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NK\Box\0804300_温室効果ガスインベントリオフィス\事務その他\13_GIO_website\00_公開ファイル\2026\4. アウトリーチ（NIDデータの公開）\公開ファイル\"/>
    </mc:Choice>
  </mc:AlternateContent>
  <xr:revisionPtr revIDLastSave="0" documentId="13_ncr:1_{57E5C4A5-C3C8-402C-9DED-24DCD35989F0}" xr6:coauthVersionLast="47" xr6:coauthVersionMax="47" xr10:uidLastSave="{00000000-0000-0000-0000-000000000000}"/>
  <bookViews>
    <workbookView xWindow="-108" yWindow="-108" windowWidth="23256" windowHeight="12456" xr2:uid="{58C3F2BA-DA85-4D6E-842E-D72EF039FFC0}"/>
  </bookViews>
  <sheets>
    <sheet name="Contents" sheetId="15" r:id="rId1"/>
    <sheet name="排出量_1A_J" sheetId="33" r:id="rId2"/>
    <sheet name="Indicators" sheetId="34" r:id="rId3"/>
    <sheet name="RASA_summary" sheetId="18" r:id="rId4"/>
    <sheet name="RASA_detail" sheetId="38" r:id="rId5"/>
    <sheet name="CEF" sheetId="39" r:id="rId6"/>
    <sheet name="BFG_CG_EF" sheetId="21" r:id="rId7"/>
    <sheet name="AD_Trend" sheetId="22" r:id="rId8"/>
    <sheet name="GCV" sheetId="23" r:id="rId9"/>
    <sheet name="1A_misc" sheetId="24" r:id="rId10"/>
    <sheet name="Transport" sheetId="51" r:id="rId11"/>
    <sheet name="Waste" sheetId="45" r:id="rId12"/>
    <sheet name="排出量_1B" sheetId="26" r:id="rId13"/>
    <sheet name="1B_misc" sheetId="27" r:id="rId14"/>
  </sheets>
  <definedNames>
    <definedName name="GWP_CH4">28</definedName>
    <definedName name="GWP_N2O">265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M59" i="38" l="1"/>
  <c r="AL59" i="38"/>
  <c r="AK59" i="38"/>
  <c r="AJ59" i="38"/>
  <c r="AI59" i="38"/>
  <c r="AH59" i="38"/>
  <c r="AG59" i="38"/>
  <c r="AF59" i="38"/>
  <c r="AE59" i="38"/>
  <c r="AD59" i="38"/>
  <c r="AC59" i="38"/>
  <c r="AB59" i="38"/>
  <c r="AA59" i="38"/>
  <c r="Z59" i="38"/>
  <c r="Y59" i="38"/>
  <c r="X59" i="38"/>
  <c r="W59" i="38"/>
  <c r="V59" i="38"/>
  <c r="U59" i="38"/>
  <c r="T59" i="38"/>
  <c r="S59" i="38"/>
  <c r="R59" i="38"/>
  <c r="Q59" i="38"/>
  <c r="P59" i="38"/>
  <c r="O59" i="38"/>
  <c r="N59" i="38"/>
  <c r="M59" i="38"/>
  <c r="L59" i="38"/>
  <c r="K59" i="38"/>
  <c r="J59" i="38"/>
  <c r="I59" i="38"/>
  <c r="H59" i="38"/>
  <c r="G59" i="38"/>
  <c r="F59" i="38"/>
  <c r="AM58" i="38"/>
  <c r="AL58" i="38"/>
  <c r="AK58" i="38"/>
  <c r="AJ58" i="38"/>
  <c r="AI58" i="38"/>
  <c r="AH58" i="38"/>
  <c r="AG58" i="38"/>
  <c r="AF58" i="38"/>
  <c r="AE58" i="38"/>
  <c r="AD58" i="38"/>
  <c r="AC58" i="38"/>
  <c r="AB58" i="38"/>
  <c r="AA58" i="38"/>
  <c r="Z58" i="38"/>
  <c r="Y58" i="38"/>
  <c r="X58" i="38"/>
  <c r="W58" i="38"/>
  <c r="V58" i="38"/>
  <c r="U58" i="38"/>
  <c r="T58" i="38"/>
  <c r="S58" i="38"/>
  <c r="R58" i="38"/>
  <c r="Q58" i="38"/>
  <c r="P58" i="38"/>
  <c r="O58" i="38"/>
  <c r="N58" i="38"/>
  <c r="M58" i="38"/>
  <c r="L58" i="38"/>
  <c r="K58" i="38"/>
  <c r="J58" i="38"/>
  <c r="I58" i="38"/>
  <c r="H58" i="38"/>
  <c r="G58" i="38"/>
  <c r="F58" i="38"/>
  <c r="AM57" i="38"/>
  <c r="AL57" i="38"/>
  <c r="AK57" i="38"/>
  <c r="AJ57" i="38"/>
  <c r="AI57" i="38"/>
  <c r="AH57" i="38"/>
  <c r="AG57" i="38"/>
  <c r="AF57" i="38"/>
  <c r="AE57" i="38"/>
  <c r="AD57" i="38"/>
  <c r="AC57" i="38"/>
  <c r="AB57" i="38"/>
  <c r="AA57" i="38"/>
  <c r="Z57" i="38"/>
  <c r="Y57" i="38"/>
  <c r="X57" i="38"/>
  <c r="W57" i="38"/>
  <c r="V57" i="38"/>
  <c r="U57" i="38"/>
  <c r="T57" i="38"/>
  <c r="S57" i="38"/>
  <c r="R57" i="38"/>
  <c r="Q57" i="38"/>
  <c r="P57" i="38"/>
  <c r="O57" i="38"/>
  <c r="N57" i="38"/>
  <c r="M57" i="38"/>
  <c r="L57" i="38"/>
  <c r="K57" i="38"/>
  <c r="J57" i="38"/>
  <c r="I57" i="38"/>
  <c r="H57" i="38"/>
  <c r="G57" i="38"/>
  <c r="F57" i="38"/>
  <c r="AM56" i="38"/>
  <c r="AL56" i="38"/>
  <c r="AK56" i="38"/>
  <c r="AJ56" i="38"/>
  <c r="AI56" i="38"/>
  <c r="AH56" i="38"/>
  <c r="AG56" i="38"/>
  <c r="AF56" i="38"/>
  <c r="AE56" i="38"/>
  <c r="AD56" i="38"/>
  <c r="AC56" i="38"/>
  <c r="AB56" i="38"/>
  <c r="AA56" i="38"/>
  <c r="Z56" i="38"/>
  <c r="Y56" i="38"/>
  <c r="X56" i="38"/>
  <c r="W56" i="38"/>
  <c r="V56" i="38"/>
  <c r="U56" i="38"/>
  <c r="T56" i="38"/>
  <c r="S56" i="38"/>
  <c r="R56" i="38"/>
  <c r="Q56" i="38"/>
  <c r="P56" i="38"/>
  <c r="O56" i="38"/>
  <c r="N56" i="38"/>
  <c r="M56" i="38"/>
  <c r="L56" i="38"/>
  <c r="K56" i="38"/>
  <c r="J56" i="38"/>
  <c r="I56" i="38"/>
  <c r="H56" i="38"/>
  <c r="G56" i="38"/>
  <c r="F56" i="38"/>
  <c r="E59" i="38"/>
  <c r="E58" i="38"/>
  <c r="E57" i="38"/>
  <c r="E56" i="38"/>
  <c r="C20" i="15"/>
  <c r="C14" i="15"/>
  <c r="C13" i="15" l="1"/>
  <c r="C46" i="27"/>
  <c r="C26" i="27"/>
  <c r="I4" i="51" l="1"/>
  <c r="J4" i="51" s="1"/>
  <c r="K4" i="51" s="1"/>
  <c r="L4" i="51" s="1"/>
  <c r="M4" i="51" s="1"/>
  <c r="N4" i="51" s="1"/>
  <c r="O4" i="51" s="1"/>
  <c r="P4" i="51" s="1"/>
  <c r="Q4" i="51" s="1"/>
  <c r="R4" i="51" s="1"/>
  <c r="S4" i="51" s="1"/>
  <c r="T4" i="51" s="1"/>
  <c r="U4" i="51" s="1"/>
  <c r="V4" i="51" s="1"/>
  <c r="W4" i="51" s="1"/>
  <c r="X4" i="51" s="1"/>
  <c r="Y4" i="51" s="1"/>
  <c r="Z4" i="51" s="1"/>
  <c r="AA4" i="51" s="1"/>
  <c r="AB4" i="51" s="1"/>
  <c r="AC4" i="51" s="1"/>
  <c r="AD4" i="51" s="1"/>
  <c r="AE4" i="51" s="1"/>
  <c r="AF4" i="51" s="1"/>
  <c r="AG4" i="51" s="1"/>
  <c r="AH4" i="51" s="1"/>
  <c r="AI4" i="51" s="1"/>
  <c r="AJ4" i="51" s="1"/>
  <c r="AK4" i="51" s="1"/>
  <c r="AL4" i="51" s="1"/>
  <c r="AM4" i="51" s="1"/>
  <c r="AN4" i="51" s="1"/>
  <c r="AO4" i="51" s="1"/>
  <c r="AP4" i="51" s="1"/>
  <c r="C10" i="51"/>
  <c r="C23" i="51" s="1"/>
  <c r="C46" i="51" s="1"/>
  <c r="C69" i="51" s="1"/>
  <c r="T11" i="51"/>
  <c r="U11" i="51" s="1"/>
  <c r="V11" i="51" s="1"/>
  <c r="W11" i="51" s="1"/>
  <c r="X11" i="51" s="1"/>
  <c r="Y11" i="51" s="1"/>
  <c r="Z11" i="51" s="1"/>
  <c r="AA11" i="51" s="1"/>
  <c r="AB11" i="51" s="1"/>
  <c r="AC11" i="51" s="1"/>
  <c r="AD11" i="51" s="1"/>
  <c r="AE11" i="51" s="1"/>
  <c r="AF11" i="51" s="1"/>
  <c r="AG11" i="51" s="1"/>
  <c r="AH11" i="51" s="1"/>
  <c r="AI11" i="51" s="1"/>
  <c r="AJ11" i="51" s="1"/>
  <c r="AK11" i="51" s="1"/>
  <c r="AL11" i="51" s="1"/>
  <c r="AM11" i="51" s="1"/>
  <c r="AN11" i="51" s="1"/>
  <c r="AO11" i="51" s="1"/>
  <c r="AP11" i="51" s="1"/>
  <c r="I24" i="51"/>
  <c r="J24" i="51" s="1"/>
  <c r="K24" i="51" s="1"/>
  <c r="L24" i="51" s="1"/>
  <c r="M24" i="51" s="1"/>
  <c r="N24" i="51" s="1"/>
  <c r="O24" i="51" s="1"/>
  <c r="P24" i="51" s="1"/>
  <c r="Q24" i="51" s="1"/>
  <c r="R24" i="51" s="1"/>
  <c r="S24" i="51" s="1"/>
  <c r="T24" i="51" s="1"/>
  <c r="U24" i="51" s="1"/>
  <c r="V24" i="51" s="1"/>
  <c r="W24" i="51" s="1"/>
  <c r="X24" i="51" s="1"/>
  <c r="Y24" i="51" s="1"/>
  <c r="Z24" i="51" s="1"/>
  <c r="AA24" i="51" s="1"/>
  <c r="AB24" i="51" s="1"/>
  <c r="AC24" i="51" s="1"/>
  <c r="AD24" i="51" s="1"/>
  <c r="AE24" i="51" s="1"/>
  <c r="AF24" i="51" s="1"/>
  <c r="AG24" i="51" s="1"/>
  <c r="AH24" i="51" s="1"/>
  <c r="AI24" i="51" s="1"/>
  <c r="AJ24" i="51" s="1"/>
  <c r="AK24" i="51" s="1"/>
  <c r="AL24" i="51" s="1"/>
  <c r="AM24" i="51" s="1"/>
  <c r="AN24" i="51" s="1"/>
  <c r="AO24" i="51" s="1"/>
  <c r="AP24" i="51" s="1"/>
  <c r="I39" i="51"/>
  <c r="L39" i="51"/>
  <c r="Q39" i="51"/>
  <c r="R39" i="51"/>
  <c r="S39" i="51"/>
  <c r="U39" i="51"/>
  <c r="X39" i="51"/>
  <c r="AC39" i="51"/>
  <c r="AD39" i="51"/>
  <c r="AE39" i="51"/>
  <c r="AG39" i="51"/>
  <c r="AJ39" i="51"/>
  <c r="AO39" i="51"/>
  <c r="AP39" i="51"/>
  <c r="H38" i="51"/>
  <c r="I38" i="51"/>
  <c r="J38" i="51"/>
  <c r="K38" i="51"/>
  <c r="L38" i="51"/>
  <c r="M38" i="51"/>
  <c r="N38" i="51"/>
  <c r="O38" i="51"/>
  <c r="P38" i="51"/>
  <c r="Q38" i="51"/>
  <c r="R38" i="51"/>
  <c r="S38" i="51"/>
  <c r="T38" i="51"/>
  <c r="U38" i="51"/>
  <c r="V38" i="51"/>
  <c r="W38" i="51"/>
  <c r="X38" i="51"/>
  <c r="Y38" i="51"/>
  <c r="Z38" i="51"/>
  <c r="AA38" i="51"/>
  <c r="AB38" i="51"/>
  <c r="AC38" i="51"/>
  <c r="AD38" i="51"/>
  <c r="AE38" i="51"/>
  <c r="AF38" i="51"/>
  <c r="AG38" i="51"/>
  <c r="AH38" i="51"/>
  <c r="AI38" i="51"/>
  <c r="AJ38" i="51"/>
  <c r="AK38" i="51"/>
  <c r="AL38" i="51"/>
  <c r="AM38" i="51"/>
  <c r="AN38" i="51"/>
  <c r="AO38" i="51"/>
  <c r="AP38" i="51"/>
  <c r="H39" i="51"/>
  <c r="J39" i="51"/>
  <c r="K39" i="51"/>
  <c r="M39" i="51"/>
  <c r="N39" i="51"/>
  <c r="O39" i="51"/>
  <c r="P39" i="51"/>
  <c r="T39" i="51"/>
  <c r="V39" i="51"/>
  <c r="W39" i="51"/>
  <c r="Y39" i="51"/>
  <c r="Z39" i="51"/>
  <c r="AA39" i="51"/>
  <c r="AB39" i="51"/>
  <c r="AF39" i="51"/>
  <c r="AH39" i="51"/>
  <c r="AI39" i="51"/>
  <c r="AK39" i="51"/>
  <c r="AL39" i="51"/>
  <c r="AM39" i="51"/>
  <c r="AN39" i="51"/>
  <c r="I47" i="51"/>
  <c r="J47" i="51" s="1"/>
  <c r="K47" i="51" s="1"/>
  <c r="L47" i="51" s="1"/>
  <c r="M47" i="51" s="1"/>
  <c r="N47" i="51" s="1"/>
  <c r="O47" i="51" s="1"/>
  <c r="P47" i="51" s="1"/>
  <c r="Q47" i="51" s="1"/>
  <c r="R47" i="51" s="1"/>
  <c r="S47" i="51" s="1"/>
  <c r="T47" i="51" s="1"/>
  <c r="U47" i="51" s="1"/>
  <c r="V47" i="51" s="1"/>
  <c r="W47" i="51" s="1"/>
  <c r="X47" i="51" s="1"/>
  <c r="Y47" i="51" s="1"/>
  <c r="Z47" i="51" s="1"/>
  <c r="AA47" i="51" s="1"/>
  <c r="AB47" i="51" s="1"/>
  <c r="AC47" i="51" s="1"/>
  <c r="AD47" i="51" s="1"/>
  <c r="AE47" i="51" s="1"/>
  <c r="AF47" i="51" s="1"/>
  <c r="AG47" i="51" s="1"/>
  <c r="AH47" i="51" s="1"/>
  <c r="AI47" i="51" s="1"/>
  <c r="AJ47" i="51" s="1"/>
  <c r="AK47" i="51" s="1"/>
  <c r="AL47" i="51" s="1"/>
  <c r="AM47" i="51" s="1"/>
  <c r="AN47" i="51" s="1"/>
  <c r="AO47" i="51" s="1"/>
  <c r="AP47" i="51" s="1"/>
  <c r="H62" i="51"/>
  <c r="M62" i="51"/>
  <c r="N62" i="51"/>
  <c r="O62" i="51"/>
  <c r="Q62" i="51"/>
  <c r="T62" i="51"/>
  <c r="Y62" i="51"/>
  <c r="Z62" i="51"/>
  <c r="AA62" i="51"/>
  <c r="AC62" i="51"/>
  <c r="AF62" i="51"/>
  <c r="AK62" i="51"/>
  <c r="AL62" i="51"/>
  <c r="AM62" i="51"/>
  <c r="AO62" i="51"/>
  <c r="H61" i="51"/>
  <c r="I61" i="51"/>
  <c r="J61" i="51"/>
  <c r="K61" i="51"/>
  <c r="L61" i="51"/>
  <c r="M61" i="51"/>
  <c r="N61" i="51"/>
  <c r="O61" i="51"/>
  <c r="P61" i="51"/>
  <c r="Q61" i="51"/>
  <c r="R61" i="51"/>
  <c r="S61" i="51"/>
  <c r="T61" i="51"/>
  <c r="U61" i="51"/>
  <c r="V61" i="51"/>
  <c r="W61" i="51"/>
  <c r="X61" i="51"/>
  <c r="Y61" i="51"/>
  <c r="Z61" i="51"/>
  <c r="AA61" i="51"/>
  <c r="AB61" i="51"/>
  <c r="AC61" i="51"/>
  <c r="AD61" i="51"/>
  <c r="AE61" i="51"/>
  <c r="AF61" i="51"/>
  <c r="AG61" i="51"/>
  <c r="AH61" i="51"/>
  <c r="AI61" i="51"/>
  <c r="AJ61" i="51"/>
  <c r="AK61" i="51"/>
  <c r="AL61" i="51"/>
  <c r="AM61" i="51"/>
  <c r="AN61" i="51"/>
  <c r="AO61" i="51"/>
  <c r="AP61" i="51"/>
  <c r="I62" i="51"/>
  <c r="J62" i="51"/>
  <c r="K62" i="51"/>
  <c r="L62" i="51"/>
  <c r="P62" i="51"/>
  <c r="R62" i="51"/>
  <c r="S62" i="51"/>
  <c r="U62" i="51"/>
  <c r="V62" i="51"/>
  <c r="W62" i="51"/>
  <c r="X62" i="51"/>
  <c r="AB62" i="51"/>
  <c r="AD62" i="51"/>
  <c r="AE62" i="51"/>
  <c r="AG62" i="51"/>
  <c r="AH62" i="51"/>
  <c r="AI62" i="51"/>
  <c r="AJ62" i="51"/>
  <c r="AN62" i="51"/>
  <c r="AP62" i="51"/>
  <c r="I70" i="51"/>
  <c r="J70" i="51" s="1"/>
  <c r="K70" i="51" s="1"/>
  <c r="L70" i="51" s="1"/>
  <c r="M70" i="51" s="1"/>
  <c r="N70" i="51" s="1"/>
  <c r="O70" i="51" s="1"/>
  <c r="P70" i="51" s="1"/>
  <c r="Q70" i="51" s="1"/>
  <c r="R70" i="51" s="1"/>
  <c r="S70" i="51" s="1"/>
  <c r="T70" i="51" s="1"/>
  <c r="U70" i="51" s="1"/>
  <c r="V70" i="51" s="1"/>
  <c r="W70" i="51" s="1"/>
  <c r="X70" i="51" s="1"/>
  <c r="Y70" i="51" s="1"/>
  <c r="Z70" i="51" s="1"/>
  <c r="AA70" i="51" s="1"/>
  <c r="AB70" i="51" s="1"/>
  <c r="AC70" i="51" s="1"/>
  <c r="AD70" i="51" s="1"/>
  <c r="AE70" i="51" s="1"/>
  <c r="AF70" i="51" s="1"/>
  <c r="AG70" i="51" s="1"/>
  <c r="AH70" i="51" s="1"/>
  <c r="AI70" i="51" s="1"/>
  <c r="AJ70" i="51" s="1"/>
  <c r="AK70" i="51" s="1"/>
  <c r="AL70" i="51" s="1"/>
  <c r="AM70" i="51" s="1"/>
  <c r="AN70" i="51" s="1"/>
  <c r="AO70" i="51" s="1"/>
  <c r="AP70" i="51" s="1"/>
  <c r="I92" i="51"/>
  <c r="J92" i="51" s="1"/>
  <c r="K92" i="51" s="1"/>
  <c r="L92" i="51" s="1"/>
  <c r="M92" i="51" s="1"/>
  <c r="N92" i="51" s="1"/>
  <c r="O92" i="51" s="1"/>
  <c r="P92" i="51" s="1"/>
  <c r="Q92" i="51" s="1"/>
  <c r="R92" i="51" s="1"/>
  <c r="S92" i="51" s="1"/>
  <c r="T92" i="51" s="1"/>
  <c r="U92" i="51" s="1"/>
  <c r="V92" i="51" s="1"/>
  <c r="W92" i="51" s="1"/>
  <c r="X92" i="51" s="1"/>
  <c r="Y92" i="51" s="1"/>
  <c r="Z92" i="51" s="1"/>
  <c r="AA92" i="51" s="1"/>
  <c r="AB92" i="51" s="1"/>
  <c r="AC92" i="51" s="1"/>
  <c r="AD92" i="51" s="1"/>
  <c r="AE92" i="51" s="1"/>
  <c r="AF92" i="51" s="1"/>
  <c r="AG92" i="51" s="1"/>
  <c r="AH92" i="51" s="1"/>
  <c r="AI92" i="51" s="1"/>
  <c r="AJ92" i="51" s="1"/>
  <c r="AK92" i="51" s="1"/>
  <c r="AL92" i="51" s="1"/>
  <c r="AM92" i="51" s="1"/>
  <c r="AN92" i="51" s="1"/>
  <c r="AO92" i="51" s="1"/>
  <c r="AP92" i="51" s="1"/>
  <c r="I114" i="51"/>
  <c r="J114" i="51" s="1"/>
  <c r="K114" i="51" s="1"/>
  <c r="L114" i="51" s="1"/>
  <c r="M114" i="51" s="1"/>
  <c r="N114" i="51" s="1"/>
  <c r="O114" i="51" s="1"/>
  <c r="P114" i="51" s="1"/>
  <c r="Q114" i="51" s="1"/>
  <c r="R114" i="51" s="1"/>
  <c r="S114" i="51" s="1"/>
  <c r="T114" i="51" s="1"/>
  <c r="U114" i="51" s="1"/>
  <c r="V114" i="51" s="1"/>
  <c r="W114" i="51" s="1"/>
  <c r="X114" i="51" s="1"/>
  <c r="Y114" i="51" s="1"/>
  <c r="Z114" i="51" s="1"/>
  <c r="AA114" i="51" s="1"/>
  <c r="AB114" i="51" s="1"/>
  <c r="AC114" i="51" s="1"/>
  <c r="AD114" i="51" s="1"/>
  <c r="AE114" i="51" s="1"/>
  <c r="AF114" i="51" s="1"/>
  <c r="AG114" i="51" s="1"/>
  <c r="AH114" i="51" s="1"/>
  <c r="AI114" i="51" s="1"/>
  <c r="AJ114" i="51" s="1"/>
  <c r="AK114" i="51" s="1"/>
  <c r="AL114" i="51" s="1"/>
  <c r="AM114" i="51" s="1"/>
  <c r="AN114" i="51" s="1"/>
  <c r="AO114" i="51" s="1"/>
  <c r="AP114" i="51" s="1"/>
  <c r="I137" i="51"/>
  <c r="J137" i="51" s="1"/>
  <c r="AA153" i="51"/>
  <c r="Z153" i="51" s="1"/>
  <c r="Y153" i="51" s="1"/>
  <c r="X153" i="51" s="1"/>
  <c r="W153" i="51" s="1"/>
  <c r="V153" i="51" s="1"/>
  <c r="U153" i="51" s="1"/>
  <c r="T153" i="51" s="1"/>
  <c r="S153" i="51" s="1"/>
  <c r="R153" i="51" s="1"/>
  <c r="Q153" i="51" s="1"/>
  <c r="P153" i="51" s="1"/>
  <c r="O153" i="51" s="1"/>
  <c r="N153" i="51" s="1"/>
  <c r="M153" i="51" s="1"/>
  <c r="L153" i="51" s="1"/>
  <c r="K153" i="51" s="1"/>
  <c r="J153" i="51" s="1"/>
  <c r="I153" i="51" s="1"/>
  <c r="H153" i="51" s="1"/>
  <c r="I160" i="51"/>
  <c r="J160" i="51"/>
  <c r="K160" i="51" s="1"/>
  <c r="L160" i="51" s="1"/>
  <c r="M160" i="51" s="1"/>
  <c r="N160" i="51" s="1"/>
  <c r="O160" i="51" s="1"/>
  <c r="P160" i="51" s="1"/>
  <c r="Q160" i="51" s="1"/>
  <c r="R160" i="51" s="1"/>
  <c r="S160" i="51" s="1"/>
  <c r="T160" i="51" s="1"/>
  <c r="U160" i="51" s="1"/>
  <c r="V160" i="51" s="1"/>
  <c r="W160" i="51" s="1"/>
  <c r="X160" i="51" s="1"/>
  <c r="Y160" i="51" s="1"/>
  <c r="Z160" i="51" s="1"/>
  <c r="AA160" i="51" s="1"/>
  <c r="AB160" i="51" s="1"/>
  <c r="AC160" i="51" s="1"/>
  <c r="AD160" i="51" s="1"/>
  <c r="AE160" i="51" s="1"/>
  <c r="AF160" i="51" s="1"/>
  <c r="AG160" i="51" s="1"/>
  <c r="AH160" i="51" s="1"/>
  <c r="AI160" i="51" s="1"/>
  <c r="AJ160" i="51" s="1"/>
  <c r="AK160" i="51" s="1"/>
  <c r="AL160" i="51" s="1"/>
  <c r="AM160" i="51" s="1"/>
  <c r="AN160" i="51" s="1"/>
  <c r="AO160" i="51" s="1"/>
  <c r="AP160" i="51" s="1"/>
  <c r="I187" i="51"/>
  <c r="J187" i="51" s="1"/>
  <c r="K187" i="51" s="1"/>
  <c r="L187" i="51" s="1"/>
  <c r="M187" i="51" s="1"/>
  <c r="N187" i="51" s="1"/>
  <c r="O187" i="51" s="1"/>
  <c r="P187" i="51" s="1"/>
  <c r="Q187" i="51" s="1"/>
  <c r="R187" i="51" s="1"/>
  <c r="S187" i="51" s="1"/>
  <c r="T187" i="51" s="1"/>
  <c r="U187" i="51" s="1"/>
  <c r="V187" i="51" s="1"/>
  <c r="W187" i="51" s="1"/>
  <c r="X187" i="51" s="1"/>
  <c r="Y187" i="51" s="1"/>
  <c r="Z187" i="51" s="1"/>
  <c r="AA187" i="51" s="1"/>
  <c r="AB187" i="51" s="1"/>
  <c r="AC187" i="51" s="1"/>
  <c r="AD187" i="51" s="1"/>
  <c r="AE187" i="51" s="1"/>
  <c r="AF187" i="51" s="1"/>
  <c r="AG187" i="51" s="1"/>
  <c r="AH187" i="51" s="1"/>
  <c r="AI187" i="51" s="1"/>
  <c r="AJ187" i="51" s="1"/>
  <c r="AK187" i="51" s="1"/>
  <c r="AL187" i="51" s="1"/>
  <c r="AM187" i="51" s="1"/>
  <c r="AN187" i="51" s="1"/>
  <c r="AO187" i="51" s="1"/>
  <c r="AP187" i="51" s="1"/>
  <c r="I192" i="51"/>
  <c r="J192" i="51"/>
  <c r="K192" i="51" s="1"/>
  <c r="L192" i="51" s="1"/>
  <c r="M192" i="51" s="1"/>
  <c r="N192" i="51" s="1"/>
  <c r="O192" i="51" s="1"/>
  <c r="P192" i="51" s="1"/>
  <c r="Q192" i="51" s="1"/>
  <c r="R192" i="51" s="1"/>
  <c r="S192" i="51" s="1"/>
  <c r="T192" i="51" s="1"/>
  <c r="U192" i="51" s="1"/>
  <c r="V192" i="51" s="1"/>
  <c r="W192" i="51" s="1"/>
  <c r="X192" i="51" s="1"/>
  <c r="Y192" i="51" s="1"/>
  <c r="Z192" i="51" s="1"/>
  <c r="AA192" i="51" s="1"/>
  <c r="AB192" i="51" s="1"/>
  <c r="AC192" i="51" s="1"/>
  <c r="AD192" i="51" s="1"/>
  <c r="AE192" i="51" s="1"/>
  <c r="AF192" i="51" s="1"/>
  <c r="AG192" i="51" s="1"/>
  <c r="AH192" i="51" s="1"/>
  <c r="AI192" i="51" s="1"/>
  <c r="AJ192" i="51" s="1"/>
  <c r="AK192" i="51" s="1"/>
  <c r="AL192" i="51" s="1"/>
  <c r="AM192" i="51" s="1"/>
  <c r="AN192" i="51" s="1"/>
  <c r="AO192" i="51" s="1"/>
  <c r="AP192" i="51" s="1"/>
  <c r="C159" i="51" l="1"/>
  <c r="C186" i="51" s="1"/>
  <c r="C191" i="51" s="1"/>
  <c r="C91" i="51"/>
  <c r="C113" i="51" s="1"/>
  <c r="C136" i="51" s="1"/>
  <c r="K137" i="51"/>
  <c r="C19" i="15" l="1"/>
  <c r="L137" i="51"/>
  <c r="M137" i="51" l="1"/>
  <c r="N137" i="51" l="1"/>
  <c r="O137" i="51" l="1"/>
  <c r="P137" i="51" l="1"/>
  <c r="AP14" i="45"/>
  <c r="AP24" i="45"/>
  <c r="AP25" i="45" s="1"/>
  <c r="AP35" i="45"/>
  <c r="AP36" i="45" s="1"/>
  <c r="AP23" i="24"/>
  <c r="Q137" i="51" l="1"/>
  <c r="AM10" i="22"/>
  <c r="AO29" i="21"/>
  <c r="AO33" i="21" s="1"/>
  <c r="AM46" i="22"/>
  <c r="AM22" i="22"/>
  <c r="AO8" i="21"/>
  <c r="AO11" i="21" s="1"/>
  <c r="AO15" i="21" s="1"/>
  <c r="AM11" i="38"/>
  <c r="AM17" i="38"/>
  <c r="AM15" i="38"/>
  <c r="AM52" i="18"/>
  <c r="AM8" i="38"/>
  <c r="AM7" i="38"/>
  <c r="R137" i="51" l="1"/>
  <c r="AM23" i="18"/>
  <c r="AM9" i="38"/>
  <c r="AM21" i="38" s="1"/>
  <c r="AM63" i="38" s="1"/>
  <c r="AM24" i="18"/>
  <c r="S137" i="51" l="1"/>
  <c r="AM10" i="38"/>
  <c r="AM35" i="18"/>
  <c r="T137" i="51" l="1"/>
  <c r="AM6" i="38"/>
  <c r="U137" i="51" l="1"/>
  <c r="AM16" i="38"/>
  <c r="AM22" i="38" s="1"/>
  <c r="AM53" i="18"/>
  <c r="V137" i="51" l="1"/>
  <c r="AM25" i="18"/>
  <c r="AM7" i="18"/>
  <c r="W137" i="51" l="1"/>
  <c r="AM14" i="38"/>
  <c r="AM20" i="38" s="1"/>
  <c r="AM62" i="38" s="1"/>
  <c r="AM51" i="18"/>
  <c r="X137" i="51" l="1"/>
  <c r="Y137" i="51" l="1"/>
  <c r="Z137" i="51" l="1"/>
  <c r="AA137" i="51" l="1"/>
  <c r="AB137" i="51" l="1"/>
  <c r="AC137" i="51" l="1"/>
  <c r="AD137" i="51" l="1"/>
  <c r="AE137" i="51" l="1"/>
  <c r="AF137" i="51" l="1"/>
  <c r="AO23" i="33"/>
  <c r="AO35" i="33"/>
  <c r="AO76" i="33"/>
  <c r="AO49" i="33"/>
  <c r="AO70" i="33"/>
  <c r="AO43" i="33"/>
  <c r="AO31" i="33"/>
  <c r="AO62" i="33"/>
  <c r="AO9" i="33"/>
  <c r="AO58" i="33"/>
  <c r="AG137" i="51" l="1"/>
  <c r="AO56" i="33"/>
  <c r="AO57" i="33" s="1"/>
  <c r="AO83" i="33"/>
  <c r="AH137" i="51" l="1"/>
  <c r="AO84" i="33"/>
  <c r="AI137" i="51" l="1"/>
  <c r="AJ137" i="51" l="1"/>
  <c r="AP12" i="26"/>
  <c r="AP20" i="26"/>
  <c r="AP21" i="26" s="1"/>
  <c r="AP29" i="26"/>
  <c r="AP30" i="26" s="1"/>
  <c r="AP31" i="26" s="1"/>
  <c r="AK137" i="51" l="1"/>
  <c r="W39" i="24"/>
  <c r="AL137" i="51" l="1"/>
  <c r="AA39" i="24"/>
  <c r="Z39" i="24"/>
  <c r="Y39" i="24"/>
  <c r="AC39" i="24"/>
  <c r="AB39" i="24"/>
  <c r="AI39" i="24"/>
  <c r="K39" i="24"/>
  <c r="U39" i="24"/>
  <c r="AE39" i="24"/>
  <c r="AO39" i="24"/>
  <c r="AN39" i="24"/>
  <c r="AM39" i="24"/>
  <c r="AL39" i="24"/>
  <c r="N39" i="24"/>
  <c r="AK39" i="24"/>
  <c r="M39" i="24"/>
  <c r="AD39" i="24"/>
  <c r="AH39" i="24"/>
  <c r="Q39" i="24"/>
  <c r="X39" i="24"/>
  <c r="T39" i="24"/>
  <c r="AG39" i="24"/>
  <c r="S39" i="24"/>
  <c r="R39" i="24"/>
  <c r="J39" i="24"/>
  <c r="I39" i="24"/>
  <c r="AP39" i="24"/>
  <c r="P39" i="24"/>
  <c r="O39" i="24"/>
  <c r="AJ39" i="24"/>
  <c r="L39" i="24"/>
  <c r="V39" i="24"/>
  <c r="AF39" i="24"/>
  <c r="H39" i="24"/>
  <c r="I38" i="24"/>
  <c r="J38" i="24" s="1"/>
  <c r="K38" i="24" s="1"/>
  <c r="L38" i="24" s="1"/>
  <c r="M38" i="24" s="1"/>
  <c r="N38" i="24" s="1"/>
  <c r="O38" i="24" s="1"/>
  <c r="P38" i="24" s="1"/>
  <c r="Q38" i="24" s="1"/>
  <c r="R38" i="24" s="1"/>
  <c r="S38" i="24" s="1"/>
  <c r="T38" i="24" s="1"/>
  <c r="U38" i="24" s="1"/>
  <c r="V38" i="24" s="1"/>
  <c r="W38" i="24" s="1"/>
  <c r="X38" i="24" s="1"/>
  <c r="Y38" i="24" s="1"/>
  <c r="Z38" i="24" s="1"/>
  <c r="AA38" i="24" s="1"/>
  <c r="AB38" i="24" s="1"/>
  <c r="AC38" i="24" s="1"/>
  <c r="AD38" i="24" s="1"/>
  <c r="AE38" i="24" s="1"/>
  <c r="AF38" i="24" s="1"/>
  <c r="AG38" i="24" s="1"/>
  <c r="AH38" i="24" s="1"/>
  <c r="AI38" i="24" s="1"/>
  <c r="AJ38" i="24" s="1"/>
  <c r="AK38" i="24" s="1"/>
  <c r="AL38" i="24" s="1"/>
  <c r="AM38" i="24" s="1"/>
  <c r="AN38" i="24" s="1"/>
  <c r="AO38" i="24" s="1"/>
  <c r="AP38" i="24" s="1"/>
  <c r="AM137" i="51" l="1"/>
  <c r="I28" i="24"/>
  <c r="J28" i="24" s="1"/>
  <c r="K28" i="24" s="1"/>
  <c r="L28" i="24" s="1"/>
  <c r="M28" i="24" s="1"/>
  <c r="N28" i="24" s="1"/>
  <c r="O28" i="24" s="1"/>
  <c r="P28" i="24" s="1"/>
  <c r="Q28" i="24" s="1"/>
  <c r="R28" i="24" s="1"/>
  <c r="S28" i="24" s="1"/>
  <c r="T28" i="24" s="1"/>
  <c r="U28" i="24" s="1"/>
  <c r="V28" i="24" s="1"/>
  <c r="W28" i="24" s="1"/>
  <c r="X28" i="24" s="1"/>
  <c r="Y28" i="24" s="1"/>
  <c r="Z28" i="24" s="1"/>
  <c r="AA28" i="24" s="1"/>
  <c r="AB28" i="24" s="1"/>
  <c r="AC28" i="24" s="1"/>
  <c r="AD28" i="24" s="1"/>
  <c r="AE28" i="24" s="1"/>
  <c r="AF28" i="24" s="1"/>
  <c r="AG28" i="24" s="1"/>
  <c r="AH28" i="24" s="1"/>
  <c r="AI28" i="24" s="1"/>
  <c r="AJ28" i="24" s="1"/>
  <c r="AK28" i="24" s="1"/>
  <c r="AL28" i="24" s="1"/>
  <c r="AM28" i="24" s="1"/>
  <c r="AN28" i="24" s="1"/>
  <c r="AO28" i="24" s="1"/>
  <c r="AP28" i="24" s="1"/>
  <c r="AN137" i="51" l="1"/>
  <c r="Q35" i="18"/>
  <c r="AA35" i="18"/>
  <c r="AB35" i="18"/>
  <c r="AC35" i="18"/>
  <c r="J35" i="18"/>
  <c r="AH35" i="18"/>
  <c r="X35" i="18"/>
  <c r="Y35" i="18"/>
  <c r="H23" i="18"/>
  <c r="J23" i="18"/>
  <c r="K23" i="18"/>
  <c r="N7" i="18"/>
  <c r="Z7" i="18"/>
  <c r="AH23" i="18"/>
  <c r="AI23" i="18"/>
  <c r="AL7" i="18"/>
  <c r="Z25" i="18"/>
  <c r="AB25" i="18"/>
  <c r="F23" i="18"/>
  <c r="G23" i="18"/>
  <c r="O23" i="18"/>
  <c r="P23" i="18"/>
  <c r="Q23" i="18"/>
  <c r="AB23" i="18"/>
  <c r="AC23" i="18"/>
  <c r="AD23" i="18"/>
  <c r="AE23" i="18"/>
  <c r="I25" i="18"/>
  <c r="J25" i="18"/>
  <c r="L25" i="18"/>
  <c r="M25" i="18"/>
  <c r="V25" i="18"/>
  <c r="W25" i="18"/>
  <c r="Y25" i="18"/>
  <c r="AG25" i="18"/>
  <c r="AH25" i="18"/>
  <c r="AJ25" i="18"/>
  <c r="AK25" i="18"/>
  <c r="R23" i="18"/>
  <c r="S23" i="18"/>
  <c r="T23" i="18"/>
  <c r="V23" i="18"/>
  <c r="W23" i="18"/>
  <c r="AA23" i="18"/>
  <c r="AF23" i="18"/>
  <c r="N25" i="18"/>
  <c r="P25" i="18"/>
  <c r="Q25" i="18"/>
  <c r="U25" i="18"/>
  <c r="X25" i="18"/>
  <c r="AL25" i="18"/>
  <c r="E25" i="18"/>
  <c r="AO137" i="51" l="1"/>
  <c r="AI7" i="18"/>
  <c r="W7" i="18"/>
  <c r="AH7" i="18"/>
  <c r="V7" i="18"/>
  <c r="J7" i="18"/>
  <c r="AK35" i="18"/>
  <c r="V35" i="18"/>
  <c r="P35" i="18"/>
  <c r="AJ35" i="18"/>
  <c r="L35" i="18"/>
  <c r="O35" i="18"/>
  <c r="AF25" i="18"/>
  <c r="T25" i="18"/>
  <c r="H25" i="18"/>
  <c r="AL23" i="18"/>
  <c r="Z23" i="18"/>
  <c r="N23" i="18"/>
  <c r="AC7" i="18"/>
  <c r="Q7" i="18"/>
  <c r="AF7" i="18"/>
  <c r="H7" i="18"/>
  <c r="AE25" i="18"/>
  <c r="S25" i="18"/>
  <c r="G25" i="18"/>
  <c r="AK23" i="18"/>
  <c r="Y23" i="18"/>
  <c r="M23" i="18"/>
  <c r="AE7" i="18"/>
  <c r="S7" i="18"/>
  <c r="G7" i="18"/>
  <c r="R25" i="18"/>
  <c r="K7" i="18"/>
  <c r="M35" i="18"/>
  <c r="T7" i="18"/>
  <c r="AD25" i="18"/>
  <c r="F25" i="18"/>
  <c r="AJ23" i="18"/>
  <c r="X23" i="18"/>
  <c r="L23" i="18"/>
  <c r="AD7" i="18"/>
  <c r="R7" i="18"/>
  <c r="F7" i="18"/>
  <c r="AC25" i="18"/>
  <c r="AG35" i="18"/>
  <c r="U35" i="18"/>
  <c r="I35" i="18"/>
  <c r="Y7" i="18"/>
  <c r="M7" i="18"/>
  <c r="AF35" i="18"/>
  <c r="T35" i="18"/>
  <c r="H35" i="18"/>
  <c r="AK7" i="18"/>
  <c r="AB7" i="18"/>
  <c r="P7" i="18"/>
  <c r="AE35" i="18"/>
  <c r="S35" i="18"/>
  <c r="G35" i="18"/>
  <c r="AA25" i="18"/>
  <c r="O25" i="18"/>
  <c r="AG23" i="18"/>
  <c r="U23" i="18"/>
  <c r="I23" i="18"/>
  <c r="AJ7" i="18"/>
  <c r="X7" i="18"/>
  <c r="L7" i="18"/>
  <c r="AG7" i="18"/>
  <c r="U7" i="18"/>
  <c r="I7" i="18"/>
  <c r="AA7" i="18"/>
  <c r="O7" i="18"/>
  <c r="AD35" i="18"/>
  <c r="R35" i="18"/>
  <c r="F35" i="18"/>
  <c r="AL35" i="18"/>
  <c r="Z35" i="18"/>
  <c r="N35" i="18"/>
  <c r="AI35" i="18"/>
  <c r="W35" i="18"/>
  <c r="K35" i="18"/>
  <c r="AI25" i="18"/>
  <c r="K25" i="18"/>
  <c r="AP137" i="51" l="1"/>
  <c r="I4" i="45" l="1"/>
  <c r="J4" i="45" s="1"/>
  <c r="K4" i="45" s="1"/>
  <c r="L4" i="45" s="1"/>
  <c r="M4" i="45" s="1"/>
  <c r="N4" i="45" s="1"/>
  <c r="O4" i="45" s="1"/>
  <c r="P4" i="45" s="1"/>
  <c r="Q4" i="45" s="1"/>
  <c r="R4" i="45" s="1"/>
  <c r="S4" i="45" s="1"/>
  <c r="T4" i="45" s="1"/>
  <c r="U4" i="45" s="1"/>
  <c r="V4" i="45" s="1"/>
  <c r="W4" i="45" s="1"/>
  <c r="X4" i="45" s="1"/>
  <c r="Y4" i="45" s="1"/>
  <c r="Z4" i="45" s="1"/>
  <c r="AA4" i="45" s="1"/>
  <c r="AB4" i="45" s="1"/>
  <c r="AC4" i="45" s="1"/>
  <c r="AD4" i="45" s="1"/>
  <c r="AE4" i="45" s="1"/>
  <c r="AF4" i="45" s="1"/>
  <c r="AG4" i="45" s="1"/>
  <c r="AH4" i="45" s="1"/>
  <c r="AI4" i="45" s="1"/>
  <c r="AJ4" i="45" s="1"/>
  <c r="AK4" i="45" s="1"/>
  <c r="AL4" i="45" s="1"/>
  <c r="AM4" i="45" s="1"/>
  <c r="AN4" i="45" s="1"/>
  <c r="AO4" i="45" s="1"/>
  <c r="AP4" i="45" s="1"/>
  <c r="M35" i="45" l="1"/>
  <c r="M36" i="45" s="1"/>
  <c r="Y35" i="45"/>
  <c r="Y36" i="45" s="1"/>
  <c r="AK35" i="45"/>
  <c r="AK36" i="45" s="1"/>
  <c r="I14" i="45"/>
  <c r="K14" i="45"/>
  <c r="W14" i="45"/>
  <c r="M14" i="45"/>
  <c r="L14" i="45"/>
  <c r="AN14" i="45"/>
  <c r="Y14" i="45"/>
  <c r="AB14" i="45"/>
  <c r="AC14" i="45"/>
  <c r="P14" i="45"/>
  <c r="Q14" i="45"/>
  <c r="AD14" i="45"/>
  <c r="X14" i="45"/>
  <c r="AK14" i="45"/>
  <c r="AO14" i="45"/>
  <c r="P24" i="45"/>
  <c r="P25" i="45" s="1"/>
  <c r="AN24" i="45"/>
  <c r="AN25" i="45" s="1"/>
  <c r="N24" i="45"/>
  <c r="N25" i="45" s="1"/>
  <c r="AL24" i="45"/>
  <c r="AL25" i="45" s="1"/>
  <c r="Z35" i="45"/>
  <c r="Z36" i="45" s="1"/>
  <c r="AC24" i="45"/>
  <c r="AC25" i="45" s="1"/>
  <c r="AO24" i="45"/>
  <c r="AO25" i="45" s="1"/>
  <c r="S24" i="45"/>
  <c r="S25" i="45" s="1"/>
  <c r="O24" i="45"/>
  <c r="O25" i="45" s="1"/>
  <c r="O35" i="45"/>
  <c r="O36" i="45" s="1"/>
  <c r="AM35" i="45"/>
  <c r="AM36" i="45" s="1"/>
  <c r="AG14" i="45"/>
  <c r="R24" i="45"/>
  <c r="R25" i="45" s="1"/>
  <c r="AD24" i="45"/>
  <c r="AD25" i="45" s="1"/>
  <c r="H24" i="45"/>
  <c r="H25" i="45" s="1"/>
  <c r="T24" i="45"/>
  <c r="T25" i="45" s="1"/>
  <c r="AF24" i="45"/>
  <c r="AF25" i="45" s="1"/>
  <c r="J24" i="45"/>
  <c r="J25" i="45" s="1"/>
  <c r="V24" i="45"/>
  <c r="V25" i="45" s="1"/>
  <c r="AH24" i="45"/>
  <c r="AH25" i="45" s="1"/>
  <c r="AI14" i="45"/>
  <c r="R35" i="45"/>
  <c r="R36" i="45" s="1"/>
  <c r="AD35" i="45"/>
  <c r="AD36" i="45" s="1"/>
  <c r="P35" i="45"/>
  <c r="P36" i="45" s="1"/>
  <c r="AB35" i="45"/>
  <c r="AB36" i="45" s="1"/>
  <c r="AN35" i="45"/>
  <c r="AN36" i="45" s="1"/>
  <c r="AJ14" i="45"/>
  <c r="I24" i="45"/>
  <c r="I25" i="45" s="1"/>
  <c r="U24" i="45"/>
  <c r="U25" i="45" s="1"/>
  <c r="AG24" i="45"/>
  <c r="AG25" i="45" s="1"/>
  <c r="S35" i="45"/>
  <c r="S36" i="45" s="1"/>
  <c r="AE35" i="45"/>
  <c r="AE36" i="45" s="1"/>
  <c r="I35" i="45"/>
  <c r="I36" i="45" s="1"/>
  <c r="U35" i="45"/>
  <c r="U36" i="45" s="1"/>
  <c r="AG35" i="45"/>
  <c r="AG36" i="45" s="1"/>
  <c r="Q35" i="45"/>
  <c r="Q36" i="45" s="1"/>
  <c r="AC35" i="45"/>
  <c r="AC36" i="45" s="1"/>
  <c r="AO35" i="45"/>
  <c r="AO36" i="45" s="1"/>
  <c r="AB24" i="45"/>
  <c r="AB25" i="45" s="1"/>
  <c r="AM24" i="45"/>
  <c r="AM25" i="45" s="1"/>
  <c r="AF35" i="45"/>
  <c r="AF36" i="45" s="1"/>
  <c r="J35" i="45"/>
  <c r="J36" i="45" s="1"/>
  <c r="V35" i="45"/>
  <c r="V36" i="45" s="1"/>
  <c r="AH35" i="45"/>
  <c r="AH36" i="45" s="1"/>
  <c r="L35" i="45"/>
  <c r="L36" i="45" s="1"/>
  <c r="X35" i="45"/>
  <c r="X36" i="45" s="1"/>
  <c r="AJ35" i="45"/>
  <c r="AJ36" i="45" s="1"/>
  <c r="AL35" i="45"/>
  <c r="AL36" i="45" s="1"/>
  <c r="AI24" i="45"/>
  <c r="AI25" i="45" s="1"/>
  <c r="N35" i="45"/>
  <c r="N36" i="45" s="1"/>
  <c r="AE24" i="45"/>
  <c r="AE25" i="45" s="1"/>
  <c r="AA24" i="45"/>
  <c r="AA25" i="45" s="1"/>
  <c r="U14" i="45"/>
  <c r="T35" i="45"/>
  <c r="T36" i="45" s="1"/>
  <c r="W24" i="45"/>
  <c r="W25" i="45" s="1"/>
  <c r="L24" i="45"/>
  <c r="L25" i="45" s="1"/>
  <c r="X24" i="45"/>
  <c r="X25" i="45" s="1"/>
  <c r="AJ24" i="45"/>
  <c r="AJ25" i="45" s="1"/>
  <c r="R14" i="45"/>
  <c r="Z24" i="45"/>
  <c r="Z25" i="45" s="1"/>
  <c r="Q24" i="45"/>
  <c r="Q25" i="45" s="1"/>
  <c r="AA35" i="45"/>
  <c r="AA36" i="45" s="1"/>
  <c r="H35" i="45"/>
  <c r="H36" i="45" s="1"/>
  <c r="K24" i="45"/>
  <c r="K25" i="45" s="1"/>
  <c r="M24" i="45"/>
  <c r="M25" i="45" s="1"/>
  <c r="Y24" i="45"/>
  <c r="Y25" i="45" s="1"/>
  <c r="AK24" i="45"/>
  <c r="AK25" i="45" s="1"/>
  <c r="K35" i="45"/>
  <c r="K36" i="45" s="1"/>
  <c r="W35" i="45"/>
  <c r="W36" i="45" s="1"/>
  <c r="AI35" i="45"/>
  <c r="AI36" i="45" s="1"/>
  <c r="O14" i="45"/>
  <c r="AA14" i="45"/>
  <c r="AM14" i="45"/>
  <c r="N14" i="45"/>
  <c r="Z14" i="45"/>
  <c r="AL14" i="45"/>
  <c r="S14" i="45"/>
  <c r="AE14" i="45"/>
  <c r="J14" i="45"/>
  <c r="V14" i="45"/>
  <c r="AH14" i="45"/>
  <c r="H14" i="45"/>
  <c r="T14" i="45"/>
  <c r="AF14" i="45"/>
  <c r="AO23" i="24"/>
  <c r="AN8" i="21" l="1"/>
  <c r="AN11" i="21" s="1"/>
  <c r="AN15" i="21" s="1"/>
  <c r="AN29" i="21"/>
  <c r="AN33" i="21" s="1"/>
  <c r="AL11" i="38"/>
  <c r="AL10" i="22" l="1"/>
  <c r="AL46" i="22" l="1"/>
  <c r="AL22" i="22" l="1"/>
  <c r="AL17" i="38" l="1"/>
  <c r="AL10" i="38"/>
  <c r="AL7" i="38"/>
  <c r="AL8" i="38" l="1"/>
  <c r="AN76" i="33"/>
  <c r="AN43" i="33"/>
  <c r="AL9" i="38"/>
  <c r="AN58" i="33"/>
  <c r="AN49" i="33"/>
  <c r="AN35" i="33"/>
  <c r="AN31" i="33"/>
  <c r="AN62" i="33"/>
  <c r="AN70" i="33"/>
  <c r="AL6" i="38"/>
  <c r="AN56" i="33" l="1"/>
  <c r="AN57" i="33" s="1"/>
  <c r="AN83" i="33"/>
  <c r="AN84" i="33" l="1"/>
  <c r="AO29" i="26" l="1"/>
  <c r="AO30" i="26" s="1"/>
  <c r="AO12" i="26"/>
  <c r="AO20" i="26"/>
  <c r="AO21" i="26" s="1"/>
  <c r="AO31" i="26" l="1"/>
  <c r="AN23" i="24" l="1"/>
  <c r="AK11" i="38"/>
  <c r="AK8" i="38"/>
  <c r="AK9" i="38"/>
  <c r="AK17" i="38"/>
  <c r="AK7" i="38" l="1"/>
  <c r="AK10" i="38"/>
  <c r="AK10" i="22"/>
  <c r="AK22" i="22"/>
  <c r="AM35" i="33"/>
  <c r="AM70" i="33"/>
  <c r="AM49" i="33"/>
  <c r="AM8" i="21"/>
  <c r="AM11" i="21" s="1"/>
  <c r="AM15" i="21" s="1"/>
  <c r="AM58" i="33"/>
  <c r="AN12" i="26"/>
  <c r="AM43" i="33"/>
  <c r="AM29" i="21"/>
  <c r="AM33" i="21" s="1"/>
  <c r="AK46" i="22"/>
  <c r="AN29" i="26"/>
  <c r="AN30" i="26" s="1"/>
  <c r="AM76" i="33"/>
  <c r="AM62" i="33"/>
  <c r="AM31" i="33"/>
  <c r="AN20" i="26"/>
  <c r="AN21" i="26" s="1"/>
  <c r="AK6" i="38" l="1"/>
  <c r="AM56" i="33"/>
  <c r="AM57" i="33" s="1"/>
  <c r="AN31" i="26"/>
  <c r="AM83" i="33"/>
  <c r="AM84" i="33" l="1"/>
  <c r="E35" i="18" l="1"/>
  <c r="P6" i="38" l="1"/>
  <c r="E6" i="38"/>
  <c r="Q6" i="38"/>
  <c r="AC6" i="38"/>
  <c r="AB6" i="38"/>
  <c r="F6" i="38"/>
  <c r="R6" i="38"/>
  <c r="AD6" i="38"/>
  <c r="G6" i="38"/>
  <c r="S6" i="38"/>
  <c r="AE6" i="38"/>
  <c r="E7" i="18"/>
  <c r="AA6" i="38" l="1"/>
  <c r="O6" i="38"/>
  <c r="Z6" i="38"/>
  <c r="K6" i="38"/>
  <c r="V6" i="38"/>
  <c r="AG6" i="38"/>
  <c r="H6" i="38"/>
  <c r="AH6" i="38"/>
  <c r="N6" i="38"/>
  <c r="Y6" i="38"/>
  <c r="AJ6" i="38"/>
  <c r="J6" i="38"/>
  <c r="U6" i="38"/>
  <c r="L6" i="38"/>
  <c r="W6" i="38"/>
  <c r="T6" i="38"/>
  <c r="M6" i="38"/>
  <c r="X6" i="38"/>
  <c r="AI6" i="38"/>
  <c r="I6" i="38"/>
  <c r="AF6" i="38"/>
  <c r="K4" i="39"/>
  <c r="L4" i="39" s="1"/>
  <c r="M4" i="39" s="1"/>
  <c r="N4" i="39" s="1"/>
  <c r="O4" i="39" s="1"/>
  <c r="P4" i="39" s="1"/>
  <c r="Q4" i="39" s="1"/>
  <c r="R4" i="39" s="1"/>
  <c r="S4" i="39" s="1"/>
  <c r="T4" i="39" s="1"/>
  <c r="U4" i="39" s="1"/>
  <c r="V4" i="39" s="1"/>
  <c r="W4" i="39" s="1"/>
  <c r="X4" i="39" s="1"/>
  <c r="Y4" i="39" s="1"/>
  <c r="Z4" i="39" s="1"/>
  <c r="AA4" i="39" s="1"/>
  <c r="AB4" i="39" s="1"/>
  <c r="AC4" i="39" s="1"/>
  <c r="AD4" i="39" s="1"/>
  <c r="AE4" i="39" s="1"/>
  <c r="AF4" i="39" s="1"/>
  <c r="AG4" i="39" s="1"/>
  <c r="AH4" i="39" s="1"/>
  <c r="AI4" i="39" s="1"/>
  <c r="AJ4" i="39" s="1"/>
  <c r="AK4" i="39" s="1"/>
  <c r="AL4" i="39" s="1"/>
  <c r="AM4" i="39" s="1"/>
  <c r="AN4" i="39" s="1"/>
  <c r="AO4" i="39" s="1"/>
  <c r="AP4" i="39" s="1"/>
  <c r="AQ4" i="39" s="1"/>
  <c r="AR4" i="39" s="1"/>
  <c r="F10" i="38" l="1"/>
  <c r="G10" i="38"/>
  <c r="H10" i="38"/>
  <c r="I10" i="38"/>
  <c r="J10" i="38"/>
  <c r="K10" i="38"/>
  <c r="L10" i="38"/>
  <c r="M10" i="38"/>
  <c r="N10" i="38"/>
  <c r="O10" i="38"/>
  <c r="P10" i="38"/>
  <c r="Q10" i="38"/>
  <c r="R10" i="38"/>
  <c r="S10" i="38"/>
  <c r="T10" i="38"/>
  <c r="U10" i="38"/>
  <c r="V10" i="38"/>
  <c r="W10" i="38"/>
  <c r="X10" i="38"/>
  <c r="Y10" i="38"/>
  <c r="Z10" i="38"/>
  <c r="AA10" i="38"/>
  <c r="AB10" i="38"/>
  <c r="AC10" i="38"/>
  <c r="AD10" i="38"/>
  <c r="AE10" i="38"/>
  <c r="AF10" i="38"/>
  <c r="AG10" i="38"/>
  <c r="AH10" i="38"/>
  <c r="AI10" i="38"/>
  <c r="AJ10" i="38"/>
  <c r="E10" i="38"/>
  <c r="AJ11" i="38" l="1"/>
  <c r="AI11" i="38"/>
  <c r="AH11" i="38"/>
  <c r="AG11" i="38"/>
  <c r="AF11" i="38"/>
  <c r="AE11" i="38"/>
  <c r="AD11" i="38"/>
  <c r="AC11" i="38"/>
  <c r="AB11" i="38"/>
  <c r="AA11" i="38"/>
  <c r="Z11" i="38"/>
  <c r="Y11" i="38"/>
  <c r="X11" i="38"/>
  <c r="W11" i="38"/>
  <c r="V11" i="38"/>
  <c r="U11" i="38"/>
  <c r="T11" i="38"/>
  <c r="S11" i="38"/>
  <c r="R11" i="38"/>
  <c r="Q11" i="38"/>
  <c r="P11" i="38"/>
  <c r="O11" i="38"/>
  <c r="N11" i="38"/>
  <c r="M11" i="38"/>
  <c r="L11" i="38"/>
  <c r="K11" i="38"/>
  <c r="J11" i="38"/>
  <c r="I11" i="38"/>
  <c r="H11" i="38"/>
  <c r="G11" i="38"/>
  <c r="F11" i="38"/>
  <c r="E11" i="38"/>
  <c r="F5" i="38"/>
  <c r="G5" i="38" s="1"/>
  <c r="H5" i="38" s="1"/>
  <c r="I5" i="38" s="1"/>
  <c r="J5" i="38" s="1"/>
  <c r="K5" i="38" s="1"/>
  <c r="L5" i="38" s="1"/>
  <c r="M5" i="38" s="1"/>
  <c r="N5" i="38" s="1"/>
  <c r="O5" i="38" s="1"/>
  <c r="P5" i="38" s="1"/>
  <c r="Q5" i="38" s="1"/>
  <c r="R5" i="38" s="1"/>
  <c r="S5" i="38" s="1"/>
  <c r="T5" i="38" s="1"/>
  <c r="U5" i="38" s="1"/>
  <c r="V5" i="38" s="1"/>
  <c r="W5" i="38" s="1"/>
  <c r="X5" i="38" s="1"/>
  <c r="Y5" i="38" s="1"/>
  <c r="Z5" i="38" s="1"/>
  <c r="AA5" i="38" s="1"/>
  <c r="AB5" i="38" s="1"/>
  <c r="AC5" i="38" s="1"/>
  <c r="AD5" i="38" s="1"/>
  <c r="AE5" i="38" s="1"/>
  <c r="AF5" i="38" s="1"/>
  <c r="AG5" i="38" s="1"/>
  <c r="AH5" i="38" s="1"/>
  <c r="AI5" i="38" s="1"/>
  <c r="AJ5" i="38" s="1"/>
  <c r="AK5" i="38" s="1"/>
  <c r="AL5" i="38" s="1"/>
  <c r="AM5" i="38" s="1"/>
  <c r="AM23" i="24" l="1"/>
  <c r="J33" i="27" l="1"/>
  <c r="K33" i="27" s="1"/>
  <c r="L33" i="27" s="1"/>
  <c r="M33" i="27" s="1"/>
  <c r="N33" i="27" s="1"/>
  <c r="O33" i="27" s="1"/>
  <c r="P33" i="27" s="1"/>
  <c r="Q33" i="27" s="1"/>
  <c r="R33" i="27" s="1"/>
  <c r="S33" i="27" s="1"/>
  <c r="T33" i="27" s="1"/>
  <c r="U33" i="27" s="1"/>
  <c r="V33" i="27" s="1"/>
  <c r="W33" i="27" s="1"/>
  <c r="X33" i="27" s="1"/>
  <c r="Y33" i="27" s="1"/>
  <c r="Z33" i="27" s="1"/>
  <c r="AA33" i="27" s="1"/>
  <c r="AB33" i="27" s="1"/>
  <c r="AC33" i="27" s="1"/>
  <c r="AD33" i="27" s="1"/>
  <c r="AE33" i="27" s="1"/>
  <c r="AF33" i="27" s="1"/>
  <c r="AG33" i="27" s="1"/>
  <c r="AH33" i="27" s="1"/>
  <c r="AI33" i="27" s="1"/>
  <c r="AJ33" i="27" s="1"/>
  <c r="AK33" i="27" s="1"/>
  <c r="AL33" i="27" s="1"/>
  <c r="AM33" i="27" s="1"/>
  <c r="AN33" i="27" s="1"/>
  <c r="AO33" i="27" s="1"/>
  <c r="AP33" i="27" s="1"/>
  <c r="AQ33" i="27" s="1"/>
  <c r="C10" i="15" l="1"/>
  <c r="C11" i="15"/>
  <c r="C21" i="15"/>
  <c r="C18" i="15"/>
  <c r="C17" i="15"/>
  <c r="C16" i="15"/>
  <c r="AL23" i="24" l="1"/>
  <c r="AJ29" i="21" l="1"/>
  <c r="AJ33" i="21" s="1"/>
  <c r="AK8" i="21"/>
  <c r="AK11" i="21" s="1"/>
  <c r="AK15" i="21" s="1"/>
  <c r="AK29" i="21"/>
  <c r="AK33" i="21" s="1"/>
  <c r="AJ8" i="21"/>
  <c r="AJ11" i="21" s="1"/>
  <c r="AJ15" i="21" s="1"/>
  <c r="AK23" i="24" l="1"/>
  <c r="J53" i="27" l="1"/>
  <c r="K53" i="27" s="1"/>
  <c r="L53" i="27" s="1"/>
  <c r="M53" i="27" s="1"/>
  <c r="N53" i="27" s="1"/>
  <c r="O53" i="27" s="1"/>
  <c r="P53" i="27" s="1"/>
  <c r="Q53" i="27" s="1"/>
  <c r="R53" i="27" s="1"/>
  <c r="S53" i="27" s="1"/>
  <c r="T53" i="27" s="1"/>
  <c r="U53" i="27" s="1"/>
  <c r="V53" i="27" s="1"/>
  <c r="W53" i="27" s="1"/>
  <c r="X53" i="27" s="1"/>
  <c r="Y53" i="27" s="1"/>
  <c r="Z53" i="27" s="1"/>
  <c r="AA53" i="27" s="1"/>
  <c r="J74" i="27" l="1"/>
  <c r="K74" i="27" s="1"/>
  <c r="L74" i="27" s="1"/>
  <c r="M74" i="27" s="1"/>
  <c r="N74" i="27" s="1"/>
  <c r="O74" i="27" s="1"/>
  <c r="P74" i="27" s="1"/>
  <c r="Q74" i="27" s="1"/>
  <c r="R74" i="27" s="1"/>
  <c r="S74" i="27" s="1"/>
  <c r="T74" i="27" s="1"/>
  <c r="U74" i="27" s="1"/>
  <c r="V74" i="27" s="1"/>
  <c r="W74" i="27" s="1"/>
  <c r="X74" i="27" s="1"/>
  <c r="Y74" i="27" s="1"/>
  <c r="Z74" i="27" s="1"/>
  <c r="AA74" i="27" s="1"/>
  <c r="AB74" i="27" s="1"/>
  <c r="AC74" i="27" s="1"/>
  <c r="AD74" i="27" s="1"/>
  <c r="AE74" i="27" s="1"/>
  <c r="AF74" i="27" s="1"/>
  <c r="AG74" i="27" s="1"/>
  <c r="AH74" i="27" s="1"/>
  <c r="AI74" i="27" s="1"/>
  <c r="AJ74" i="27" s="1"/>
  <c r="AK74" i="27" s="1"/>
  <c r="AL74" i="27" l="1"/>
  <c r="AM74" i="27" s="1"/>
  <c r="AN74" i="27" s="1"/>
  <c r="AO74" i="27" s="1"/>
  <c r="AP74" i="27" s="1"/>
  <c r="AQ74" i="27" s="1"/>
  <c r="B11" i="15"/>
  <c r="H4" i="34" l="1"/>
  <c r="I4" i="34" s="1"/>
  <c r="J4" i="34" s="1"/>
  <c r="K4" i="34" s="1"/>
  <c r="L4" i="34" s="1"/>
  <c r="M4" i="34" s="1"/>
  <c r="N4" i="34" s="1"/>
  <c r="O4" i="34" s="1"/>
  <c r="P4" i="34" s="1"/>
  <c r="Q4" i="34" s="1"/>
  <c r="R4" i="34" s="1"/>
  <c r="S4" i="34" s="1"/>
  <c r="T4" i="34" s="1"/>
  <c r="U4" i="34" s="1"/>
  <c r="V4" i="34" s="1"/>
  <c r="W4" i="34" s="1"/>
  <c r="X4" i="34" s="1"/>
  <c r="Y4" i="34" s="1"/>
  <c r="Z4" i="34" s="1"/>
  <c r="AA4" i="34" s="1"/>
  <c r="AB4" i="34" s="1"/>
  <c r="AC4" i="34" s="1"/>
  <c r="AD4" i="34" s="1"/>
  <c r="AE4" i="34" s="1"/>
  <c r="AF4" i="34" s="1"/>
  <c r="AG4" i="34" s="1"/>
  <c r="AH4" i="34" s="1"/>
  <c r="AI4" i="34" s="1"/>
  <c r="AJ4" i="34" s="1"/>
  <c r="AK4" i="34" s="1"/>
  <c r="AL4" i="34" s="1"/>
  <c r="AM4" i="34" s="1"/>
  <c r="AN4" i="34" s="1"/>
  <c r="AO4" i="34" s="1"/>
  <c r="H4" i="33" l="1"/>
  <c r="I4" i="33" s="1"/>
  <c r="J4" i="33" s="1"/>
  <c r="K4" i="33" s="1"/>
  <c r="L4" i="33" s="1"/>
  <c r="M4" i="33" s="1"/>
  <c r="N4" i="33" s="1"/>
  <c r="O4" i="33" s="1"/>
  <c r="P4" i="33" s="1"/>
  <c r="Q4" i="33" s="1"/>
  <c r="R4" i="33" s="1"/>
  <c r="S4" i="33" s="1"/>
  <c r="T4" i="33" s="1"/>
  <c r="U4" i="33" s="1"/>
  <c r="V4" i="33" s="1"/>
  <c r="W4" i="33" s="1"/>
  <c r="X4" i="33" s="1"/>
  <c r="Y4" i="33" s="1"/>
  <c r="Z4" i="33" s="1"/>
  <c r="AA4" i="33" s="1"/>
  <c r="AB4" i="33" s="1"/>
  <c r="AC4" i="33" s="1"/>
  <c r="AD4" i="33" s="1"/>
  <c r="AE4" i="33" s="1"/>
  <c r="AF4" i="33" s="1"/>
  <c r="AG4" i="33" s="1"/>
  <c r="AH4" i="33" s="1"/>
  <c r="AI4" i="33" l="1"/>
  <c r="AJ4" i="33" s="1"/>
  <c r="AJ23" i="24"/>
  <c r="AK4" i="33" l="1"/>
  <c r="AL4" i="33" s="1"/>
  <c r="AM4" i="33" s="1"/>
  <c r="AN4" i="33" s="1"/>
  <c r="AO4" i="33" s="1"/>
  <c r="AI8" i="21"/>
  <c r="AI11" i="21" s="1"/>
  <c r="AI29" i="21"/>
  <c r="B10" i="15"/>
  <c r="B12" i="15"/>
  <c r="B22" i="15"/>
  <c r="B21" i="15"/>
  <c r="B20" i="15"/>
  <c r="B19" i="15"/>
  <c r="B18" i="15"/>
  <c r="B17" i="15"/>
  <c r="B16" i="15"/>
  <c r="B15" i="15"/>
  <c r="B14" i="15"/>
  <c r="B13" i="15"/>
  <c r="AI15" i="21" l="1"/>
  <c r="AI33" i="21"/>
  <c r="AI23" i="24" l="1"/>
  <c r="AH8" i="21" l="1"/>
  <c r="AH11" i="21" s="1"/>
  <c r="AH29" i="21"/>
  <c r="AH15" i="21" l="1"/>
  <c r="AH33" i="21"/>
  <c r="AG17" i="24" l="1"/>
  <c r="AH17" i="24" s="1"/>
  <c r="AI17" i="24" s="1"/>
  <c r="AJ17" i="24" s="1"/>
  <c r="AK17" i="24" s="1"/>
  <c r="AL17" i="24" s="1"/>
  <c r="AM17" i="24" s="1"/>
  <c r="AN17" i="24" s="1"/>
  <c r="AO17" i="24" s="1"/>
  <c r="AP17" i="24" s="1"/>
  <c r="C20" i="21" l="1"/>
  <c r="C15" i="15" s="1"/>
  <c r="J40" i="22" l="1"/>
  <c r="K40" i="22" s="1"/>
  <c r="L40" i="22" s="1"/>
  <c r="M40" i="22" s="1"/>
  <c r="N40" i="22" s="1"/>
  <c r="O40" i="22" s="1"/>
  <c r="P40" i="22" s="1"/>
  <c r="Q40" i="22" s="1"/>
  <c r="R40" i="22" s="1"/>
  <c r="S40" i="22" s="1"/>
  <c r="T40" i="22" s="1"/>
  <c r="U40" i="22" s="1"/>
  <c r="V40" i="22" s="1"/>
  <c r="W40" i="22" s="1"/>
  <c r="X40" i="22" s="1"/>
  <c r="Y40" i="22" s="1"/>
  <c r="Z40" i="22" s="1"/>
  <c r="AA40" i="22" s="1"/>
  <c r="AB40" i="22" s="1"/>
  <c r="AC40" i="22" s="1"/>
  <c r="J28" i="22"/>
  <c r="K28" i="22" s="1"/>
  <c r="L28" i="22" s="1"/>
  <c r="M28" i="22" s="1"/>
  <c r="N28" i="22" s="1"/>
  <c r="O28" i="22" s="1"/>
  <c r="P28" i="22" s="1"/>
  <c r="Q28" i="22" s="1"/>
  <c r="R28" i="22" s="1"/>
  <c r="S28" i="22" s="1"/>
  <c r="T28" i="22" s="1"/>
  <c r="U28" i="22" s="1"/>
  <c r="V28" i="22" s="1"/>
  <c r="W28" i="22" s="1"/>
  <c r="X28" i="22" s="1"/>
  <c r="Y28" i="22" s="1"/>
  <c r="Z28" i="22" s="1"/>
  <c r="AA28" i="22" s="1"/>
  <c r="AB28" i="22" s="1"/>
  <c r="AC28" i="22" s="1"/>
  <c r="J16" i="22"/>
  <c r="K16" i="22" s="1"/>
  <c r="L16" i="22" s="1"/>
  <c r="M16" i="22" s="1"/>
  <c r="N16" i="22" s="1"/>
  <c r="O16" i="22" s="1"/>
  <c r="P16" i="22" s="1"/>
  <c r="Q16" i="22" s="1"/>
  <c r="R16" i="22" s="1"/>
  <c r="S16" i="22" s="1"/>
  <c r="T16" i="22" s="1"/>
  <c r="U16" i="22" s="1"/>
  <c r="V16" i="22" s="1"/>
  <c r="W16" i="22" s="1"/>
  <c r="X16" i="22" s="1"/>
  <c r="Y16" i="22" s="1"/>
  <c r="Z16" i="22" s="1"/>
  <c r="AA16" i="22" s="1"/>
  <c r="AB16" i="22" s="1"/>
  <c r="AC16" i="22" s="1"/>
  <c r="J4" i="22"/>
  <c r="K4" i="22" s="1"/>
  <c r="L4" i="22" s="1"/>
  <c r="M4" i="22" s="1"/>
  <c r="N4" i="22" s="1"/>
  <c r="O4" i="22" s="1"/>
  <c r="P4" i="22" s="1"/>
  <c r="Q4" i="22" s="1"/>
  <c r="R4" i="22" s="1"/>
  <c r="S4" i="22" s="1"/>
  <c r="T4" i="22" s="1"/>
  <c r="U4" i="22" s="1"/>
  <c r="V4" i="22" s="1"/>
  <c r="W4" i="22" s="1"/>
  <c r="X4" i="22" s="1"/>
  <c r="Y4" i="22" s="1"/>
  <c r="Z4" i="22" s="1"/>
  <c r="AA4" i="22" s="1"/>
  <c r="AB4" i="22" s="1"/>
  <c r="AC4" i="22" s="1"/>
  <c r="AD28" i="22" l="1"/>
  <c r="AE28" i="22" s="1"/>
  <c r="AD40" i="22"/>
  <c r="AE40" i="22" s="1"/>
  <c r="AD4" i="22"/>
  <c r="AE4" i="22" s="1"/>
  <c r="AD16" i="22"/>
  <c r="AE16" i="22" s="1"/>
  <c r="AE29" i="21"/>
  <c r="AE8" i="21"/>
  <c r="AE11" i="21" s="1"/>
  <c r="AE33" i="21" l="1"/>
  <c r="AE15" i="21"/>
  <c r="AF16" i="22"/>
  <c r="AF4" i="22"/>
  <c r="AF40" i="22"/>
  <c r="AF28" i="22"/>
  <c r="AG4" i="22" l="1"/>
  <c r="AH4" i="22" s="1"/>
  <c r="AI4" i="22" s="1"/>
  <c r="AJ4" i="22" s="1"/>
  <c r="AK4" i="22" s="1"/>
  <c r="AL4" i="22" s="1"/>
  <c r="AM4" i="22" s="1"/>
  <c r="AG16" i="22"/>
  <c r="AH16" i="22" s="1"/>
  <c r="AI16" i="22" s="1"/>
  <c r="AJ16" i="22" s="1"/>
  <c r="AK16" i="22" s="1"/>
  <c r="AL16" i="22" s="1"/>
  <c r="AM16" i="22" s="1"/>
  <c r="AG28" i="22"/>
  <c r="AH28" i="22" s="1"/>
  <c r="AI28" i="22" s="1"/>
  <c r="AJ28" i="22" s="1"/>
  <c r="AK28" i="22" s="1"/>
  <c r="AL28" i="22" s="1"/>
  <c r="AM28" i="22" s="1"/>
  <c r="AG40" i="22"/>
  <c r="AH40" i="22" s="1"/>
  <c r="AI40" i="22" s="1"/>
  <c r="AJ40" i="22" s="1"/>
  <c r="AK40" i="22" s="1"/>
  <c r="AL40" i="22" s="1"/>
  <c r="AM40" i="22" s="1"/>
  <c r="AB53" i="27" l="1"/>
  <c r="AC53" i="27" s="1"/>
  <c r="AD53" i="27" s="1"/>
  <c r="AE53" i="27" s="1"/>
  <c r="AF53" i="27" s="1"/>
  <c r="AG53" i="27" s="1"/>
  <c r="AH53" i="27" s="1"/>
  <c r="AI53" i="27" l="1"/>
  <c r="AJ53" i="27" s="1"/>
  <c r="AK53" i="27" l="1"/>
  <c r="AL53" i="27" l="1"/>
  <c r="AM53" i="27" s="1"/>
  <c r="AN53" i="27" s="1"/>
  <c r="AO53" i="27" s="1"/>
  <c r="AP53" i="27" s="1"/>
  <c r="AQ53" i="27" s="1"/>
  <c r="J4" i="27"/>
  <c r="K4" i="27" s="1"/>
  <c r="L4" i="27" s="1"/>
  <c r="M4" i="27" s="1"/>
  <c r="N4" i="27" s="1"/>
  <c r="O4" i="27" s="1"/>
  <c r="P4" i="27" s="1"/>
  <c r="Q4" i="27" s="1"/>
  <c r="R4" i="27" s="1"/>
  <c r="S4" i="27" s="1"/>
  <c r="T4" i="27" s="1"/>
  <c r="U4" i="27" s="1"/>
  <c r="V4" i="27" s="1"/>
  <c r="W4" i="27" s="1"/>
  <c r="X4" i="27" s="1"/>
  <c r="Y4" i="27" s="1"/>
  <c r="Z4" i="27" s="1"/>
  <c r="AA4" i="27" s="1"/>
  <c r="AB4" i="27" s="1"/>
  <c r="AC4" i="27" s="1"/>
  <c r="AD4" i="27" s="1"/>
  <c r="AE4" i="27" s="1"/>
  <c r="AF4" i="27" s="1"/>
  <c r="AG4" i="27" s="1"/>
  <c r="AH4" i="27" s="1"/>
  <c r="C12" i="27"/>
  <c r="J13" i="27"/>
  <c r="K13" i="27" s="1"/>
  <c r="L13" i="27" s="1"/>
  <c r="M13" i="27" s="1"/>
  <c r="N13" i="27" s="1"/>
  <c r="O13" i="27" s="1"/>
  <c r="P13" i="27" s="1"/>
  <c r="Q13" i="27" s="1"/>
  <c r="R13" i="27" s="1"/>
  <c r="S13" i="27" s="1"/>
  <c r="T13" i="27" s="1"/>
  <c r="U13" i="27" s="1"/>
  <c r="V13" i="27" s="1"/>
  <c r="W13" i="27" s="1"/>
  <c r="X13" i="27" s="1"/>
  <c r="Y13" i="27" s="1"/>
  <c r="Z13" i="27" s="1"/>
  <c r="AA13" i="27" s="1"/>
  <c r="AB13" i="27" s="1"/>
  <c r="AC13" i="27" s="1"/>
  <c r="AD13" i="27" s="1"/>
  <c r="AE13" i="27" s="1"/>
  <c r="AF13" i="27" s="1"/>
  <c r="AG13" i="27" s="1"/>
  <c r="AH13" i="27" s="1"/>
  <c r="J21" i="27"/>
  <c r="K21" i="27" s="1"/>
  <c r="L21" i="27" s="1"/>
  <c r="M21" i="27" s="1"/>
  <c r="N21" i="27" s="1"/>
  <c r="O21" i="27" s="1"/>
  <c r="P21" i="27" s="1"/>
  <c r="Q21" i="27" s="1"/>
  <c r="R21" i="27" s="1"/>
  <c r="S21" i="27" s="1"/>
  <c r="T21" i="27" s="1"/>
  <c r="U21" i="27" s="1"/>
  <c r="V21" i="27" s="1"/>
  <c r="W21" i="27" s="1"/>
  <c r="X21" i="27" s="1"/>
  <c r="Y21" i="27" s="1"/>
  <c r="Z21" i="27" s="1"/>
  <c r="AA21" i="27" s="1"/>
  <c r="AB21" i="27" s="1"/>
  <c r="AC21" i="27" s="1"/>
  <c r="AD21" i="27" s="1"/>
  <c r="AE21" i="27" s="1"/>
  <c r="AF21" i="27" s="1"/>
  <c r="AG21" i="27" s="1"/>
  <c r="AH21" i="27" s="1"/>
  <c r="J27" i="27"/>
  <c r="K27" i="27" s="1"/>
  <c r="L27" i="27" s="1"/>
  <c r="M27" i="27" s="1"/>
  <c r="N27" i="27" s="1"/>
  <c r="O27" i="27" s="1"/>
  <c r="P27" i="27" s="1"/>
  <c r="Q27" i="27" s="1"/>
  <c r="R27" i="27" s="1"/>
  <c r="S27" i="27" s="1"/>
  <c r="T27" i="27" s="1"/>
  <c r="U27" i="27" s="1"/>
  <c r="V27" i="27" s="1"/>
  <c r="W27" i="27" s="1"/>
  <c r="X27" i="27" s="1"/>
  <c r="Y27" i="27" s="1"/>
  <c r="Z27" i="27" s="1"/>
  <c r="AA27" i="27" s="1"/>
  <c r="AB27" i="27" s="1"/>
  <c r="AC27" i="27" s="1"/>
  <c r="AD27" i="27" s="1"/>
  <c r="AE27" i="27" s="1"/>
  <c r="AF27" i="27" s="1"/>
  <c r="AG27" i="27" s="1"/>
  <c r="AH27" i="27" s="1"/>
  <c r="J39" i="27"/>
  <c r="K39" i="27" s="1"/>
  <c r="L39" i="27" s="1"/>
  <c r="M39" i="27" s="1"/>
  <c r="N39" i="27" s="1"/>
  <c r="O39" i="27" s="1"/>
  <c r="P39" i="27" s="1"/>
  <c r="Q39" i="27" s="1"/>
  <c r="R39" i="27" s="1"/>
  <c r="S39" i="27" s="1"/>
  <c r="T39" i="27" s="1"/>
  <c r="U39" i="27" s="1"/>
  <c r="V39" i="27" s="1"/>
  <c r="W39" i="27" s="1"/>
  <c r="X39" i="27" s="1"/>
  <c r="Y39" i="27" s="1"/>
  <c r="Z39" i="27" s="1"/>
  <c r="AA39" i="27" s="1"/>
  <c r="AB39" i="27" s="1"/>
  <c r="AC39" i="27" s="1"/>
  <c r="AD39" i="27" s="1"/>
  <c r="AE39" i="27" s="1"/>
  <c r="AF39" i="27" s="1"/>
  <c r="AG39" i="27" s="1"/>
  <c r="AH39" i="27" s="1"/>
  <c r="J47" i="27"/>
  <c r="K47" i="27" s="1"/>
  <c r="L47" i="27" s="1"/>
  <c r="M47" i="27" s="1"/>
  <c r="N47" i="27" s="1"/>
  <c r="O47" i="27" s="1"/>
  <c r="P47" i="27" s="1"/>
  <c r="Q47" i="27" s="1"/>
  <c r="R47" i="27" s="1"/>
  <c r="S47" i="27" s="1"/>
  <c r="T47" i="27" s="1"/>
  <c r="U47" i="27" s="1"/>
  <c r="V47" i="27" s="1"/>
  <c r="W47" i="27" s="1"/>
  <c r="X47" i="27" s="1"/>
  <c r="Y47" i="27" s="1"/>
  <c r="Z47" i="27" s="1"/>
  <c r="AA47" i="27" s="1"/>
  <c r="AB47" i="27" s="1"/>
  <c r="AC47" i="27" s="1"/>
  <c r="AD47" i="27" s="1"/>
  <c r="AE47" i="27" s="1"/>
  <c r="AF47" i="27" s="1"/>
  <c r="AG47" i="27" s="1"/>
  <c r="AH47" i="27" s="1"/>
  <c r="J61" i="27"/>
  <c r="K61" i="27" s="1"/>
  <c r="L61" i="27" s="1"/>
  <c r="M61" i="27" s="1"/>
  <c r="N61" i="27" s="1"/>
  <c r="O61" i="27" s="1"/>
  <c r="P61" i="27" s="1"/>
  <c r="Q61" i="27" s="1"/>
  <c r="R61" i="27" s="1"/>
  <c r="S61" i="27" s="1"/>
  <c r="T61" i="27" s="1"/>
  <c r="U61" i="27" s="1"/>
  <c r="V61" i="27" s="1"/>
  <c r="W61" i="27" s="1"/>
  <c r="X61" i="27" s="1"/>
  <c r="Y61" i="27" s="1"/>
  <c r="Z61" i="27" s="1"/>
  <c r="AA61" i="27" s="1"/>
  <c r="AB61" i="27" s="1"/>
  <c r="AC61" i="27" s="1"/>
  <c r="AD61" i="27" s="1"/>
  <c r="AE61" i="27" s="1"/>
  <c r="AF61" i="27" s="1"/>
  <c r="AG61" i="27" s="1"/>
  <c r="AH61" i="27" s="1"/>
  <c r="J67" i="27"/>
  <c r="K67" i="27" s="1"/>
  <c r="L67" i="27" s="1"/>
  <c r="M67" i="27" s="1"/>
  <c r="N67" i="27" s="1"/>
  <c r="O67" i="27" s="1"/>
  <c r="P67" i="27" s="1"/>
  <c r="Q67" i="27" s="1"/>
  <c r="R67" i="27" s="1"/>
  <c r="S67" i="27" s="1"/>
  <c r="T67" i="27" s="1"/>
  <c r="U67" i="27" s="1"/>
  <c r="V67" i="27" s="1"/>
  <c r="W67" i="27" s="1"/>
  <c r="X67" i="27" s="1"/>
  <c r="Y67" i="27" s="1"/>
  <c r="Z67" i="27" s="1"/>
  <c r="AA67" i="27" s="1"/>
  <c r="AB67" i="27" s="1"/>
  <c r="AC67" i="27" s="1"/>
  <c r="AD67" i="27" s="1"/>
  <c r="AE67" i="27" s="1"/>
  <c r="AF67" i="27" s="1"/>
  <c r="AG67" i="27" s="1"/>
  <c r="AH67" i="27" s="1"/>
  <c r="J82" i="27"/>
  <c r="K82" i="27" s="1"/>
  <c r="L82" i="27" s="1"/>
  <c r="M82" i="27" s="1"/>
  <c r="N82" i="27" s="1"/>
  <c r="O82" i="27" s="1"/>
  <c r="P82" i="27" s="1"/>
  <c r="Q82" i="27" s="1"/>
  <c r="R82" i="27" s="1"/>
  <c r="S82" i="27" s="1"/>
  <c r="T82" i="27" s="1"/>
  <c r="U82" i="27" s="1"/>
  <c r="V82" i="27" s="1"/>
  <c r="W82" i="27" s="1"/>
  <c r="X82" i="27" s="1"/>
  <c r="Y82" i="27" s="1"/>
  <c r="Z82" i="27" s="1"/>
  <c r="AA82" i="27" s="1"/>
  <c r="AB82" i="27" s="1"/>
  <c r="AC82" i="27" s="1"/>
  <c r="AD82" i="27" s="1"/>
  <c r="AE82" i="27" s="1"/>
  <c r="AF82" i="27" s="1"/>
  <c r="AG82" i="27" s="1"/>
  <c r="AH82" i="27" s="1"/>
  <c r="J90" i="27"/>
  <c r="K90" i="27" s="1"/>
  <c r="L90" i="27" s="1"/>
  <c r="M90" i="27" s="1"/>
  <c r="N90" i="27" s="1"/>
  <c r="O90" i="27" s="1"/>
  <c r="P90" i="27" s="1"/>
  <c r="Q90" i="27" s="1"/>
  <c r="R90" i="27" s="1"/>
  <c r="S90" i="27" s="1"/>
  <c r="T90" i="27" s="1"/>
  <c r="U90" i="27" s="1"/>
  <c r="V90" i="27" s="1"/>
  <c r="W90" i="27" s="1"/>
  <c r="X90" i="27" s="1"/>
  <c r="Y90" i="27" s="1"/>
  <c r="Z90" i="27" s="1"/>
  <c r="AA90" i="27" s="1"/>
  <c r="AB90" i="27" s="1"/>
  <c r="AC90" i="27" s="1"/>
  <c r="AD90" i="27" s="1"/>
  <c r="AE90" i="27" s="1"/>
  <c r="AF90" i="27" s="1"/>
  <c r="AG90" i="27" s="1"/>
  <c r="AH90" i="27" s="1"/>
  <c r="J115" i="27"/>
  <c r="K115" i="27" s="1"/>
  <c r="L115" i="27" s="1"/>
  <c r="M115" i="27" s="1"/>
  <c r="N115" i="27" s="1"/>
  <c r="O115" i="27" s="1"/>
  <c r="P115" i="27" s="1"/>
  <c r="Q115" i="27" s="1"/>
  <c r="R115" i="27" s="1"/>
  <c r="S115" i="27" s="1"/>
  <c r="T115" i="27" s="1"/>
  <c r="U115" i="27" s="1"/>
  <c r="V115" i="27" s="1"/>
  <c r="W115" i="27" s="1"/>
  <c r="X115" i="27" s="1"/>
  <c r="Y115" i="27" s="1"/>
  <c r="Z115" i="27" s="1"/>
  <c r="AA115" i="27" s="1"/>
  <c r="AB115" i="27" s="1"/>
  <c r="AC115" i="27" s="1"/>
  <c r="AD115" i="27" s="1"/>
  <c r="AE115" i="27" s="1"/>
  <c r="AF115" i="27" s="1"/>
  <c r="AG115" i="27" s="1"/>
  <c r="AH115" i="27" s="1"/>
  <c r="J126" i="27"/>
  <c r="K126" i="27" s="1"/>
  <c r="L126" i="27" s="1"/>
  <c r="M126" i="27" s="1"/>
  <c r="N126" i="27" s="1"/>
  <c r="O126" i="27" s="1"/>
  <c r="P126" i="27" s="1"/>
  <c r="Q126" i="27" s="1"/>
  <c r="R126" i="27" s="1"/>
  <c r="S126" i="27" s="1"/>
  <c r="T126" i="27" s="1"/>
  <c r="U126" i="27" s="1"/>
  <c r="V126" i="27" s="1"/>
  <c r="W126" i="27" s="1"/>
  <c r="X126" i="27" s="1"/>
  <c r="Y126" i="27" s="1"/>
  <c r="Z126" i="27" s="1"/>
  <c r="AA126" i="27" s="1"/>
  <c r="AB126" i="27" s="1"/>
  <c r="AC126" i="27" s="1"/>
  <c r="AD126" i="27" s="1"/>
  <c r="AE126" i="27" s="1"/>
  <c r="AF126" i="27" s="1"/>
  <c r="AG126" i="27" s="1"/>
  <c r="AH126" i="27" s="1"/>
  <c r="I4" i="26"/>
  <c r="J4" i="26" s="1"/>
  <c r="K4" i="26" s="1"/>
  <c r="L4" i="26" s="1"/>
  <c r="M4" i="26" s="1"/>
  <c r="N4" i="26" s="1"/>
  <c r="O4" i="26" s="1"/>
  <c r="P4" i="26" s="1"/>
  <c r="Q4" i="26" s="1"/>
  <c r="R4" i="26" s="1"/>
  <c r="S4" i="26" s="1"/>
  <c r="T4" i="26" s="1"/>
  <c r="U4" i="26" s="1"/>
  <c r="V4" i="26" s="1"/>
  <c r="W4" i="26" s="1"/>
  <c r="X4" i="26" s="1"/>
  <c r="Y4" i="26" s="1"/>
  <c r="Z4" i="26" s="1"/>
  <c r="AA4" i="26" s="1"/>
  <c r="AB4" i="26" s="1"/>
  <c r="AC4" i="26" s="1"/>
  <c r="AD4" i="26" s="1"/>
  <c r="AE4" i="26" s="1"/>
  <c r="AF4" i="26" s="1"/>
  <c r="AG4" i="26" s="1"/>
  <c r="AH4" i="26" s="1"/>
  <c r="AI4" i="26" s="1"/>
  <c r="AJ4" i="26" s="1"/>
  <c r="AK4" i="26" s="1"/>
  <c r="AL4" i="26" s="1"/>
  <c r="AM4" i="26" s="1"/>
  <c r="AN4" i="26" s="1"/>
  <c r="AO4" i="26" s="1"/>
  <c r="AP4" i="26" s="1"/>
  <c r="S4" i="24"/>
  <c r="T4" i="24" s="1"/>
  <c r="U4" i="24" s="1"/>
  <c r="V4" i="24" s="1"/>
  <c r="W4" i="24" s="1"/>
  <c r="X4" i="24" s="1"/>
  <c r="Y4" i="24" s="1"/>
  <c r="Z4" i="24" s="1"/>
  <c r="AA4" i="24" s="1"/>
  <c r="AB4" i="24" s="1"/>
  <c r="AC4" i="24" s="1"/>
  <c r="AD4" i="24" s="1"/>
  <c r="AE4" i="24" s="1"/>
  <c r="AF4" i="24" s="1"/>
  <c r="AG4" i="24" s="1"/>
  <c r="AH4" i="24" s="1"/>
  <c r="AI4" i="24" s="1"/>
  <c r="AJ4" i="24" s="1"/>
  <c r="AK4" i="24" s="1"/>
  <c r="AL4" i="24" s="1"/>
  <c r="AM4" i="24" s="1"/>
  <c r="AN4" i="24" s="1"/>
  <c r="AO4" i="24" s="1"/>
  <c r="AP4" i="24" s="1"/>
  <c r="I11" i="24"/>
  <c r="J11" i="24" s="1"/>
  <c r="K11" i="24" s="1"/>
  <c r="L11" i="24" s="1"/>
  <c r="M11" i="24" s="1"/>
  <c r="N11" i="24" s="1"/>
  <c r="O11" i="24" s="1"/>
  <c r="P11" i="24" s="1"/>
  <c r="Q11" i="24" s="1"/>
  <c r="R11" i="24" s="1"/>
  <c r="S11" i="24" s="1"/>
  <c r="T11" i="24" s="1"/>
  <c r="U11" i="24" s="1"/>
  <c r="V11" i="24" s="1"/>
  <c r="W11" i="24" s="1"/>
  <c r="X11" i="24" s="1"/>
  <c r="Y11" i="24" s="1"/>
  <c r="Z11" i="24" s="1"/>
  <c r="AA11" i="24" s="1"/>
  <c r="AB11" i="24" s="1"/>
  <c r="AC11" i="24" s="1"/>
  <c r="AD11" i="24" s="1"/>
  <c r="AE11" i="24" s="1"/>
  <c r="AF11" i="24" s="1"/>
  <c r="AG11" i="24" s="1"/>
  <c r="AH11" i="24" s="1"/>
  <c r="AI11" i="24" s="1"/>
  <c r="AJ11" i="24" s="1"/>
  <c r="AK11" i="24" s="1"/>
  <c r="AL11" i="24" s="1"/>
  <c r="AM11" i="24" s="1"/>
  <c r="AN11" i="24" s="1"/>
  <c r="AO11" i="24" s="1"/>
  <c r="AP11" i="24" s="1"/>
  <c r="J4" i="23"/>
  <c r="K4" i="23" s="1"/>
  <c r="L4" i="23" s="1"/>
  <c r="M4" i="23" s="1"/>
  <c r="N4" i="23" s="1"/>
  <c r="O4" i="23" s="1"/>
  <c r="P4" i="23" s="1"/>
  <c r="Q4" i="23" s="1"/>
  <c r="R4" i="23" s="1"/>
  <c r="S4" i="23" s="1"/>
  <c r="T4" i="23" s="1"/>
  <c r="U4" i="23" s="1"/>
  <c r="V4" i="23" s="1"/>
  <c r="W4" i="23" s="1"/>
  <c r="X4" i="23" s="1"/>
  <c r="Y4" i="23" s="1"/>
  <c r="Z4" i="23" s="1"/>
  <c r="AA4" i="23" s="1"/>
  <c r="AB4" i="23" s="1"/>
  <c r="AC4" i="23" s="1"/>
  <c r="AD4" i="23" s="1"/>
  <c r="AE4" i="23" s="1"/>
  <c r="AF4" i="23" s="1"/>
  <c r="AG4" i="23" s="1"/>
  <c r="AH4" i="23" s="1"/>
  <c r="AI4" i="23" s="1"/>
  <c r="AJ4" i="23" s="1"/>
  <c r="AK4" i="23" s="1"/>
  <c r="AL4" i="23" s="1"/>
  <c r="AM4" i="23" s="1"/>
  <c r="AN4" i="23" s="1"/>
  <c r="AO4" i="23" s="1"/>
  <c r="AP4" i="23" s="1"/>
  <c r="AQ4" i="23" s="1"/>
  <c r="H4" i="21"/>
  <c r="I4" i="21" s="1"/>
  <c r="J4" i="21" s="1"/>
  <c r="K4" i="21" s="1"/>
  <c r="L4" i="21" s="1"/>
  <c r="M4" i="21" s="1"/>
  <c r="N4" i="21" s="1"/>
  <c r="O4" i="21" s="1"/>
  <c r="P4" i="21" s="1"/>
  <c r="Q4" i="21" s="1"/>
  <c r="R4" i="21" s="1"/>
  <c r="S4" i="21" s="1"/>
  <c r="T4" i="21" s="1"/>
  <c r="U4" i="21" s="1"/>
  <c r="V4" i="21" s="1"/>
  <c r="W4" i="21" s="1"/>
  <c r="X4" i="21" s="1"/>
  <c r="Y4" i="21" s="1"/>
  <c r="Z4" i="21" s="1"/>
  <c r="AA4" i="21" s="1"/>
  <c r="AB4" i="21" s="1"/>
  <c r="AC4" i="21" s="1"/>
  <c r="AD4" i="21" s="1"/>
  <c r="AE4" i="21" s="1"/>
  <c r="AF4" i="21" s="1"/>
  <c r="AG4" i="21" s="1"/>
  <c r="AH4" i="21" s="1"/>
  <c r="AI4" i="21" s="1"/>
  <c r="AJ4" i="21" s="1"/>
  <c r="AK4" i="21" s="1"/>
  <c r="AL4" i="21" s="1"/>
  <c r="AM4" i="21" s="1"/>
  <c r="AN4" i="21" s="1"/>
  <c r="AO4" i="21" s="1"/>
  <c r="H8" i="21"/>
  <c r="H11" i="21" s="1"/>
  <c r="I8" i="21"/>
  <c r="I11" i="21" s="1"/>
  <c r="J8" i="21"/>
  <c r="J11" i="21" s="1"/>
  <c r="K8" i="21"/>
  <c r="K11" i="21" s="1"/>
  <c r="M8" i="21"/>
  <c r="M11" i="21" s="1"/>
  <c r="N8" i="21"/>
  <c r="N11" i="21" s="1"/>
  <c r="O8" i="21"/>
  <c r="O11" i="21" s="1"/>
  <c r="P8" i="21"/>
  <c r="P11" i="21" s="1"/>
  <c r="R8" i="21"/>
  <c r="R11" i="21" s="1"/>
  <c r="S8" i="21"/>
  <c r="S11" i="21" s="1"/>
  <c r="T8" i="21"/>
  <c r="T11" i="21" s="1"/>
  <c r="U8" i="21"/>
  <c r="U11" i="21" s="1"/>
  <c r="W8" i="21"/>
  <c r="W11" i="21" s="1"/>
  <c r="X8" i="21"/>
  <c r="X11" i="21" s="1"/>
  <c r="Y8" i="21"/>
  <c r="Y11" i="21" s="1"/>
  <c r="Z8" i="21"/>
  <c r="Z11" i="21" s="1"/>
  <c r="AC8" i="21"/>
  <c r="AC11" i="21" s="1"/>
  <c r="AD8" i="21"/>
  <c r="AD11" i="21" s="1"/>
  <c r="H21" i="21"/>
  <c r="I21" i="21" s="1"/>
  <c r="J21" i="21" s="1"/>
  <c r="K21" i="21" s="1"/>
  <c r="L21" i="21" s="1"/>
  <c r="M21" i="21" s="1"/>
  <c r="N21" i="21" s="1"/>
  <c r="O21" i="21" s="1"/>
  <c r="P21" i="21" s="1"/>
  <c r="Q21" i="21" s="1"/>
  <c r="R21" i="21" s="1"/>
  <c r="S21" i="21" s="1"/>
  <c r="T21" i="21" s="1"/>
  <c r="U21" i="21" s="1"/>
  <c r="V21" i="21" s="1"/>
  <c r="W21" i="21" s="1"/>
  <c r="X21" i="21" s="1"/>
  <c r="Y21" i="21" s="1"/>
  <c r="Z21" i="21" s="1"/>
  <c r="AA21" i="21" s="1"/>
  <c r="AB21" i="21" s="1"/>
  <c r="AC21" i="21" s="1"/>
  <c r="AD21" i="21" s="1"/>
  <c r="AE21" i="21" s="1"/>
  <c r="AF21" i="21" s="1"/>
  <c r="AG21" i="21" s="1"/>
  <c r="AH21" i="21" s="1"/>
  <c r="AI21" i="21" s="1"/>
  <c r="AJ21" i="21" s="1"/>
  <c r="AK21" i="21" s="1"/>
  <c r="AL21" i="21" s="1"/>
  <c r="AM21" i="21" s="1"/>
  <c r="AN21" i="21" s="1"/>
  <c r="AO21" i="21" s="1"/>
  <c r="H29" i="21"/>
  <c r="I29" i="21"/>
  <c r="J29" i="21"/>
  <c r="K29" i="21"/>
  <c r="M29" i="21"/>
  <c r="N29" i="21"/>
  <c r="O29" i="21"/>
  <c r="P29" i="21"/>
  <c r="R29" i="21"/>
  <c r="S29" i="21"/>
  <c r="T29" i="21"/>
  <c r="U29" i="21"/>
  <c r="W29" i="21"/>
  <c r="X29" i="21"/>
  <c r="Y29" i="21"/>
  <c r="Z29" i="21"/>
  <c r="AC29" i="21"/>
  <c r="AD29" i="21"/>
  <c r="F5" i="18"/>
  <c r="G5" i="18" s="1"/>
  <c r="H5" i="18" s="1"/>
  <c r="I5" i="18" s="1"/>
  <c r="J5" i="18" s="1"/>
  <c r="K5" i="18" s="1"/>
  <c r="L5" i="18" s="1"/>
  <c r="M5" i="18" s="1"/>
  <c r="N5" i="18" s="1"/>
  <c r="O5" i="18" s="1"/>
  <c r="P5" i="18" s="1"/>
  <c r="Q5" i="18" s="1"/>
  <c r="R5" i="18" s="1"/>
  <c r="S5" i="18" s="1"/>
  <c r="C31" i="18"/>
  <c r="C12" i="15" s="1"/>
  <c r="F33" i="18"/>
  <c r="G33" i="18" s="1"/>
  <c r="H33" i="18" s="1"/>
  <c r="I33" i="18" s="1"/>
  <c r="J33" i="18" s="1"/>
  <c r="K33" i="18" s="1"/>
  <c r="L33" i="18" s="1"/>
  <c r="M33" i="18" s="1"/>
  <c r="N33" i="18" s="1"/>
  <c r="O33" i="18" s="1"/>
  <c r="P33" i="18" s="1"/>
  <c r="Q33" i="18" s="1"/>
  <c r="R33" i="18" s="1"/>
  <c r="S33" i="18" s="1"/>
  <c r="T33" i="18" s="1"/>
  <c r="U33" i="18" s="1"/>
  <c r="V33" i="18" s="1"/>
  <c r="W33" i="18" s="1"/>
  <c r="X33" i="18" s="1"/>
  <c r="Y33" i="18" s="1"/>
  <c r="Z33" i="18" s="1"/>
  <c r="AA33" i="18" s="1"/>
  <c r="AB33" i="18" s="1"/>
  <c r="T5" i="18" l="1"/>
  <c r="U5" i="18" s="1"/>
  <c r="V5" i="18" s="1"/>
  <c r="W5" i="18" s="1"/>
  <c r="X5" i="18" s="1"/>
  <c r="Y5" i="18" s="1"/>
  <c r="Z5" i="18" s="1"/>
  <c r="AA5" i="18" s="1"/>
  <c r="AB5" i="18" s="1"/>
  <c r="AC5" i="18" s="1"/>
  <c r="AD33" i="21"/>
  <c r="T33" i="21"/>
  <c r="J33" i="21"/>
  <c r="Y15" i="21"/>
  <c r="T15" i="21"/>
  <c r="AC33" i="21"/>
  <c r="X33" i="21"/>
  <c r="S33" i="21"/>
  <c r="N33" i="21"/>
  <c r="I33" i="21"/>
  <c r="AC15" i="21"/>
  <c r="X15" i="21"/>
  <c r="S15" i="21"/>
  <c r="N15" i="21"/>
  <c r="I15" i="21"/>
  <c r="Y33" i="21"/>
  <c r="O33" i="21"/>
  <c r="AD15" i="21"/>
  <c r="O15" i="21"/>
  <c r="W33" i="21"/>
  <c r="R33" i="21"/>
  <c r="M33" i="21"/>
  <c r="H33" i="21"/>
  <c r="W15" i="21"/>
  <c r="R15" i="21"/>
  <c r="M15" i="21"/>
  <c r="H15" i="21"/>
  <c r="J15" i="21"/>
  <c r="Z33" i="21"/>
  <c r="U33" i="21"/>
  <c r="P33" i="21"/>
  <c r="K33" i="21"/>
  <c r="Z15" i="21"/>
  <c r="U15" i="21"/>
  <c r="P15" i="21"/>
  <c r="K15" i="21"/>
  <c r="AI115" i="27"/>
  <c r="AI67" i="27"/>
  <c r="AI39" i="27"/>
  <c r="AJ39" i="27" s="1"/>
  <c r="AI61" i="27"/>
  <c r="AJ61" i="27" s="1"/>
  <c r="AI13" i="27"/>
  <c r="AJ13" i="27" s="1"/>
  <c r="AI90" i="27"/>
  <c r="AJ90" i="27" s="1"/>
  <c r="AI82" i="27"/>
  <c r="AI27" i="27"/>
  <c r="AI126" i="27"/>
  <c r="AJ126" i="27" s="1"/>
  <c r="AI47" i="27"/>
  <c r="AI21" i="27"/>
  <c r="AJ21" i="27" s="1"/>
  <c r="AI4" i="27"/>
  <c r="AC33" i="18"/>
  <c r="AD33" i="18" s="1"/>
  <c r="AE33" i="18" s="1"/>
  <c r="C32" i="27" l="1"/>
  <c r="AK13" i="27"/>
  <c r="AK126" i="27"/>
  <c r="AK90" i="27"/>
  <c r="AK21" i="27"/>
  <c r="AK61" i="27"/>
  <c r="AK39" i="27"/>
  <c r="AF33" i="18"/>
  <c r="AJ115" i="27"/>
  <c r="AJ47" i="27"/>
  <c r="AJ4" i="27"/>
  <c r="AJ82" i="27"/>
  <c r="AJ67" i="27"/>
  <c r="AJ27" i="27"/>
  <c r="AD5" i="18"/>
  <c r="AE5" i="18" s="1"/>
  <c r="AL39" i="27" l="1"/>
  <c r="AM39" i="27" s="1"/>
  <c r="AN39" i="27" s="1"/>
  <c r="AO39" i="27" s="1"/>
  <c r="AP39" i="27" s="1"/>
  <c r="AQ39" i="27" s="1"/>
  <c r="AL61" i="27"/>
  <c r="AM61" i="27" s="1"/>
  <c r="AN61" i="27" s="1"/>
  <c r="AO61" i="27" s="1"/>
  <c r="AP61" i="27" s="1"/>
  <c r="AQ61" i="27" s="1"/>
  <c r="AL21" i="27"/>
  <c r="AM21" i="27" s="1"/>
  <c r="AN21" i="27" s="1"/>
  <c r="AO21" i="27" s="1"/>
  <c r="AP21" i="27" s="1"/>
  <c r="AQ21" i="27" s="1"/>
  <c r="AL126" i="27"/>
  <c r="AM126" i="27" s="1"/>
  <c r="AN126" i="27" s="1"/>
  <c r="AO126" i="27" s="1"/>
  <c r="AP126" i="27" s="1"/>
  <c r="AQ126" i="27" s="1"/>
  <c r="AL90" i="27"/>
  <c r="AM90" i="27" s="1"/>
  <c r="AN90" i="27" s="1"/>
  <c r="AO90" i="27" s="1"/>
  <c r="AP90" i="27" s="1"/>
  <c r="AQ90" i="27" s="1"/>
  <c r="AL13" i="27"/>
  <c r="AM13" i="27" s="1"/>
  <c r="AN13" i="27" s="1"/>
  <c r="AO13" i="27" s="1"/>
  <c r="AP13" i="27" s="1"/>
  <c r="AQ13" i="27" s="1"/>
  <c r="AG33" i="18"/>
  <c r="AH33" i="18" s="1"/>
  <c r="AI33" i="18" s="1"/>
  <c r="AJ33" i="18" s="1"/>
  <c r="AK33" i="18" s="1"/>
  <c r="AL33" i="18" s="1"/>
  <c r="AM33" i="18" s="1"/>
  <c r="AK67" i="27"/>
  <c r="AK82" i="27"/>
  <c r="AK4" i="27"/>
  <c r="AK27" i="27"/>
  <c r="AK47" i="27"/>
  <c r="AK115" i="27"/>
  <c r="AF5" i="18"/>
  <c r="C60" i="27" l="1"/>
  <c r="C66" i="27" s="1"/>
  <c r="C73" i="27" s="1"/>
  <c r="AL27" i="27"/>
  <c r="AM27" i="27" s="1"/>
  <c r="AN27" i="27" s="1"/>
  <c r="AO27" i="27" s="1"/>
  <c r="AP27" i="27" s="1"/>
  <c r="AQ27" i="27" s="1"/>
  <c r="AL67" i="27"/>
  <c r="AM67" i="27" s="1"/>
  <c r="AN67" i="27" s="1"/>
  <c r="AO67" i="27" s="1"/>
  <c r="AP67" i="27" s="1"/>
  <c r="AQ67" i="27" s="1"/>
  <c r="AL4" i="27"/>
  <c r="AM4" i="27" s="1"/>
  <c r="AN4" i="27" s="1"/>
  <c r="AO4" i="27" s="1"/>
  <c r="AP4" i="27" s="1"/>
  <c r="AQ4" i="27" s="1"/>
  <c r="AL115" i="27"/>
  <c r="AM115" i="27" s="1"/>
  <c r="AN115" i="27" s="1"/>
  <c r="AO115" i="27" s="1"/>
  <c r="AP115" i="27" s="1"/>
  <c r="AQ115" i="27" s="1"/>
  <c r="AL82" i="27"/>
  <c r="AM82" i="27" s="1"/>
  <c r="AN82" i="27" s="1"/>
  <c r="AO82" i="27" s="1"/>
  <c r="AP82" i="27" s="1"/>
  <c r="AQ82" i="27" s="1"/>
  <c r="AL47" i="27"/>
  <c r="AM47" i="27" s="1"/>
  <c r="AN47" i="27" s="1"/>
  <c r="AO47" i="27" s="1"/>
  <c r="AP47" i="27" s="1"/>
  <c r="AQ47" i="27" s="1"/>
  <c r="AG5" i="18"/>
  <c r="AH5" i="18" s="1"/>
  <c r="AI5" i="18" s="1"/>
  <c r="AJ5" i="18" s="1"/>
  <c r="AK5" i="18" s="1"/>
  <c r="C81" i="27" l="1"/>
  <c r="AL5" i="18"/>
  <c r="AM5" i="18" s="1"/>
  <c r="C22" i="15" l="1"/>
  <c r="C114" i="27"/>
  <c r="C125" i="27" s="1"/>
  <c r="AF8" i="21" l="1"/>
  <c r="AF11" i="21" s="1"/>
  <c r="AF15" i="21" l="1"/>
  <c r="AF29" i="21"/>
  <c r="AF33" i="21" l="1"/>
  <c r="V8" i="21" l="1"/>
  <c r="V11" i="21" s="1"/>
  <c r="V15" i="21" l="1"/>
  <c r="V29" i="21"/>
  <c r="V33" i="21" l="1"/>
  <c r="Q8" i="21" l="1"/>
  <c r="Q11" i="21" s="1"/>
  <c r="Q15" i="21" l="1"/>
  <c r="Q29" i="21"/>
  <c r="Q33" i="21" l="1"/>
  <c r="L8" i="21" l="1"/>
  <c r="L11" i="21" s="1"/>
  <c r="L15" i="21" l="1"/>
  <c r="L29" i="21"/>
  <c r="L33" i="21" l="1"/>
  <c r="G8" i="21" l="1"/>
  <c r="G11" i="21" s="1"/>
  <c r="G15" i="21" l="1"/>
  <c r="G29" i="21"/>
  <c r="G33" i="21" l="1"/>
  <c r="AH23" i="24" l="1"/>
  <c r="AA23" i="24"/>
  <c r="Z23" i="24"/>
  <c r="Y23" i="24"/>
  <c r="X23" i="24"/>
  <c r="W23" i="24"/>
  <c r="V23" i="24"/>
  <c r="U23" i="24"/>
  <c r="T23" i="24"/>
  <c r="S23" i="24"/>
  <c r="R23" i="24"/>
  <c r="Q23" i="24"/>
  <c r="P23" i="24"/>
  <c r="O23" i="24"/>
  <c r="N23" i="24"/>
  <c r="M23" i="24"/>
  <c r="L23" i="24"/>
  <c r="K23" i="24"/>
  <c r="J23" i="24"/>
  <c r="I23" i="24"/>
  <c r="H23" i="24"/>
  <c r="AB23" i="24" l="1"/>
  <c r="AC23" i="24"/>
  <c r="AD23" i="24"/>
  <c r="AE23" i="24"/>
  <c r="AF23" i="24"/>
  <c r="AG23" i="24"/>
  <c r="AG8" i="21" l="1"/>
  <c r="AG11" i="21" s="1"/>
  <c r="AG15" i="21" l="1"/>
  <c r="AG29" i="21"/>
  <c r="AG33" i="21" l="1"/>
  <c r="AB8" i="21" l="1"/>
  <c r="AB11" i="21" s="1"/>
  <c r="AB15" i="21" s="1"/>
  <c r="AB29" i="21" l="1"/>
  <c r="AB33" i="21" s="1"/>
  <c r="AA8" i="21" l="1"/>
  <c r="AA11" i="21" s="1"/>
  <c r="AA15" i="21" s="1"/>
  <c r="AA29" i="21" l="1"/>
  <c r="AA33" i="21" s="1"/>
  <c r="AL8" i="21" l="1"/>
  <c r="AL11" i="21" s="1"/>
  <c r="AL15" i="21" s="1"/>
  <c r="AL29" i="21" l="1"/>
  <c r="AL33" i="21" s="1"/>
  <c r="AF9" i="38" l="1"/>
  <c r="X9" i="38"/>
  <c r="P9" i="38"/>
  <c r="H9" i="38"/>
  <c r="AF8" i="38"/>
  <c r="X8" i="38"/>
  <c r="P8" i="38"/>
  <c r="H8" i="38"/>
  <c r="AF7" i="38"/>
  <c r="X7" i="38"/>
  <c r="P7" i="38"/>
  <c r="H7" i="38"/>
  <c r="AI9" i="38"/>
  <c r="AA9" i="38"/>
  <c r="S9" i="38"/>
  <c r="K9" i="38"/>
  <c r="AI8" i="38"/>
  <c r="AA8" i="38"/>
  <c r="S8" i="38"/>
  <c r="K8" i="38"/>
  <c r="AI7" i="38"/>
  <c r="AA7" i="38"/>
  <c r="S7" i="38"/>
  <c r="K7" i="38"/>
  <c r="AH9" i="38"/>
  <c r="Z9" i="38"/>
  <c r="R9" i="38"/>
  <c r="J9" i="38"/>
  <c r="AH8" i="38"/>
  <c r="Z8" i="38"/>
  <c r="R8" i="38"/>
  <c r="J8" i="38"/>
  <c r="AH7" i="38"/>
  <c r="Z7" i="38"/>
  <c r="R7" i="38"/>
  <c r="J7" i="38"/>
  <c r="AG9" i="38"/>
  <c r="Y9" i="38"/>
  <c r="Q9" i="38"/>
  <c r="I9" i="38"/>
  <c r="AG8" i="38"/>
  <c r="Y8" i="38"/>
  <c r="Q8" i="38"/>
  <c r="I8" i="38"/>
  <c r="AG7" i="38"/>
  <c r="Y7" i="38"/>
  <c r="Q7" i="38"/>
  <c r="I7" i="38"/>
  <c r="AJ9" i="38"/>
  <c r="AB9" i="38"/>
  <c r="T9" i="38"/>
  <c r="L9" i="38"/>
  <c r="AJ8" i="38"/>
  <c r="AB8" i="38"/>
  <c r="T8" i="38"/>
  <c r="L8" i="38"/>
  <c r="AJ7" i="38"/>
  <c r="AB7" i="38"/>
  <c r="T7" i="38"/>
  <c r="L7" i="38"/>
  <c r="AE9" i="38"/>
  <c r="W9" i="38"/>
  <c r="O9" i="38"/>
  <c r="G9" i="38"/>
  <c r="AE8" i="38"/>
  <c r="W8" i="38"/>
  <c r="O8" i="38"/>
  <c r="G8" i="38"/>
  <c r="AE7" i="38"/>
  <c r="W7" i="38"/>
  <c r="O7" i="38"/>
  <c r="G7" i="38"/>
  <c r="AD9" i="38"/>
  <c r="V9" i="38"/>
  <c r="N9" i="38"/>
  <c r="F9" i="38"/>
  <c r="AD8" i="38"/>
  <c r="V8" i="38"/>
  <c r="N8" i="38"/>
  <c r="F8" i="38"/>
  <c r="AD7" i="38"/>
  <c r="V7" i="38"/>
  <c r="N7" i="38"/>
  <c r="F7" i="38"/>
  <c r="AC9" i="38"/>
  <c r="U9" i="38"/>
  <c r="M9" i="38"/>
  <c r="E9" i="38"/>
  <c r="AC8" i="38"/>
  <c r="U8" i="38"/>
  <c r="M8" i="38"/>
  <c r="E8" i="38"/>
  <c r="AC7" i="38"/>
  <c r="U7" i="38"/>
  <c r="M7" i="38"/>
  <c r="E7" i="38"/>
  <c r="AH70" i="33" l="1"/>
  <c r="N70" i="33"/>
  <c r="AB70" i="33"/>
  <c r="L43" i="33"/>
  <c r="AG70" i="33"/>
  <c r="Q70" i="33"/>
  <c r="AB43" i="33"/>
  <c r="AC70" i="33"/>
  <c r="G70" i="33"/>
  <c r="AD70" i="33"/>
  <c r="M70" i="33"/>
  <c r="I43" i="33"/>
  <c r="AI70" i="33"/>
  <c r="H43" i="33"/>
  <c r="Q43" i="33"/>
  <c r="R70" i="33"/>
  <c r="J70" i="33"/>
  <c r="P43" i="33"/>
  <c r="AE43" i="33"/>
  <c r="M43" i="33"/>
  <c r="AK70" i="33"/>
  <c r="U70" i="33"/>
  <c r="S43" i="33"/>
  <c r="N43" i="33"/>
  <c r="AJ70" i="33"/>
  <c r="AA70" i="33"/>
  <c r="I70" i="33"/>
  <c r="AG43" i="33"/>
  <c r="H70" i="33"/>
  <c r="AJ43" i="33"/>
  <c r="R43" i="33"/>
  <c r="AC43" i="33"/>
  <c r="O43" i="33"/>
  <c r="T70" i="33"/>
  <c r="L70" i="33"/>
  <c r="AF43" i="33"/>
  <c r="W70" i="33"/>
  <c r="O70" i="33"/>
  <c r="T43" i="33"/>
  <c r="W43" i="33"/>
  <c r="G43" i="33"/>
  <c r="AF70" i="33" l="1"/>
  <c r="AA43" i="33"/>
  <c r="K43" i="33"/>
  <c r="X43" i="33"/>
  <c r="AK43" i="33"/>
  <c r="Y43" i="33"/>
  <c r="K70" i="33"/>
  <c r="P70" i="33"/>
  <c r="J43" i="33"/>
  <c r="AI43" i="33"/>
  <c r="AD43" i="33"/>
  <c r="AH43" i="33"/>
  <c r="Y70" i="33"/>
  <c r="X70" i="33"/>
  <c r="Z43" i="33"/>
  <c r="S70" i="33"/>
  <c r="U43" i="33"/>
  <c r="V43" i="33"/>
  <c r="Z70" i="33"/>
  <c r="V70" i="33"/>
  <c r="AE70" i="33"/>
  <c r="AL70" i="33" l="1"/>
  <c r="AL43" i="33"/>
  <c r="AG17" i="38" l="1"/>
  <c r="Z17" i="38"/>
  <c r="AF17" i="38"/>
  <c r="AB17" i="38"/>
  <c r="Q17" i="38" l="1"/>
  <c r="N17" i="38"/>
  <c r="AH17" i="38"/>
  <c r="R17" i="38"/>
  <c r="U17" i="38"/>
  <c r="AA17" i="38"/>
  <c r="AE17" i="38"/>
  <c r="V17" i="38"/>
  <c r="E23" i="18"/>
  <c r="P17" i="38"/>
  <c r="AC17" i="38"/>
  <c r="AD17" i="38"/>
  <c r="W17" i="38"/>
  <c r="X17" i="38"/>
  <c r="F17" i="38" l="1"/>
  <c r="K17" i="38"/>
  <c r="S17" i="38"/>
  <c r="I17" i="38"/>
  <c r="Y17" i="38"/>
  <c r="T17" i="38"/>
  <c r="O17" i="38"/>
  <c r="L17" i="38"/>
  <c r="H17" i="38" l="1"/>
  <c r="G17" i="38"/>
  <c r="J17" i="38"/>
  <c r="E17" i="38" l="1"/>
  <c r="M17" i="38" l="1"/>
  <c r="AJ17" i="38" l="1"/>
  <c r="AI17" i="38" l="1"/>
  <c r="AJ10" i="22" l="1"/>
  <c r="AJ46" i="22"/>
  <c r="AJ22" i="22" l="1"/>
  <c r="AH10" i="22" l="1"/>
  <c r="AH22" i="22" l="1"/>
  <c r="AH46" i="22"/>
  <c r="Z10" i="22" l="1"/>
  <c r="AA10" i="22"/>
  <c r="T46" i="22"/>
  <c r="S22" i="22" l="1"/>
  <c r="T10" i="22"/>
  <c r="U10" i="22"/>
  <c r="X46" i="22"/>
  <c r="Y22" i="22"/>
  <c r="Y10" i="22"/>
  <c r="AA46" i="22"/>
  <c r="R10" i="22"/>
  <c r="V46" i="22"/>
  <c r="W46" i="22"/>
  <c r="X22" i="22"/>
  <c r="X10" i="22"/>
  <c r="V22" i="22"/>
  <c r="R46" i="22"/>
  <c r="S10" i="22"/>
  <c r="V10" i="22"/>
  <c r="W22" i="22"/>
  <c r="Z22" i="22"/>
  <c r="R22" i="22"/>
  <c r="W10" i="22"/>
  <c r="Y46" i="22"/>
  <c r="Z46" i="22"/>
  <c r="S46" i="22" l="1"/>
  <c r="U22" i="22"/>
  <c r="U46" i="22"/>
  <c r="T22" i="22"/>
  <c r="AA22" i="22"/>
  <c r="AG46" i="22" l="1"/>
  <c r="AG10" i="22"/>
  <c r="AG22" i="22" l="1"/>
  <c r="AE10" i="22" l="1"/>
  <c r="AE46" i="22" l="1"/>
  <c r="AE22" i="22"/>
  <c r="AD10" i="22" l="1"/>
  <c r="AD46" i="22" l="1"/>
  <c r="AD22" i="22" l="1"/>
  <c r="AC10" i="22" l="1"/>
  <c r="AC46" i="22" l="1"/>
  <c r="AC22" i="22" l="1"/>
  <c r="AB10" i="22" l="1"/>
  <c r="AB46" i="22" l="1"/>
  <c r="AB22" i="22"/>
  <c r="AF10" i="22" l="1"/>
  <c r="AF22" i="22" l="1"/>
  <c r="AF46" i="22"/>
  <c r="Q10" i="22" l="1"/>
  <c r="K10" i="22" l="1"/>
  <c r="F10" i="22"/>
  <c r="J10" i="22"/>
  <c r="Q46" i="22"/>
  <c r="G10" i="22"/>
  <c r="L10" i="22"/>
  <c r="M10" i="22"/>
  <c r="H10" i="22"/>
  <c r="I10" i="22" l="1"/>
  <c r="N10" i="22"/>
  <c r="O10" i="22"/>
  <c r="P10" i="22"/>
  <c r="E10" i="22"/>
  <c r="Q22" i="22"/>
  <c r="N46" i="22" l="1"/>
  <c r="K46" i="22"/>
  <c r="P22" i="22"/>
  <c r="I46" i="22"/>
  <c r="J46" i="22"/>
  <c r="K22" i="22"/>
  <c r="L46" i="22"/>
  <c r="F46" i="22"/>
  <c r="H22" i="22"/>
  <c r="M46" i="22" l="1"/>
  <c r="G22" i="22"/>
  <c r="H46" i="22"/>
  <c r="J22" i="22"/>
  <c r="L22" i="22"/>
  <c r="M22" i="22"/>
  <c r="N22" i="22"/>
  <c r="I22" i="22"/>
  <c r="E46" i="22"/>
  <c r="F22" i="22"/>
  <c r="G46" i="22"/>
  <c r="O46" i="22"/>
  <c r="P46" i="22"/>
  <c r="O22" i="22"/>
  <c r="E22" i="22"/>
  <c r="AI10" i="22" l="1"/>
  <c r="AI22" i="22" l="1"/>
  <c r="AI46" i="22"/>
  <c r="Q31" i="33" l="1"/>
  <c r="I49" i="33"/>
  <c r="X31" i="33"/>
  <c r="AA31" i="33"/>
  <c r="W31" i="33"/>
  <c r="AK31" i="33"/>
  <c r="AG31" i="33"/>
  <c r="R31" i="33"/>
  <c r="AF31" i="33"/>
  <c r="G31" i="33"/>
  <c r="P31" i="33"/>
  <c r="AC31" i="33"/>
  <c r="J31" i="33"/>
  <c r="AA49" i="33"/>
  <c r="AJ35" i="33"/>
  <c r="X35" i="33"/>
  <c r="O35" i="33"/>
  <c r="W35" i="33"/>
  <c r="O49" i="33"/>
  <c r="L49" i="33"/>
  <c r="M35" i="33"/>
  <c r="AH31" i="33"/>
  <c r="AD31" i="33"/>
  <c r="AI31" i="33"/>
  <c r="Q35" i="33"/>
  <c r="T31" i="33"/>
  <c r="Y31" i="33"/>
  <c r="Z31" i="33"/>
  <c r="K49" i="33"/>
  <c r="G35" i="33"/>
  <c r="AG49" i="33"/>
  <c r="S31" i="33"/>
  <c r="L35" i="33"/>
  <c r="M31" i="33"/>
  <c r="V31" i="33"/>
  <c r="AI35" i="33"/>
  <c r="J35" i="33"/>
  <c r="AB31" i="33"/>
  <c r="N49" i="33"/>
  <c r="AL49" i="33"/>
  <c r="P49" i="33"/>
  <c r="AE31" i="33"/>
  <c r="W49" i="33"/>
  <c r="AL35" i="33"/>
  <c r="AB35" i="33"/>
  <c r="H31" i="33"/>
  <c r="P35" i="33"/>
  <c r="N31" i="33"/>
  <c r="U35" i="33"/>
  <c r="N35" i="33"/>
  <c r="J49" i="33"/>
  <c r="AL31" i="33"/>
  <c r="K31" i="33"/>
  <c r="AC49" i="33"/>
  <c r="U31" i="33"/>
  <c r="AA35" i="33"/>
  <c r="AK49" i="33"/>
  <c r="V49" i="33"/>
  <c r="O31" i="33"/>
  <c r="Q49" i="33"/>
  <c r="AD49" i="33"/>
  <c r="Z35" i="33"/>
  <c r="S35" i="33"/>
  <c r="I31" i="33"/>
  <c r="M49" i="33"/>
  <c r="G49" i="33"/>
  <c r="AK35" i="33"/>
  <c r="AF49" i="33"/>
  <c r="AH49" i="33"/>
  <c r="AJ31" i="33"/>
  <c r="Y49" i="33"/>
  <c r="AH35" i="33"/>
  <c r="L31" i="33"/>
  <c r="AL56" i="33" l="1"/>
  <c r="V35" i="33"/>
  <c r="Y35" i="33"/>
  <c r="AF35" i="33"/>
  <c r="AJ49" i="33"/>
  <c r="AG35" i="33"/>
  <c r="AE49" i="33"/>
  <c r="AD35" i="33"/>
  <c r="AK56" i="33"/>
  <c r="AA56" i="33"/>
  <c r="L56" i="33"/>
  <c r="O56" i="33"/>
  <c r="T35" i="33"/>
  <c r="H35" i="33"/>
  <c r="R49" i="33"/>
  <c r="G56" i="33"/>
  <c r="AB49" i="33"/>
  <c r="N56" i="33"/>
  <c r="U49" i="33"/>
  <c r="AI49" i="33"/>
  <c r="X49" i="33"/>
  <c r="T49" i="33"/>
  <c r="J56" i="33"/>
  <c r="S49" i="33"/>
  <c r="AC35" i="33"/>
  <c r="P56" i="33"/>
  <c r="W56" i="33"/>
  <c r="R35" i="33"/>
  <c r="H49" i="33"/>
  <c r="Q56" i="33"/>
  <c r="M56" i="33"/>
  <c r="K35" i="33"/>
  <c r="AH56" i="33"/>
  <c r="Z49" i="33"/>
  <c r="I35" i="33"/>
  <c r="AE35" i="33"/>
  <c r="AD56" i="33" l="1"/>
  <c r="AD57" i="33" s="1"/>
  <c r="Y56" i="33"/>
  <c r="V56" i="33"/>
  <c r="AF56" i="33"/>
  <c r="AF57" i="33" s="1"/>
  <c r="AJ56" i="33"/>
  <c r="X56" i="33"/>
  <c r="AG56" i="33"/>
  <c r="AG57" i="33" s="1"/>
  <c r="T56" i="33"/>
  <c r="T57" i="33" s="1"/>
  <c r="AI56" i="33"/>
  <c r="AI57" i="33" s="1"/>
  <c r="M57" i="33"/>
  <c r="AK57" i="33"/>
  <c r="U56" i="33"/>
  <c r="AH57" i="33"/>
  <c r="I56" i="33"/>
  <c r="Q57" i="33"/>
  <c r="N57" i="33"/>
  <c r="G57" i="33"/>
  <c r="K56" i="33"/>
  <c r="L57" i="33"/>
  <c r="P57" i="33"/>
  <c r="J57" i="33"/>
  <c r="AE56" i="33"/>
  <c r="AA57" i="33"/>
  <c r="AL57" i="33"/>
  <c r="W57" i="33"/>
  <c r="R56" i="33"/>
  <c r="Z56" i="33"/>
  <c r="S56" i="33"/>
  <c r="H56" i="33"/>
  <c r="O57" i="33"/>
  <c r="AC56" i="33"/>
  <c r="AB56" i="33"/>
  <c r="Y57" i="33" l="1"/>
  <c r="X57" i="33"/>
  <c r="AJ57" i="33"/>
  <c r="V57" i="33"/>
  <c r="AB57" i="33"/>
  <c r="R57" i="33"/>
  <c r="U57" i="33"/>
  <c r="AC57" i="33"/>
  <c r="H57" i="33"/>
  <c r="I57" i="33"/>
  <c r="S57" i="33"/>
  <c r="K57" i="33"/>
  <c r="Z57" i="33"/>
  <c r="AE57" i="33"/>
  <c r="AL58" i="33" l="1"/>
  <c r="Z58" i="33" l="1"/>
  <c r="O58" i="33"/>
  <c r="AD58" i="33"/>
  <c r="N58" i="33"/>
  <c r="Q58" i="33"/>
  <c r="Y58" i="33"/>
  <c r="AK58" i="33"/>
  <c r="V58" i="33"/>
  <c r="H58" i="33"/>
  <c r="P58" i="33"/>
  <c r="AL76" i="33" l="1"/>
  <c r="N62" i="33"/>
  <c r="T62" i="33"/>
  <c r="K58" i="33"/>
  <c r="AA58" i="33"/>
  <c r="Y62" i="33"/>
  <c r="R62" i="33"/>
  <c r="R58" i="33"/>
  <c r="L58" i="33"/>
  <c r="AA76" i="33"/>
  <c r="U58" i="33"/>
  <c r="AC62" i="33"/>
  <c r="J58" i="33"/>
  <c r="W58" i="33"/>
  <c r="X58" i="33"/>
  <c r="M62" i="33"/>
  <c r="M58" i="33"/>
  <c r="AJ58" i="33"/>
  <c r="AB58" i="33"/>
  <c r="AG58" i="33"/>
  <c r="AE62" i="33"/>
  <c r="Z62" i="33"/>
  <c r="AK62" i="33"/>
  <c r="AH58" i="33"/>
  <c r="AF58" i="33"/>
  <c r="O62" i="33"/>
  <c r="V62" i="33"/>
  <c r="W62" i="33"/>
  <c r="I58" i="33"/>
  <c r="S62" i="33"/>
  <c r="AI62" i="33"/>
  <c r="X62" i="33"/>
  <c r="AE58" i="33"/>
  <c r="AI58" i="33"/>
  <c r="AI76" i="33" l="1"/>
  <c r="S58" i="33"/>
  <c r="U76" i="33"/>
  <c r="G58" i="33"/>
  <c r="AG62" i="33"/>
  <c r="O76" i="33"/>
  <c r="L62" i="33"/>
  <c r="AH62" i="33"/>
  <c r="AJ76" i="33"/>
  <c r="P62" i="33"/>
  <c r="AA62" i="33"/>
  <c r="S76" i="33"/>
  <c r="AK76" i="33"/>
  <c r="G62" i="33"/>
  <c r="AD76" i="33"/>
  <c r="I62" i="33"/>
  <c r="G76" i="33"/>
  <c r="J62" i="33"/>
  <c r="V76" i="33"/>
  <c r="T58" i="33"/>
  <c r="AE76" i="33"/>
  <c r="K62" i="33"/>
  <c r="H62" i="33"/>
  <c r="X76" i="33"/>
  <c r="AB76" i="33"/>
  <c r="R76" i="33"/>
  <c r="AC58" i="33"/>
  <c r="AF62" i="33"/>
  <c r="AF76" i="33"/>
  <c r="AC76" i="33"/>
  <c r="AG76" i="33"/>
  <c r="Q62" i="33"/>
  <c r="J76" i="33"/>
  <c r="AL62" i="33"/>
  <c r="AH76" i="33"/>
  <c r="Q76" i="33"/>
  <c r="K76" i="33"/>
  <c r="AD62" i="33"/>
  <c r="H76" i="33"/>
  <c r="I76" i="33"/>
  <c r="Y76" i="33"/>
  <c r="W76" i="33"/>
  <c r="L76" i="33"/>
  <c r="Z76" i="33"/>
  <c r="AB62" i="33"/>
  <c r="U62" i="33"/>
  <c r="N76" i="33"/>
  <c r="X83" i="33" l="1"/>
  <c r="AF83" i="33"/>
  <c r="AF84" i="33" s="1"/>
  <c r="AE83" i="33"/>
  <c r="AK83" i="33"/>
  <c r="AK84" i="33" s="1"/>
  <c r="AG83" i="33"/>
  <c r="AG84" i="33" s="1"/>
  <c r="V83" i="33"/>
  <c r="V84" i="33" s="1"/>
  <c r="AI83" i="33"/>
  <c r="O83" i="33"/>
  <c r="O84" i="33" s="1"/>
  <c r="W83" i="33"/>
  <c r="W84" i="33" s="1"/>
  <c r="I83" i="33"/>
  <c r="AL83" i="33"/>
  <c r="AC83" i="33"/>
  <c r="K83" i="33"/>
  <c r="AA83" i="33"/>
  <c r="L83" i="33"/>
  <c r="AH83" i="33"/>
  <c r="S83" i="33"/>
  <c r="Z83" i="33"/>
  <c r="Y83" i="33"/>
  <c r="Q83" i="33"/>
  <c r="P76" i="33"/>
  <c r="U83" i="33"/>
  <c r="T76" i="33"/>
  <c r="J83" i="33"/>
  <c r="N83" i="33"/>
  <c r="AD83" i="33"/>
  <c r="H83" i="33"/>
  <c r="AJ62" i="33"/>
  <c r="AB83" i="33"/>
  <c r="G83" i="33"/>
  <c r="M76" i="33"/>
  <c r="R83" i="33"/>
  <c r="AI84" i="33" l="1"/>
  <c r="AE84" i="33"/>
  <c r="X84" i="33"/>
  <c r="T83" i="33"/>
  <c r="P83" i="33"/>
  <c r="P84" i="33" s="1"/>
  <c r="R84" i="33"/>
  <c r="AB84" i="33"/>
  <c r="AJ83" i="33"/>
  <c r="AA84" i="33"/>
  <c r="AC84" i="33"/>
  <c r="H84" i="33"/>
  <c r="Q84" i="33"/>
  <c r="Y84" i="33"/>
  <c r="I84" i="33"/>
  <c r="M83" i="33"/>
  <c r="AD84" i="33"/>
  <c r="N84" i="33"/>
  <c r="J84" i="33"/>
  <c r="U84" i="33"/>
  <c r="S84" i="33"/>
  <c r="AH84" i="33"/>
  <c r="K84" i="33"/>
  <c r="G84" i="33"/>
  <c r="Z84" i="33"/>
  <c r="L84" i="33"/>
  <c r="AL84" i="33"/>
  <c r="T84" i="33" l="1"/>
  <c r="M84" i="33"/>
  <c r="AJ84" i="33"/>
  <c r="L29" i="26" l="1"/>
  <c r="L30" i="26" s="1"/>
  <c r="AI29" i="26"/>
  <c r="AI30" i="26" s="1"/>
  <c r="AJ29" i="26"/>
  <c r="AJ30" i="26" s="1"/>
  <c r="AA29" i="26"/>
  <c r="AA30" i="26" s="1"/>
  <c r="R29" i="26" l="1"/>
  <c r="R30" i="26" s="1"/>
  <c r="Q29" i="26"/>
  <c r="Q30" i="26" s="1"/>
  <c r="O29" i="26"/>
  <c r="O30" i="26" s="1"/>
  <c r="W29" i="26"/>
  <c r="W30" i="26" s="1"/>
  <c r="J29" i="26"/>
  <c r="J30" i="26" s="1"/>
  <c r="H29" i="26"/>
  <c r="H30" i="26" s="1"/>
  <c r="I29" i="26"/>
  <c r="I30" i="26" s="1"/>
  <c r="AM29" i="26"/>
  <c r="AM30" i="26" s="1"/>
  <c r="V29" i="26"/>
  <c r="V30" i="26" s="1"/>
  <c r="AB29" i="26"/>
  <c r="AB30" i="26" s="1"/>
  <c r="AG29" i="26"/>
  <c r="AG30" i="26" s="1"/>
  <c r="P29" i="26"/>
  <c r="P30" i="26" s="1"/>
  <c r="X29" i="26"/>
  <c r="X30" i="26" s="1"/>
  <c r="Y29" i="26"/>
  <c r="Y30" i="26" s="1"/>
  <c r="M29" i="26"/>
  <c r="M30" i="26" s="1"/>
  <c r="T29" i="26"/>
  <c r="T30" i="26" s="1"/>
  <c r="K29" i="26"/>
  <c r="K30" i="26" s="1"/>
  <c r="AD29" i="26"/>
  <c r="AD30" i="26" s="1"/>
  <c r="AC29" i="26"/>
  <c r="AC30" i="26" s="1"/>
  <c r="AK29" i="26"/>
  <c r="AK30" i="26" s="1"/>
  <c r="Z29" i="26"/>
  <c r="Z30" i="26" s="1"/>
  <c r="N29" i="26"/>
  <c r="N30" i="26" s="1"/>
  <c r="AE29" i="26"/>
  <c r="AE30" i="26" s="1"/>
  <c r="AL29" i="26"/>
  <c r="AL30" i="26" s="1"/>
  <c r="AH29" i="26"/>
  <c r="AH30" i="26" s="1"/>
  <c r="AF29" i="26"/>
  <c r="AF30" i="26" s="1"/>
  <c r="U29" i="26"/>
  <c r="U30" i="26" s="1"/>
  <c r="S29" i="26"/>
  <c r="S30" i="26" s="1"/>
  <c r="AM20" i="26" l="1"/>
  <c r="AM21" i="26" s="1"/>
  <c r="AL20" i="26" l="1"/>
  <c r="AL21" i="26" s="1"/>
  <c r="AK20" i="26" l="1"/>
  <c r="AK21" i="26" s="1"/>
  <c r="W20" i="26" l="1"/>
  <c r="W21" i="26" s="1"/>
  <c r="T20" i="26"/>
  <c r="T21" i="26" s="1"/>
  <c r="AC20" i="26"/>
  <c r="AC21" i="26" s="1"/>
  <c r="K20" i="26"/>
  <c r="K21" i="26" s="1"/>
  <c r="AG20" i="26"/>
  <c r="AG21" i="26" s="1"/>
  <c r="O20" i="26"/>
  <c r="O21" i="26" s="1"/>
  <c r="AD20" i="26"/>
  <c r="AD21" i="26" s="1"/>
  <c r="L20" i="26"/>
  <c r="L21" i="26" s="1"/>
  <c r="U20" i="26"/>
  <c r="U21" i="26" s="1"/>
  <c r="AI20" i="26"/>
  <c r="AI21" i="26" s="1"/>
  <c r="R20" i="26"/>
  <c r="R21" i="26" s="1"/>
  <c r="Z20" i="26"/>
  <c r="Z21" i="26" s="1"/>
  <c r="Y20" i="26"/>
  <c r="Y21" i="26" s="1"/>
  <c r="H20" i="26"/>
  <c r="H21" i="26" s="1"/>
  <c r="M20" i="26"/>
  <c r="M21" i="26" s="1"/>
  <c r="Q20" i="26"/>
  <c r="Q21" i="26" s="1"/>
  <c r="N20" i="26"/>
  <c r="N21" i="26" s="1"/>
  <c r="V20" i="26"/>
  <c r="V21" i="26" s="1"/>
  <c r="AA20" i="26"/>
  <c r="AA21" i="26" s="1"/>
  <c r="AF20" i="26"/>
  <c r="AF21" i="26" s="1"/>
  <c r="J20" i="26"/>
  <c r="J21" i="26" s="1"/>
  <c r="AH20" i="26"/>
  <c r="AH21" i="26" s="1"/>
  <c r="X20" i="26"/>
  <c r="X21" i="26" s="1"/>
  <c r="P20" i="26"/>
  <c r="P21" i="26" s="1"/>
  <c r="I20" i="26"/>
  <c r="I21" i="26" s="1"/>
  <c r="AE20" i="26"/>
  <c r="AE21" i="26" s="1"/>
  <c r="AB20" i="26"/>
  <c r="AB21" i="26" s="1"/>
  <c r="AJ20" i="26"/>
  <c r="AJ21" i="26" s="1"/>
  <c r="S20" i="26"/>
  <c r="S21" i="26" s="1"/>
  <c r="H12" i="26" l="1"/>
  <c r="H31" i="26" s="1"/>
  <c r="R12" i="26"/>
  <c r="R31" i="26" s="1"/>
  <c r="AL12" i="26"/>
  <c r="AL31" i="26" s="1"/>
  <c r="S12" i="26"/>
  <c r="S31" i="26" s="1"/>
  <c r="I12" i="26"/>
  <c r="I31" i="26" s="1"/>
  <c r="AC12" i="26"/>
  <c r="AC31" i="26" s="1"/>
  <c r="AB12" i="26"/>
  <c r="AB31" i="26" s="1"/>
  <c r="AD12" i="26" l="1"/>
  <c r="AD31" i="26" s="1"/>
  <c r="AM12" i="26"/>
  <c r="AM31" i="26" s="1"/>
  <c r="T12" i="26" l="1"/>
  <c r="T31" i="26" s="1"/>
  <c r="J12" i="26"/>
  <c r="J31" i="26" s="1"/>
  <c r="K12" i="26" l="1"/>
  <c r="K31" i="26" s="1"/>
  <c r="AF12" i="26"/>
  <c r="AF31" i="26" s="1"/>
  <c r="U12" i="26"/>
  <c r="U31" i="26" s="1"/>
  <c r="AE12" i="26"/>
  <c r="AE31" i="26" s="1"/>
  <c r="AG12" i="26" l="1"/>
  <c r="AG31" i="26" s="1"/>
  <c r="V12" i="26"/>
  <c r="V31" i="26" s="1"/>
  <c r="L12" i="26"/>
  <c r="L31" i="26" s="1"/>
  <c r="W12" i="26" l="1"/>
  <c r="W31" i="26" s="1"/>
  <c r="AH12" i="26"/>
  <c r="AH31" i="26" s="1"/>
  <c r="M12" i="26"/>
  <c r="M31" i="26" s="1"/>
  <c r="X12" i="26" l="1"/>
  <c r="X31" i="26" s="1"/>
  <c r="AI12" i="26"/>
  <c r="AI31" i="26" s="1"/>
  <c r="N12" i="26"/>
  <c r="N31" i="26" s="1"/>
  <c r="AK12" i="26" l="1"/>
  <c r="AK31" i="26" s="1"/>
  <c r="AJ12" i="26"/>
  <c r="AJ31" i="26" s="1"/>
  <c r="O12" i="26"/>
  <c r="O31" i="26" s="1"/>
  <c r="Y12" i="26"/>
  <c r="Y31" i="26" s="1"/>
  <c r="AA12" i="26" l="1"/>
  <c r="AA31" i="26" s="1"/>
  <c r="Z12" i="26"/>
  <c r="Z31" i="26" s="1"/>
  <c r="P12" i="26"/>
  <c r="P31" i="26" s="1"/>
  <c r="Q12" i="26"/>
  <c r="Q31" i="26" s="1"/>
  <c r="AL53" i="18" l="1"/>
  <c r="AL16" i="38"/>
  <c r="AL22" i="38" s="1"/>
  <c r="AK53" i="18" l="1"/>
  <c r="AK16" i="38"/>
  <c r="AK22" i="38" s="1"/>
  <c r="AJ53" i="18" l="1"/>
  <c r="AJ16" i="38"/>
  <c r="AJ22" i="38" s="1"/>
  <c r="AH53" i="18" l="1"/>
  <c r="AH16" i="38"/>
  <c r="AH22" i="38" s="1"/>
  <c r="AG53" i="18" l="1"/>
  <c r="AG16" i="38"/>
  <c r="AG22" i="38" s="1"/>
  <c r="AE53" i="18" l="1"/>
  <c r="AE16" i="38"/>
  <c r="AE22" i="38" s="1"/>
  <c r="AD53" i="18" l="1"/>
  <c r="AD16" i="38"/>
  <c r="AD22" i="38" s="1"/>
  <c r="AC53" i="18" l="1"/>
  <c r="AC16" i="38"/>
  <c r="AC22" i="38" s="1"/>
  <c r="AF53" i="18" l="1"/>
  <c r="AF16" i="38"/>
  <c r="AF22" i="38" s="1"/>
  <c r="AI53" i="18"/>
  <c r="AI16" i="38"/>
  <c r="AI22" i="38" s="1"/>
  <c r="AB53" i="18" l="1"/>
  <c r="AB16" i="38"/>
  <c r="AB22" i="38" s="1"/>
  <c r="U53" i="18" l="1"/>
  <c r="U16" i="38"/>
  <c r="U22" i="38" s="1"/>
  <c r="L53" i="18"/>
  <c r="L16" i="38"/>
  <c r="L22" i="38" s="1"/>
  <c r="Q53" i="18"/>
  <c r="Q16" i="38"/>
  <c r="Q22" i="38" s="1"/>
  <c r="X53" i="18"/>
  <c r="X16" i="38"/>
  <c r="X22" i="38" s="1"/>
  <c r="Z53" i="18"/>
  <c r="Z16" i="38"/>
  <c r="Z22" i="38" s="1"/>
  <c r="G53" i="18"/>
  <c r="G16" i="38"/>
  <c r="G22" i="38" s="1"/>
  <c r="S53" i="18"/>
  <c r="S16" i="38"/>
  <c r="S22" i="38" s="1"/>
  <c r="P53" i="18"/>
  <c r="P16" i="38"/>
  <c r="P22" i="38" s="1"/>
  <c r="K53" i="18"/>
  <c r="K16" i="38"/>
  <c r="K22" i="38" s="1"/>
  <c r="O53" i="18"/>
  <c r="O16" i="38"/>
  <c r="O22" i="38" s="1"/>
  <c r="H53" i="18"/>
  <c r="H16" i="38"/>
  <c r="H22" i="38" s="1"/>
  <c r="T53" i="18"/>
  <c r="T16" i="38"/>
  <c r="T22" i="38" s="1"/>
  <c r="I53" i="18"/>
  <c r="I16" i="38"/>
  <c r="I22" i="38" s="1"/>
  <c r="R53" i="18"/>
  <c r="R16" i="38"/>
  <c r="R22" i="38" s="1"/>
  <c r="J53" i="18"/>
  <c r="J16" i="38"/>
  <c r="J22" i="38" s="1"/>
  <c r="W53" i="18"/>
  <c r="W16" i="38"/>
  <c r="W22" i="38" s="1"/>
  <c r="AA53" i="18"/>
  <c r="AA16" i="38"/>
  <c r="AA22" i="38" s="1"/>
  <c r="Y53" i="18"/>
  <c r="Y16" i="38"/>
  <c r="Y22" i="38" s="1"/>
  <c r="M53" i="18"/>
  <c r="M16" i="38"/>
  <c r="M22" i="38" s="1"/>
  <c r="N53" i="18"/>
  <c r="N16" i="38"/>
  <c r="N22" i="38" s="1"/>
  <c r="F53" i="18"/>
  <c r="F16" i="38"/>
  <c r="F22" i="38" s="1"/>
  <c r="V53" i="18"/>
  <c r="V16" i="38"/>
  <c r="V22" i="38" s="1"/>
  <c r="E53" i="18" l="1"/>
  <c r="E16" i="38"/>
  <c r="E22" i="38" s="1"/>
  <c r="K24" i="18" l="1"/>
  <c r="AI24" i="18"/>
  <c r="E51" i="18"/>
  <c r="E14" i="38"/>
  <c r="E20" i="38" s="1"/>
  <c r="E62" i="38" s="1"/>
  <c r="U24" i="18"/>
  <c r="AE23" i="33"/>
  <c r="R24" i="18" l="1"/>
  <c r="S52" i="18"/>
  <c r="S15" i="38"/>
  <c r="S21" i="38" s="1"/>
  <c r="S63" i="38" s="1"/>
  <c r="T52" i="18"/>
  <c r="T15" i="38"/>
  <c r="T21" i="38" s="1"/>
  <c r="T63" i="38" s="1"/>
  <c r="S51" i="18"/>
  <c r="S14" i="38"/>
  <c r="S20" i="38" s="1"/>
  <c r="S62" i="38" s="1"/>
  <c r="AD24" i="18"/>
  <c r="E15" i="38"/>
  <c r="E21" i="38" s="1"/>
  <c r="E63" i="38" s="1"/>
  <c r="E52" i="18"/>
  <c r="Z24" i="18"/>
  <c r="AF23" i="33"/>
  <c r="G51" i="18"/>
  <c r="G14" i="38"/>
  <c r="G20" i="38" s="1"/>
  <c r="G62" i="38" s="1"/>
  <c r="H24" i="18"/>
  <c r="V23" i="33"/>
  <c r="U23" i="33"/>
  <c r="J51" i="18"/>
  <c r="J14" i="38"/>
  <c r="J20" i="38" s="1"/>
  <c r="J62" i="38" s="1"/>
  <c r="X51" i="18"/>
  <c r="X14" i="38"/>
  <c r="X20" i="38" s="1"/>
  <c r="X62" i="38" s="1"/>
  <c r="N51" i="18"/>
  <c r="N14" i="38"/>
  <c r="N20" i="38" s="1"/>
  <c r="N62" i="38" s="1"/>
  <c r="G24" i="18"/>
  <c r="Z51" i="18"/>
  <c r="Z14" i="38"/>
  <c r="Z20" i="38" s="1"/>
  <c r="Z62" i="38" s="1"/>
  <c r="N24" i="18"/>
  <c r="P51" i="18"/>
  <c r="P14" i="38"/>
  <c r="P20" i="38" s="1"/>
  <c r="P62" i="38" s="1"/>
  <c r="AI52" i="18"/>
  <c r="AI15" i="38"/>
  <c r="AI21" i="38" s="1"/>
  <c r="AI63" i="38" s="1"/>
  <c r="L51" i="18"/>
  <c r="L14" i="38"/>
  <c r="L20" i="38" s="1"/>
  <c r="L62" i="38" s="1"/>
  <c r="AC52" i="18"/>
  <c r="AC15" i="38"/>
  <c r="AC21" i="38" s="1"/>
  <c r="AC63" i="38" s="1"/>
  <c r="Q23" i="33"/>
  <c r="AJ23" i="33"/>
  <c r="F51" i="18"/>
  <c r="F14" i="38"/>
  <c r="F20" i="38" s="1"/>
  <c r="F62" i="38" s="1"/>
  <c r="L52" i="18"/>
  <c r="L15" i="38"/>
  <c r="L21" i="38" s="1"/>
  <c r="L63" i="38" s="1"/>
  <c r="R51" i="18"/>
  <c r="R14" i="38"/>
  <c r="R20" i="38" s="1"/>
  <c r="R62" i="38" s="1"/>
  <c r="T51" i="18"/>
  <c r="T14" i="38"/>
  <c r="T20" i="38" s="1"/>
  <c r="T62" i="38" s="1"/>
  <c r="AH51" i="18"/>
  <c r="AH14" i="38"/>
  <c r="AH20" i="38" s="1"/>
  <c r="AH62" i="38" s="1"/>
  <c r="Q51" i="18"/>
  <c r="Q14" i="38"/>
  <c r="Q20" i="38" s="1"/>
  <c r="Q62" i="38" s="1"/>
  <c r="V24" i="18"/>
  <c r="AC51" i="18"/>
  <c r="AC14" i="38"/>
  <c r="AC20" i="38" s="1"/>
  <c r="AC62" i="38" s="1"/>
  <c r="W51" i="18"/>
  <c r="W14" i="38"/>
  <c r="W20" i="38" s="1"/>
  <c r="W62" i="38" s="1"/>
  <c r="W24" i="18"/>
  <c r="AA51" i="18"/>
  <c r="AA14" i="38"/>
  <c r="AA20" i="38" s="1"/>
  <c r="AA62" i="38" s="1"/>
  <c r="G23" i="33"/>
  <c r="V51" i="18"/>
  <c r="V14" i="38"/>
  <c r="V20" i="38" s="1"/>
  <c r="V62" i="38" s="1"/>
  <c r="AC24" i="18"/>
  <c r="I24" i="18"/>
  <c r="K51" i="18"/>
  <c r="K14" i="38"/>
  <c r="K20" i="38" s="1"/>
  <c r="K62" i="38" s="1"/>
  <c r="AC23" i="33" l="1"/>
  <c r="AH24" i="18"/>
  <c r="AI51" i="18"/>
  <c r="AI14" i="38"/>
  <c r="AI20" i="38" s="1"/>
  <c r="AI62" i="38" s="1"/>
  <c r="U51" i="18"/>
  <c r="U14" i="38"/>
  <c r="U20" i="38" s="1"/>
  <c r="U62" i="38" s="1"/>
  <c r="F52" i="18"/>
  <c r="F15" i="38"/>
  <c r="F21" i="38" s="1"/>
  <c r="F63" i="38" s="1"/>
  <c r="K23" i="33"/>
  <c r="S24" i="18"/>
  <c r="T24" i="18"/>
  <c r="N23" i="33"/>
  <c r="AD52" i="18"/>
  <c r="AD15" i="38"/>
  <c r="AD21" i="38" s="1"/>
  <c r="AD63" i="38" s="1"/>
  <c r="X23" i="33"/>
  <c r="M23" i="33"/>
  <c r="J23" i="33"/>
  <c r="R52" i="18"/>
  <c r="R15" i="38"/>
  <c r="R21" i="38" s="1"/>
  <c r="R63" i="38" s="1"/>
  <c r="H23" i="33"/>
  <c r="X52" i="18"/>
  <c r="X15" i="38"/>
  <c r="X21" i="38" s="1"/>
  <c r="X63" i="38" s="1"/>
  <c r="AH52" i="18"/>
  <c r="AH15" i="38"/>
  <c r="AH21" i="38" s="1"/>
  <c r="AH63" i="38" s="1"/>
  <c r="AB51" i="18"/>
  <c r="AB14" i="38"/>
  <c r="AB20" i="38" s="1"/>
  <c r="AB62" i="38" s="1"/>
  <c r="J52" i="18"/>
  <c r="J15" i="38"/>
  <c r="J21" i="38" s="1"/>
  <c r="J63" i="38" s="1"/>
  <c r="U52" i="18"/>
  <c r="U15" i="38"/>
  <c r="U21" i="38" s="1"/>
  <c r="U63" i="38" s="1"/>
  <c r="F24" i="18"/>
  <c r="I51" i="18"/>
  <c r="I14" i="38"/>
  <c r="I20" i="38" s="1"/>
  <c r="I62" i="38" s="1"/>
  <c r="W52" i="18"/>
  <c r="W15" i="38"/>
  <c r="W21" i="38" s="1"/>
  <c r="W63" i="38" s="1"/>
  <c r="Q24" i="18"/>
  <c r="W23" i="33"/>
  <c r="K52" i="18"/>
  <c r="K15" i="38"/>
  <c r="K21" i="38" s="1"/>
  <c r="K63" i="38" s="1"/>
  <c r="H52" i="18"/>
  <c r="H15" i="38"/>
  <c r="H21" i="38" s="1"/>
  <c r="H63" i="38" s="1"/>
  <c r="S23" i="33"/>
  <c r="M24" i="18"/>
  <c r="T23" i="33"/>
  <c r="I23" i="33"/>
  <c r="H51" i="18"/>
  <c r="H14" i="38"/>
  <c r="H20" i="38" s="1"/>
  <c r="H62" i="38" s="1"/>
  <c r="AD23" i="33"/>
  <c r="I52" i="18"/>
  <c r="I15" i="38"/>
  <c r="I21" i="38" s="1"/>
  <c r="I63" i="38" s="1"/>
  <c r="Z23" i="33"/>
  <c r="O23" i="33"/>
  <c r="AK23" i="33"/>
  <c r="P23" i="33"/>
  <c r="M52" i="18"/>
  <c r="M15" i="38"/>
  <c r="M21" i="38" s="1"/>
  <c r="M63" i="38" s="1"/>
  <c r="Z52" i="18"/>
  <c r="Z15" i="38"/>
  <c r="Z21" i="38" s="1"/>
  <c r="Z63" i="38" s="1"/>
  <c r="M51" i="18"/>
  <c r="M14" i="38"/>
  <c r="M20" i="38" s="1"/>
  <c r="M62" i="38" s="1"/>
  <c r="Y23" i="33"/>
  <c r="AA24" i="18"/>
  <c r="P52" i="18"/>
  <c r="P15" i="38"/>
  <c r="P21" i="38" s="1"/>
  <c r="P63" i="38" s="1"/>
  <c r="V52" i="18"/>
  <c r="V15" i="38"/>
  <c r="V21" i="38" s="1"/>
  <c r="V63" i="38" s="1"/>
  <c r="G52" i="18"/>
  <c r="G15" i="38"/>
  <c r="G21" i="38" s="1"/>
  <c r="G63" i="38" s="1"/>
  <c r="AD51" i="18"/>
  <c r="AD14" i="38"/>
  <c r="AD20" i="38" s="1"/>
  <c r="AD62" i="38" s="1"/>
  <c r="J24" i="18"/>
  <c r="AB24" i="18"/>
  <c r="O24" i="18"/>
  <c r="L23" i="33"/>
  <c r="N52" i="18"/>
  <c r="N15" i="38"/>
  <c r="N21" i="38" s="1"/>
  <c r="N63" i="38" s="1"/>
  <c r="O52" i="18"/>
  <c r="O15" i="38"/>
  <c r="O21" i="38" s="1"/>
  <c r="O63" i="38" s="1"/>
  <c r="Q52" i="18"/>
  <c r="Q15" i="38"/>
  <c r="Q21" i="38" s="1"/>
  <c r="Q63" i="38" s="1"/>
  <c r="R23" i="33"/>
  <c r="AB52" i="18"/>
  <c r="AB15" i="38"/>
  <c r="AB21" i="38" s="1"/>
  <c r="AB63" i="38" s="1"/>
  <c r="AB23" i="33"/>
  <c r="O51" i="18"/>
  <c r="O14" i="38"/>
  <c r="O20" i="38" s="1"/>
  <c r="O62" i="38" s="1"/>
  <c r="AA52" i="18"/>
  <c r="AA15" i="38"/>
  <c r="AA21" i="38" s="1"/>
  <c r="AA63" i="38" s="1"/>
  <c r="E24" i="18" l="1"/>
  <c r="L24" i="18"/>
  <c r="X24" i="18"/>
  <c r="H9" i="33" l="1"/>
  <c r="N9" i="33" l="1"/>
  <c r="P9" i="33"/>
  <c r="U9" i="33"/>
  <c r="L9" i="33"/>
  <c r="R9" i="33"/>
  <c r="T9" i="33"/>
  <c r="I9" i="33"/>
  <c r="K9" i="33"/>
  <c r="S9" i="33"/>
  <c r="Y9" i="33"/>
  <c r="X9" i="33"/>
  <c r="Q9" i="33"/>
  <c r="Z9" i="33"/>
  <c r="M9" i="33"/>
  <c r="J9" i="33"/>
  <c r="V9" i="33"/>
  <c r="O9" i="33"/>
  <c r="W9" i="33"/>
  <c r="G9" i="33" l="1"/>
  <c r="AJ9" i="33" l="1"/>
  <c r="AF9" i="33" l="1"/>
  <c r="AE9" i="33" l="1"/>
  <c r="AC9" i="33" l="1"/>
  <c r="AB9" i="33" l="1"/>
  <c r="AK9" i="33" l="1"/>
  <c r="AD9" i="33" l="1"/>
  <c r="AI9" i="33" l="1"/>
  <c r="AG24" i="18" l="1"/>
  <c r="AE24" i="18"/>
  <c r="AH23" i="33"/>
  <c r="AG23" i="33"/>
  <c r="AG9" i="33"/>
  <c r="AL23" i="33" l="1"/>
  <c r="AF24" i="18"/>
  <c r="AG52" i="18"/>
  <c r="AG15" i="38"/>
  <c r="AG21" i="38" s="1"/>
  <c r="AG63" i="38" s="1"/>
  <c r="AI23" i="33"/>
  <c r="AH9" i="33"/>
  <c r="AE52" i="18"/>
  <c r="AE15" i="38"/>
  <c r="AE21" i="38" s="1"/>
  <c r="AE63" i="38" s="1"/>
  <c r="AJ24" i="18" l="1"/>
  <c r="AF52" i="18"/>
  <c r="AF15" i="38"/>
  <c r="AF21" i="38" s="1"/>
  <c r="AF63" i="38" s="1"/>
  <c r="AL9" i="33"/>
  <c r="AE51" i="18" l="1"/>
  <c r="AE14" i="38"/>
  <c r="AE20" i="38" s="1"/>
  <c r="AE62" i="38" s="1"/>
  <c r="AF51" i="18"/>
  <c r="AF14" i="38"/>
  <c r="AF20" i="38" s="1"/>
  <c r="AF62" i="38" s="1"/>
  <c r="AJ52" i="18"/>
  <c r="AJ15" i="38"/>
  <c r="AJ21" i="38" s="1"/>
  <c r="AJ63" i="38" s="1"/>
  <c r="AJ51" i="18" l="1"/>
  <c r="AJ14" i="38"/>
  <c r="AJ20" i="38" s="1"/>
  <c r="AJ62" i="38" s="1"/>
  <c r="AG51" i="18"/>
  <c r="AG14" i="38"/>
  <c r="AG20" i="38" s="1"/>
  <c r="AG62" i="38" s="1"/>
  <c r="AN23" i="33" l="1"/>
  <c r="AN9" i="33" l="1"/>
  <c r="AL52" i="18" l="1"/>
  <c r="AL15" i="38"/>
  <c r="AL21" i="38" s="1"/>
  <c r="AL63" i="38" s="1"/>
  <c r="AL51" i="18" l="1"/>
  <c r="AL14" i="38"/>
  <c r="AL20" i="38" s="1"/>
  <c r="AL62" i="38" s="1"/>
  <c r="AM23" i="33" l="1"/>
  <c r="AM9" i="33" l="1"/>
  <c r="AK24" i="18" l="1"/>
  <c r="AK52" i="18" l="1"/>
  <c r="AK15" i="38"/>
  <c r="AK21" i="38" s="1"/>
  <c r="AK63" i="38" s="1"/>
  <c r="AK51" i="18" l="1"/>
  <c r="AK14" i="38"/>
  <c r="AK20" i="38" s="1"/>
  <c r="AK62" i="38" s="1"/>
  <c r="AA23" i="33" l="1"/>
  <c r="AA9" i="33" l="1"/>
  <c r="Y24" i="18" l="1"/>
  <c r="Y52" i="18" l="1"/>
  <c r="Y15" i="38"/>
  <c r="Y21" i="38" s="1"/>
  <c r="Y63" i="38" s="1"/>
  <c r="Y51" i="18" l="1"/>
  <c r="Y14" i="38"/>
  <c r="Y20" i="38" s="1"/>
  <c r="Y62" i="38" s="1"/>
  <c r="P24" i="18" l="1"/>
  <c r="AL24" i="18" l="1"/>
  <c r="AP29" i="24" l="1"/>
  <c r="I29" i="24" l="1"/>
  <c r="J29" i="24"/>
  <c r="K29" i="24"/>
  <c r="L29" i="24"/>
  <c r="M29" i="24"/>
  <c r="N29" i="24"/>
  <c r="O29" i="24"/>
  <c r="P29" i="24"/>
  <c r="Q29" i="24"/>
  <c r="R29" i="24"/>
  <c r="S29" i="24"/>
  <c r="T29" i="24"/>
  <c r="U29" i="24"/>
  <c r="V29" i="24"/>
  <c r="W29" i="24"/>
  <c r="X29" i="24"/>
  <c r="Y29" i="24"/>
  <c r="Z29" i="24"/>
  <c r="AA29" i="24"/>
  <c r="AB29" i="24"/>
  <c r="AC29" i="24"/>
  <c r="AD29" i="24"/>
  <c r="AE29" i="24"/>
  <c r="AF29" i="24"/>
  <c r="AG29" i="24"/>
  <c r="AH29" i="24"/>
  <c r="AI29" i="24"/>
  <c r="AJ29" i="24"/>
  <c r="AK29" i="24"/>
  <c r="AL29" i="24"/>
  <c r="AM29" i="24"/>
  <c r="AN29" i="24"/>
  <c r="AO29" i="24"/>
  <c r="H29" i="24"/>
  <c r="V5" i="33" l="1"/>
  <c r="G5" i="33"/>
  <c r="AF5" i="33"/>
  <c r="Q5" i="33"/>
  <c r="H5" i="33"/>
  <c r="O5" i="33"/>
  <c r="X5" i="33" l="1"/>
  <c r="AD5" i="33"/>
  <c r="N5" i="33"/>
  <c r="I5" i="33"/>
  <c r="P5" i="33"/>
  <c r="Z5" i="33"/>
  <c r="M5" i="33"/>
  <c r="AJ5" i="33"/>
  <c r="L5" i="33"/>
  <c r="Y5" i="33"/>
  <c r="W5" i="33"/>
  <c r="U5" i="33"/>
  <c r="T5" i="33"/>
  <c r="AE5" i="33"/>
  <c r="S5" i="33"/>
  <c r="AB5" i="33"/>
  <c r="K5" i="33"/>
  <c r="AC5" i="33"/>
  <c r="J5" i="33"/>
  <c r="R5" i="33"/>
  <c r="AK5" i="33"/>
  <c r="AG5" i="33" l="1"/>
  <c r="AI5" i="33"/>
  <c r="AH5" i="33" l="1"/>
  <c r="AL5" i="33" l="1"/>
  <c r="AN5" i="33" l="1"/>
  <c r="AM5" i="33" l="1"/>
  <c r="AA5" i="33" l="1"/>
  <c r="AO5" i="33" l="1"/>
  <c r="M34" i="22" l="1"/>
  <c r="N34" i="22" l="1"/>
  <c r="L34" i="22"/>
  <c r="G34" i="22"/>
  <c r="I34" i="22"/>
  <c r="S34" i="22"/>
  <c r="V34" i="22"/>
  <c r="U34" i="22"/>
  <c r="J34" i="22"/>
  <c r="AB34" i="22"/>
  <c r="AI34" i="22"/>
  <c r="X34" i="22"/>
  <c r="T34" i="22"/>
  <c r="AA34" i="22"/>
  <c r="H34" i="22"/>
  <c r="F34" i="22"/>
  <c r="K34" i="22"/>
  <c r="AD34" i="22"/>
  <c r="AC34" i="22"/>
  <c r="P34" i="22"/>
  <c r="O34" i="22"/>
  <c r="AH34" i="22"/>
  <c r="W34" i="22" l="1"/>
  <c r="Q34" i="22"/>
  <c r="M17" i="33"/>
  <c r="E34" i="22"/>
  <c r="Z34" i="22"/>
  <c r="AK17" i="33"/>
  <c r="G17" i="33"/>
  <c r="AC17" i="33"/>
  <c r="K17" i="33"/>
  <c r="Z17" i="33"/>
  <c r="N14" i="18"/>
  <c r="N21" i="18" s="1"/>
  <c r="N22" i="18"/>
  <c r="R34" i="22"/>
  <c r="AJ17" i="33" l="1"/>
  <c r="J17" i="33"/>
  <c r="G30" i="33"/>
  <c r="T17" i="33"/>
  <c r="R17" i="33"/>
  <c r="M30" i="33"/>
  <c r="AD17" i="33"/>
  <c r="AB17" i="33"/>
  <c r="AF17" i="33"/>
  <c r="AK30" i="33"/>
  <c r="Y17" i="33"/>
  <c r="S17" i="33"/>
  <c r="P17" i="33"/>
  <c r="W17" i="33"/>
  <c r="F13" i="38"/>
  <c r="F19" i="38" s="1"/>
  <c r="F61" i="38" s="1"/>
  <c r="F42" i="18"/>
  <c r="F50" i="18"/>
  <c r="Z30" i="33"/>
  <c r="U17" i="33"/>
  <c r="I17" i="33"/>
  <c r="Q50" i="18"/>
  <c r="Q13" i="38"/>
  <c r="Q19" i="38" s="1"/>
  <c r="Q61" i="38" s="1"/>
  <c r="Q42" i="18"/>
  <c r="AC13" i="38"/>
  <c r="AC19" i="38" s="1"/>
  <c r="AC61" i="38" s="1"/>
  <c r="AC50" i="18"/>
  <c r="AC42" i="18"/>
  <c r="L17" i="33"/>
  <c r="K30" i="33"/>
  <c r="AD13" i="38"/>
  <c r="AD19" i="38" s="1"/>
  <c r="AD61" i="38" s="1"/>
  <c r="AD50" i="18"/>
  <c r="AD42" i="18"/>
  <c r="X17" i="33"/>
  <c r="AE17" i="33"/>
  <c r="N17" i="33"/>
  <c r="AC30" i="33"/>
  <c r="R50" i="18"/>
  <c r="R42" i="18"/>
  <c r="R13" i="38"/>
  <c r="R19" i="38" s="1"/>
  <c r="R61" i="38" s="1"/>
  <c r="V17" i="33"/>
  <c r="K14" i="18" l="1"/>
  <c r="K21" i="18" s="1"/>
  <c r="K22" i="18"/>
  <c r="X30" i="33"/>
  <c r="Z85" i="33"/>
  <c r="R30" i="33"/>
  <c r="AB14" i="18"/>
  <c r="AB21" i="18" s="1"/>
  <c r="AB22" i="18"/>
  <c r="AC14" i="18"/>
  <c r="AC21" i="18" s="1"/>
  <c r="AC22" i="18"/>
  <c r="U22" i="18"/>
  <c r="U14" i="18"/>
  <c r="U21" i="18" s="1"/>
  <c r="AD12" i="38"/>
  <c r="AD18" i="38" s="1"/>
  <c r="AD49" i="18"/>
  <c r="V22" i="18"/>
  <c r="V14" i="18"/>
  <c r="V21" i="18" s="1"/>
  <c r="Z50" i="18"/>
  <c r="Z13" i="38"/>
  <c r="Z19" i="38" s="1"/>
  <c r="Z61" i="38" s="1"/>
  <c r="Z42" i="18"/>
  <c r="T13" i="38"/>
  <c r="T19" i="38" s="1"/>
  <c r="T61" i="38" s="1"/>
  <c r="T42" i="18"/>
  <c r="T50" i="18"/>
  <c r="Q14" i="18"/>
  <c r="Q21" i="18" s="1"/>
  <c r="Q22" i="18"/>
  <c r="Y30" i="33"/>
  <c r="T30" i="33"/>
  <c r="K85" i="33"/>
  <c r="AB42" i="18"/>
  <c r="AB13" i="38"/>
  <c r="AB19" i="38" s="1"/>
  <c r="AB61" i="38" s="1"/>
  <c r="AB50" i="18"/>
  <c r="X50" i="18"/>
  <c r="X42" i="18"/>
  <c r="X13" i="38"/>
  <c r="X19" i="38" s="1"/>
  <c r="X61" i="38" s="1"/>
  <c r="AK85" i="33"/>
  <c r="H17" i="33"/>
  <c r="S14" i="18"/>
  <c r="S21" i="18" s="1"/>
  <c r="S22" i="18"/>
  <c r="H50" i="18"/>
  <c r="H42" i="18"/>
  <c r="H13" i="38"/>
  <c r="H19" i="38" s="1"/>
  <c r="H61" i="38" s="1"/>
  <c r="V30" i="33"/>
  <c r="L30" i="33"/>
  <c r="F49" i="18"/>
  <c r="F12" i="38"/>
  <c r="F18" i="38" s="1"/>
  <c r="T22" i="18"/>
  <c r="T14" i="18"/>
  <c r="T21" i="18" s="1"/>
  <c r="W22" i="18"/>
  <c r="W14" i="18"/>
  <c r="W21" i="18" s="1"/>
  <c r="AI42" i="18"/>
  <c r="AI13" i="38"/>
  <c r="AI19" i="38" s="1"/>
  <c r="AI61" i="38" s="1"/>
  <c r="AI50" i="18"/>
  <c r="H22" i="18"/>
  <c r="H14" i="18"/>
  <c r="H21" i="18" s="1"/>
  <c r="M22" i="18"/>
  <c r="M14" i="18"/>
  <c r="M21" i="18" s="1"/>
  <c r="AC12" i="38"/>
  <c r="AC18" i="38" s="1"/>
  <c r="AC49" i="18"/>
  <c r="R12" i="38"/>
  <c r="R18" i="38" s="1"/>
  <c r="R49" i="18"/>
  <c r="W30" i="33"/>
  <c r="AF30" i="33"/>
  <c r="J14" i="18"/>
  <c r="J21" i="18" s="1"/>
  <c r="J22" i="18"/>
  <c r="E13" i="38"/>
  <c r="E19" i="38" s="1"/>
  <c r="E61" i="38" s="1"/>
  <c r="E42" i="18"/>
  <c r="E50" i="18"/>
  <c r="AA42" i="18"/>
  <c r="AA50" i="18"/>
  <c r="AA13" i="38"/>
  <c r="AA19" i="38" s="1"/>
  <c r="AA61" i="38" s="1"/>
  <c r="J13" i="38"/>
  <c r="J19" i="38" s="1"/>
  <c r="J61" i="38" s="1"/>
  <c r="J42" i="18"/>
  <c r="J50" i="18"/>
  <c r="I14" i="18"/>
  <c r="I21" i="18" s="1"/>
  <c r="I22" i="18"/>
  <c r="O50" i="18"/>
  <c r="O42" i="18"/>
  <c r="O13" i="38"/>
  <c r="O19" i="38" s="1"/>
  <c r="O61" i="38" s="1"/>
  <c r="AC85" i="33"/>
  <c r="Q49" i="18"/>
  <c r="Q12" i="38"/>
  <c r="Q18" i="38" s="1"/>
  <c r="P30" i="33"/>
  <c r="G22" i="18"/>
  <c r="G14" i="18"/>
  <c r="G21" i="18" s="1"/>
  <c r="AB30" i="33"/>
  <c r="G85" i="33"/>
  <c r="K42" i="18"/>
  <c r="K50" i="18"/>
  <c r="K13" i="38"/>
  <c r="K19" i="38" s="1"/>
  <c r="K61" i="38" s="1"/>
  <c r="F14" i="18"/>
  <c r="F21" i="18" s="1"/>
  <c r="F22" i="18"/>
  <c r="Q17" i="33"/>
  <c r="AI14" i="18"/>
  <c r="AI21" i="18" s="1"/>
  <c r="AI22" i="18"/>
  <c r="M42" i="18"/>
  <c r="M50" i="18"/>
  <c r="M13" i="38"/>
  <c r="M19" i="38" s="1"/>
  <c r="M61" i="38" s="1"/>
  <c r="S30" i="33"/>
  <c r="J30" i="33"/>
  <c r="N30" i="33"/>
  <c r="AH13" i="38"/>
  <c r="AH19" i="38" s="1"/>
  <c r="AH61" i="38" s="1"/>
  <c r="AH50" i="18"/>
  <c r="AH42" i="18"/>
  <c r="X14" i="18"/>
  <c r="X21" i="18" s="1"/>
  <c r="X22" i="18"/>
  <c r="I30" i="33"/>
  <c r="AH14" i="18"/>
  <c r="AH21" i="18" s="1"/>
  <c r="AH22" i="18"/>
  <c r="G42" i="18"/>
  <c r="G13" i="38"/>
  <c r="G19" i="38" s="1"/>
  <c r="G61" i="38" s="1"/>
  <c r="G50" i="18"/>
  <c r="W50" i="18"/>
  <c r="W13" i="38"/>
  <c r="W19" i="38" s="1"/>
  <c r="W61" i="38" s="1"/>
  <c r="W42" i="18"/>
  <c r="L22" i="18"/>
  <c r="L14" i="18"/>
  <c r="L21" i="18" s="1"/>
  <c r="N42" i="18"/>
  <c r="N50" i="18"/>
  <c r="N13" i="38"/>
  <c r="N19" i="38" s="1"/>
  <c r="N61" i="38" s="1"/>
  <c r="S50" i="18"/>
  <c r="S42" i="18"/>
  <c r="S13" i="38"/>
  <c r="S19" i="38" s="1"/>
  <c r="S61" i="38" s="1"/>
  <c r="AD30" i="33"/>
  <c r="U42" i="18"/>
  <c r="U13" i="38"/>
  <c r="U19" i="38" s="1"/>
  <c r="U61" i="38" s="1"/>
  <c r="U50" i="18"/>
  <c r="V50" i="18"/>
  <c r="V13" i="38"/>
  <c r="V19" i="38" s="1"/>
  <c r="V61" i="38" s="1"/>
  <c r="V42" i="18"/>
  <c r="R14" i="18"/>
  <c r="R21" i="18" s="1"/>
  <c r="R22" i="18"/>
  <c r="AE30" i="33"/>
  <c r="AJ30" i="33"/>
  <c r="I42" i="18"/>
  <c r="I50" i="18"/>
  <c r="I13" i="38"/>
  <c r="I19" i="38" s="1"/>
  <c r="I61" i="38" s="1"/>
  <c r="Z22" i="18"/>
  <c r="Z14" i="18"/>
  <c r="Z21" i="18" s="1"/>
  <c r="L50" i="18"/>
  <c r="L42" i="18"/>
  <c r="L13" i="38"/>
  <c r="L19" i="38" s="1"/>
  <c r="L61" i="38" s="1"/>
  <c r="AA14" i="18"/>
  <c r="AA21" i="18" s="1"/>
  <c r="AA22" i="18"/>
  <c r="U30" i="33"/>
  <c r="M85" i="33"/>
  <c r="O17" i="33"/>
  <c r="AD14" i="18"/>
  <c r="AD21" i="18" s="1"/>
  <c r="AD22" i="18"/>
  <c r="P42" i="18"/>
  <c r="P13" i="38"/>
  <c r="P19" i="38" s="1"/>
  <c r="P61" i="38" s="1"/>
  <c r="P50" i="18"/>
  <c r="L49" i="18" l="1"/>
  <c r="L12" i="38"/>
  <c r="L18" i="38" s="1"/>
  <c r="U49" i="18"/>
  <c r="U12" i="38"/>
  <c r="U18" i="38" s="1"/>
  <c r="J85" i="33"/>
  <c r="AB85" i="33"/>
  <c r="S85" i="33"/>
  <c r="J49" i="18"/>
  <c r="J12" i="38"/>
  <c r="J18" i="38" s="1"/>
  <c r="AD85" i="33"/>
  <c r="I49" i="18"/>
  <c r="I12" i="38"/>
  <c r="I18" i="38" s="1"/>
  <c r="P49" i="18"/>
  <c r="P12" i="38"/>
  <c r="P18" i="38" s="1"/>
  <c r="AJ85" i="33"/>
  <c r="P85" i="33"/>
  <c r="T85" i="33"/>
  <c r="R85" i="33"/>
  <c r="S12" i="38"/>
  <c r="S18" i="38" s="1"/>
  <c r="S49" i="18"/>
  <c r="AA49" i="18"/>
  <c r="AA12" i="38"/>
  <c r="AA18" i="38" s="1"/>
  <c r="AI12" i="38"/>
  <c r="AI18" i="38" s="1"/>
  <c r="AI49" i="18"/>
  <c r="Y85" i="33"/>
  <c r="H30" i="33"/>
  <c r="N49" i="18"/>
  <c r="N12" i="38"/>
  <c r="N18" i="38" s="1"/>
  <c r="I85" i="33"/>
  <c r="X85" i="33"/>
  <c r="O30" i="33"/>
  <c r="O12" i="38"/>
  <c r="O18" i="38" s="1"/>
  <c r="O49" i="18"/>
  <c r="AF85" i="33"/>
  <c r="T49" i="18"/>
  <c r="T12" i="38"/>
  <c r="T18" i="38" s="1"/>
  <c r="F60" i="38"/>
  <c r="W12" i="38"/>
  <c r="W18" i="38" s="1"/>
  <c r="W49" i="18"/>
  <c r="Q30" i="33"/>
  <c r="L85" i="33"/>
  <c r="X49" i="18"/>
  <c r="X12" i="38"/>
  <c r="X18" i="38" s="1"/>
  <c r="AH12" i="38"/>
  <c r="AH18" i="38" s="1"/>
  <c r="AH49" i="18"/>
  <c r="W85" i="33"/>
  <c r="Z49" i="18"/>
  <c r="Z12" i="38"/>
  <c r="Z18" i="38" s="1"/>
  <c r="O14" i="18"/>
  <c r="O21" i="18" s="1"/>
  <c r="O22" i="18"/>
  <c r="V85" i="33"/>
  <c r="AE85" i="33"/>
  <c r="M49" i="18"/>
  <c r="M12" i="38"/>
  <c r="M18" i="38" s="1"/>
  <c r="Q60" i="38"/>
  <c r="U85" i="33"/>
  <c r="V49" i="18"/>
  <c r="V12" i="38"/>
  <c r="V18" i="38" s="1"/>
  <c r="R60" i="38"/>
  <c r="AB12" i="38"/>
  <c r="AB18" i="38" s="1"/>
  <c r="AB49" i="18"/>
  <c r="E12" i="38"/>
  <c r="E18" i="38" s="1"/>
  <c r="E49" i="18"/>
  <c r="G12" i="38"/>
  <c r="G18" i="38" s="1"/>
  <c r="G49" i="18"/>
  <c r="K49" i="18"/>
  <c r="K12" i="38"/>
  <c r="K18" i="38" s="1"/>
  <c r="H49" i="18"/>
  <c r="H12" i="38"/>
  <c r="H18" i="38" s="1"/>
  <c r="AC60" i="38"/>
  <c r="N85" i="33"/>
  <c r="AD60" i="38"/>
  <c r="E22" i="18"/>
  <c r="E14" i="18"/>
  <c r="E21" i="18" s="1"/>
  <c r="T60" i="38" l="1"/>
  <c r="Z60" i="38"/>
  <c r="K60" i="38"/>
  <c r="G60" i="38"/>
  <c r="AI60" i="38"/>
  <c r="E60" i="38"/>
  <c r="O60" i="38"/>
  <c r="AA60" i="38"/>
  <c r="J60" i="38"/>
  <c r="AB60" i="38"/>
  <c r="S60" i="38"/>
  <c r="AH60" i="38"/>
  <c r="V60" i="38"/>
  <c r="O85" i="33"/>
  <c r="X60" i="38"/>
  <c r="M60" i="38"/>
  <c r="H85" i="33"/>
  <c r="P60" i="38"/>
  <c r="U60" i="38"/>
  <c r="N60" i="38"/>
  <c r="W60" i="38"/>
  <c r="Q85" i="33"/>
  <c r="H60" i="38"/>
  <c r="L60" i="38"/>
  <c r="I60" i="38"/>
  <c r="AG34" i="22" l="1"/>
  <c r="AE34" i="22"/>
  <c r="AF34" i="22" l="1"/>
  <c r="AJ34" i="22"/>
  <c r="AG17" i="33" l="1"/>
  <c r="AI17" i="33"/>
  <c r="AL17" i="33" l="1"/>
  <c r="AI30" i="33"/>
  <c r="AH17" i="33"/>
  <c r="AG30" i="33"/>
  <c r="AL30" i="33" l="1"/>
  <c r="AG85" i="33"/>
  <c r="AI85" i="33"/>
  <c r="AH30" i="33"/>
  <c r="AH85" i="33" l="1"/>
  <c r="AL85" i="33"/>
  <c r="AE22" i="18" l="1"/>
  <c r="AE14" i="18"/>
  <c r="AE21" i="18" s="1"/>
  <c r="AG22" i="18"/>
  <c r="AG14" i="18"/>
  <c r="AG21" i="18" s="1"/>
  <c r="AE50" i="18"/>
  <c r="AE42" i="18"/>
  <c r="AE13" i="38"/>
  <c r="AE19" i="38" s="1"/>
  <c r="AE61" i="38" s="1"/>
  <c r="AG42" i="18"/>
  <c r="AG50" i="18"/>
  <c r="AG13" i="38"/>
  <c r="AG19" i="38" s="1"/>
  <c r="AG61" i="38" s="1"/>
  <c r="AG49" i="18" l="1"/>
  <c r="AG12" i="38"/>
  <c r="AG18" i="38" s="1"/>
  <c r="AF42" i="18"/>
  <c r="AF13" i="38"/>
  <c r="AF19" i="38" s="1"/>
  <c r="AF61" i="38" s="1"/>
  <c r="AF50" i="18"/>
  <c r="AF14" i="18"/>
  <c r="AF21" i="18" s="1"/>
  <c r="AF22" i="18"/>
  <c r="AE49" i="18"/>
  <c r="AE12" i="38"/>
  <c r="AE18" i="38" s="1"/>
  <c r="AJ14" i="18" l="1"/>
  <c r="AJ21" i="18" s="1"/>
  <c r="AJ22" i="18"/>
  <c r="AF49" i="18"/>
  <c r="AF12" i="38"/>
  <c r="AF18" i="38" s="1"/>
  <c r="AG60" i="38"/>
  <c r="AE60" i="38"/>
  <c r="AJ50" i="18"/>
  <c r="AJ42" i="18"/>
  <c r="AJ13" i="38"/>
  <c r="AJ19" i="38" s="1"/>
  <c r="AJ61" i="38" s="1"/>
  <c r="AJ49" i="18" l="1"/>
  <c r="AJ12" i="38"/>
  <c r="AJ18" i="38" s="1"/>
  <c r="AF60" i="38"/>
  <c r="AJ60" i="38" l="1"/>
  <c r="AL34" i="22" l="1"/>
  <c r="AN17" i="33" l="1"/>
  <c r="AN30" i="33" l="1"/>
  <c r="AN85" i="33" l="1"/>
  <c r="AL13" i="38" l="1"/>
  <c r="AL19" i="38" s="1"/>
  <c r="AL61" i="38" s="1"/>
  <c r="AL50" i="18"/>
  <c r="AL42" i="18"/>
  <c r="AL12" i="38" l="1"/>
  <c r="AL18" i="38" s="1"/>
  <c r="AL49" i="18"/>
  <c r="AL60" i="38" l="1"/>
  <c r="AK34" i="22" l="1"/>
  <c r="AM17" i="33" l="1"/>
  <c r="AM30" i="33" l="1"/>
  <c r="AM85" i="33" l="1"/>
  <c r="AK50" i="18" l="1"/>
  <c r="AK42" i="18"/>
  <c r="AK13" i="38"/>
  <c r="AK19" i="38" s="1"/>
  <c r="AK61" i="38" s="1"/>
  <c r="AK22" i="18"/>
  <c r="AK14" i="18"/>
  <c r="AK21" i="18" s="1"/>
  <c r="AK12" i="38" l="1"/>
  <c r="AK18" i="38" s="1"/>
  <c r="AK49" i="18"/>
  <c r="AK60" i="38" l="1"/>
  <c r="Y34" i="22" l="1"/>
  <c r="AA17" i="33" l="1"/>
  <c r="AA30" i="33" l="1"/>
  <c r="AA85" i="33" l="1"/>
  <c r="Y50" i="18" l="1"/>
  <c r="Y42" i="18"/>
  <c r="Y13" i="38"/>
  <c r="Y19" i="38" s="1"/>
  <c r="Y61" i="38" s="1"/>
  <c r="Y14" i="18"/>
  <c r="Y21" i="18" s="1"/>
  <c r="Y22" i="18"/>
  <c r="Y49" i="18" l="1"/>
  <c r="Y12" i="38"/>
  <c r="Y18" i="38" s="1"/>
  <c r="Y60" i="38" l="1"/>
  <c r="P14" i="18" l="1"/>
  <c r="P21" i="18" s="1"/>
  <c r="P22" i="18"/>
  <c r="AM34" i="22" l="1"/>
  <c r="AO17" i="33" l="1"/>
  <c r="AO30" i="33" l="1"/>
  <c r="AO85" i="33" l="1"/>
  <c r="AM22" i="18" l="1"/>
  <c r="AM14" i="18"/>
  <c r="AM21" i="18" s="1"/>
  <c r="AM13" i="38"/>
  <c r="AM19" i="38" s="1"/>
  <c r="AM61" i="38" s="1"/>
  <c r="AM50" i="18"/>
  <c r="AM42" i="18"/>
  <c r="AM12" i="38" l="1"/>
  <c r="AM18" i="38" s="1"/>
  <c r="AM49" i="18"/>
  <c r="AM60" i="38" l="1"/>
  <c r="AL22" i="18" l="1"/>
  <c r="AL14" i="18"/>
  <c r="AL21" i="18" s="1"/>
</calcChain>
</file>

<file path=xl/sharedStrings.xml><?xml version="1.0" encoding="utf-8"?>
<sst xmlns="http://schemas.openxmlformats.org/spreadsheetml/2006/main" count="3490" uniqueCount="675">
  <si>
    <t>Indicators</t>
  </si>
  <si>
    <r>
      <rPr>
        <sz val="11"/>
        <color theme="1"/>
        <rFont val="ＭＳ Ｐゴシック"/>
        <family val="3"/>
        <charset val="128"/>
      </rPr>
      <t>燃料の燃焼（</t>
    </r>
    <r>
      <rPr>
        <sz val="11"/>
        <color theme="1"/>
        <rFont val="Times New Roman"/>
        <family val="1"/>
      </rPr>
      <t>1.A</t>
    </r>
    <r>
      <rPr>
        <sz val="11"/>
        <color theme="1"/>
        <rFont val="ＭＳ Ｐゴシック"/>
        <family val="3"/>
        <charset val="128"/>
      </rPr>
      <t>）からの温室効果ガス排出量に関連する指標の推移</t>
    </r>
    <rPh sb="0" eb="2">
      <t>ネンリョウ</t>
    </rPh>
    <rPh sb="3" eb="5">
      <t>ネンショウ</t>
    </rPh>
    <rPh sb="13" eb="15">
      <t>オンシツ</t>
    </rPh>
    <rPh sb="15" eb="17">
      <t>コウカ</t>
    </rPh>
    <rPh sb="19" eb="21">
      <t>ハイシュツ</t>
    </rPh>
    <rPh sb="21" eb="22">
      <t>リョウ</t>
    </rPh>
    <rPh sb="23" eb="25">
      <t>カンレン</t>
    </rPh>
    <rPh sb="27" eb="29">
      <t>シヒョウ</t>
    </rPh>
    <rPh sb="30" eb="32">
      <t>スイイ</t>
    </rPh>
    <phoneticPr fontId="23"/>
  </si>
  <si>
    <t>RASA_summary</t>
  </si>
  <si>
    <t>RASA_detail</t>
  </si>
  <si>
    <t>CEF</t>
  </si>
  <si>
    <t>AD_Trend</t>
  </si>
  <si>
    <t>GCV</t>
  </si>
  <si>
    <t>1A_misc</t>
  </si>
  <si>
    <t>Waste</t>
  </si>
  <si>
    <r>
      <rPr>
        <sz val="11"/>
        <rFont val="ＭＳ 明朝"/>
        <family val="1"/>
        <charset val="128"/>
      </rPr>
      <t>廃棄物の焼却等（エネルギー分野での報告）（</t>
    </r>
    <r>
      <rPr>
        <sz val="11"/>
        <rFont val="Times New Roman"/>
        <family val="1"/>
      </rPr>
      <t>1.A</t>
    </r>
    <r>
      <rPr>
        <sz val="11"/>
        <rFont val="ＭＳ 明朝"/>
        <family val="1"/>
        <charset val="128"/>
      </rPr>
      <t>）における排出量</t>
    </r>
    <rPh sb="0" eb="3">
      <t>ハイキブツ</t>
    </rPh>
    <rPh sb="4" eb="6">
      <t>ショウキャク</t>
    </rPh>
    <rPh sb="6" eb="7">
      <t>トウ</t>
    </rPh>
    <rPh sb="13" eb="15">
      <t>ブンヤ</t>
    </rPh>
    <rPh sb="17" eb="19">
      <t>ホウコク</t>
    </rPh>
    <rPh sb="29" eb="31">
      <t>ハイシュツ</t>
    </rPh>
    <rPh sb="31" eb="32">
      <t>リョウ</t>
    </rPh>
    <phoneticPr fontId="5"/>
  </si>
  <si>
    <t>1B_misc</t>
  </si>
  <si>
    <r>
      <rPr>
        <b/>
        <sz val="14"/>
        <rFont val="ＭＳ Ｐゴシック"/>
        <family val="3"/>
        <charset val="128"/>
      </rPr>
      <t>第</t>
    </r>
    <r>
      <rPr>
        <b/>
        <sz val="14"/>
        <rFont val="Times New Roman"/>
        <family val="1"/>
      </rPr>
      <t>3</t>
    </r>
    <r>
      <rPr>
        <b/>
        <sz val="14"/>
        <rFont val="ＭＳ Ｐゴシック"/>
        <family val="3"/>
        <charset val="128"/>
      </rPr>
      <t>章</t>
    </r>
    <r>
      <rPr>
        <b/>
        <sz val="14"/>
        <rFont val="Times New Roman"/>
        <family val="1"/>
      </rPr>
      <t xml:space="preserve"> </t>
    </r>
    <r>
      <rPr>
        <b/>
        <sz val="14"/>
        <rFont val="ＭＳ Ｐゴシック"/>
        <family val="3"/>
        <charset val="128"/>
      </rPr>
      <t>エネルギー分野</t>
    </r>
    <r>
      <rPr>
        <b/>
        <sz val="14"/>
        <rFont val="Times New Roman"/>
        <family val="1"/>
      </rPr>
      <t xml:space="preserve"> </t>
    </r>
    <r>
      <rPr>
        <b/>
        <sz val="14"/>
        <rFont val="ＭＳ Ｐゴシック"/>
        <family val="3"/>
        <charset val="128"/>
      </rPr>
      <t>掲載</t>
    </r>
    <r>
      <rPr>
        <b/>
        <sz val="14"/>
        <rFont val="Times New Roman"/>
        <family val="1"/>
      </rPr>
      <t xml:space="preserve"> </t>
    </r>
    <r>
      <rPr>
        <b/>
        <sz val="14"/>
        <rFont val="ＭＳ Ｐゴシック"/>
        <family val="3"/>
        <charset val="128"/>
      </rPr>
      <t>時系列データ</t>
    </r>
    <rPh sb="0" eb="1">
      <t>ダイ</t>
    </rPh>
    <rPh sb="9" eb="11">
      <t>ブンヤ</t>
    </rPh>
    <rPh sb="12" eb="14">
      <t>ケイサイ</t>
    </rPh>
    <rPh sb="15" eb="18">
      <t>ジケイレツ</t>
    </rPh>
    <phoneticPr fontId="23"/>
  </si>
  <si>
    <r>
      <rPr>
        <sz val="11"/>
        <color theme="1"/>
        <rFont val="ＭＳ Ｐゴシック"/>
        <family val="3"/>
        <charset val="128"/>
      </rPr>
      <t>国立環境研究所　温室効果ガスインベントリオフィス</t>
    </r>
    <rPh sb="0" eb="2">
      <t>コクリツ</t>
    </rPh>
    <rPh sb="2" eb="4">
      <t>カンキョウ</t>
    </rPh>
    <rPh sb="4" eb="7">
      <t>ケンキュウショ</t>
    </rPh>
    <rPh sb="8" eb="10">
      <t>オンシツ</t>
    </rPh>
    <rPh sb="10" eb="12">
      <t>コウカ</t>
    </rPh>
    <phoneticPr fontId="23"/>
  </si>
  <si>
    <r>
      <rPr>
        <sz val="11"/>
        <color theme="1"/>
        <rFont val="ＭＳ Ｐゴシック"/>
        <family val="3"/>
        <charset val="128"/>
      </rPr>
      <t>シート名</t>
    </r>
    <rPh sb="3" eb="4">
      <t>メイ</t>
    </rPh>
    <phoneticPr fontId="5"/>
  </si>
  <si>
    <r>
      <rPr>
        <sz val="11"/>
        <color theme="1"/>
        <rFont val="ＭＳ Ｐゴシック"/>
        <family val="3"/>
        <charset val="128"/>
      </rPr>
      <t>表番号（表</t>
    </r>
    <r>
      <rPr>
        <sz val="11"/>
        <color theme="1"/>
        <rFont val="Times New Roman"/>
        <family val="1"/>
      </rPr>
      <t>3-</t>
    </r>
    <r>
      <rPr>
        <sz val="11"/>
        <color theme="1"/>
        <rFont val="ＭＳ Ｐゴシック"/>
        <family val="3"/>
        <charset val="128"/>
      </rPr>
      <t>）</t>
    </r>
    <rPh sb="0" eb="1">
      <t>ヒョウ</t>
    </rPh>
    <rPh sb="1" eb="3">
      <t>バンゴウ</t>
    </rPh>
    <rPh sb="4" eb="5">
      <t>ヒョウ</t>
    </rPh>
    <phoneticPr fontId="5"/>
  </si>
  <si>
    <r>
      <rPr>
        <sz val="11"/>
        <color theme="1"/>
        <rFont val="ＭＳ Ｐゴシック"/>
        <family val="3"/>
        <charset val="128"/>
      </rPr>
      <t>内容</t>
    </r>
    <rPh sb="0" eb="2">
      <t>ナイヨウ</t>
    </rPh>
    <phoneticPr fontId="5"/>
  </si>
  <si>
    <t>Contents</t>
    <phoneticPr fontId="23"/>
  </si>
  <si>
    <t>－</t>
    <phoneticPr fontId="23"/>
  </si>
  <si>
    <t>本シート</t>
    <rPh sb="0" eb="1">
      <t>ホン</t>
    </rPh>
    <phoneticPr fontId="23"/>
  </si>
  <si>
    <t>排出量_1A_J</t>
  </si>
  <si>
    <r>
      <rPr>
        <sz val="11"/>
        <color theme="1"/>
        <rFont val="ＭＳ Ｐゴシック"/>
        <family val="3"/>
        <charset val="128"/>
      </rPr>
      <t>燃料の燃焼（</t>
    </r>
    <r>
      <rPr>
        <sz val="11"/>
        <color theme="1"/>
        <rFont val="Times New Roman"/>
        <family val="1"/>
      </rPr>
      <t>1.A</t>
    </r>
    <r>
      <rPr>
        <sz val="11"/>
        <color theme="1"/>
        <rFont val="ＭＳ Ｐゴシック"/>
        <family val="3"/>
        <charset val="128"/>
      </rPr>
      <t>）からの温室効果ガス排出量</t>
    </r>
    <rPh sb="13" eb="15">
      <t>オンシツ</t>
    </rPh>
    <rPh sb="15" eb="17">
      <t>コウカ</t>
    </rPh>
    <phoneticPr fontId="5"/>
  </si>
  <si>
    <t>レファレンスアプローチと部門別アプローチ　概要</t>
    <rPh sb="21" eb="23">
      <t>ガイヨウ</t>
    </rPh>
    <phoneticPr fontId="5"/>
  </si>
  <si>
    <r>
      <rPr>
        <sz val="11"/>
        <rFont val="ＭＳ Ｐゴシック"/>
        <family val="3"/>
        <charset val="128"/>
      </rPr>
      <t>レファレンスアプローチと部門別アプローチ　</t>
    </r>
    <r>
      <rPr>
        <sz val="11"/>
        <rFont val="ＭＳ 明朝"/>
        <family val="3"/>
        <charset val="128"/>
      </rPr>
      <t>詳細</t>
    </r>
    <rPh sb="12" eb="14">
      <t>ブモン</t>
    </rPh>
    <rPh sb="14" eb="15">
      <t>ベツ</t>
    </rPh>
    <rPh sb="21" eb="23">
      <t>ショウサイ</t>
    </rPh>
    <phoneticPr fontId="5"/>
  </si>
  <si>
    <r>
      <rPr>
        <sz val="11"/>
        <color theme="1"/>
        <rFont val="ＭＳ Ｐゴシック"/>
        <family val="3"/>
        <charset val="128"/>
      </rPr>
      <t>部門別エネルギー消費量</t>
    </r>
    <phoneticPr fontId="5"/>
  </si>
  <si>
    <t>エネルギー源別の高位発熱量の推移</t>
    <rPh sb="6" eb="7">
      <t>ベツ</t>
    </rPh>
    <phoneticPr fontId="5"/>
  </si>
  <si>
    <r>
      <rPr>
        <sz val="11"/>
        <color theme="1"/>
        <rFont val="ＭＳ Ｐゴシック"/>
        <family val="3"/>
        <charset val="128"/>
      </rPr>
      <t>燃料の燃焼（</t>
    </r>
    <r>
      <rPr>
        <sz val="11"/>
        <color theme="1"/>
        <rFont val="Times New Roman"/>
        <family val="1"/>
      </rPr>
      <t>1.A</t>
    </r>
    <r>
      <rPr>
        <sz val="11"/>
        <color theme="1"/>
        <rFont val="ＭＳ Ｐゴシック"/>
        <family val="3"/>
        <charset val="128"/>
      </rPr>
      <t>）の各種表</t>
    </r>
    <rPh sb="11" eb="13">
      <t>カクシュ</t>
    </rPh>
    <rPh sb="13" eb="14">
      <t>ヒョウ</t>
    </rPh>
    <phoneticPr fontId="5"/>
  </si>
  <si>
    <t>Transport</t>
    <phoneticPr fontId="5"/>
  </si>
  <si>
    <r>
      <rPr>
        <sz val="11"/>
        <rFont val="ＭＳ Ｐゴシック"/>
        <family val="3"/>
        <charset val="128"/>
      </rPr>
      <t>運輸部門（</t>
    </r>
    <r>
      <rPr>
        <sz val="11"/>
        <rFont val="Times New Roman"/>
        <family val="1"/>
      </rPr>
      <t>1.A.3</t>
    </r>
    <r>
      <rPr>
        <sz val="11"/>
        <rFont val="ＭＳ Ｐゴシック"/>
        <family val="3"/>
        <charset val="128"/>
      </rPr>
      <t>）</t>
    </r>
    <r>
      <rPr>
        <sz val="11"/>
        <rFont val="Times New Roman"/>
        <family val="1"/>
      </rPr>
      <t>CH</t>
    </r>
    <r>
      <rPr>
        <vertAlign val="subscript"/>
        <sz val="11"/>
        <rFont val="Times New Roman"/>
        <family val="1"/>
      </rPr>
      <t>4</t>
    </r>
    <r>
      <rPr>
        <sz val="11"/>
        <rFont val="ＭＳ Ｐゴシック"/>
        <family val="3"/>
        <charset val="128"/>
      </rPr>
      <t>、</t>
    </r>
    <r>
      <rPr>
        <sz val="11"/>
        <rFont val="Times New Roman"/>
        <family val="1"/>
      </rPr>
      <t xml:space="preserve"> N</t>
    </r>
    <r>
      <rPr>
        <vertAlign val="subscript"/>
        <sz val="11"/>
        <rFont val="Times New Roman"/>
        <family val="1"/>
      </rPr>
      <t>2</t>
    </r>
    <r>
      <rPr>
        <sz val="11"/>
        <rFont val="Times New Roman"/>
        <family val="1"/>
      </rPr>
      <t>O</t>
    </r>
    <r>
      <rPr>
        <sz val="11"/>
        <rFont val="ＭＳ Ｐゴシック"/>
        <family val="3"/>
        <charset val="128"/>
      </rPr>
      <t>の各種表</t>
    </r>
    <rPh sb="0" eb="2">
      <t>ウンユ</t>
    </rPh>
    <rPh sb="2" eb="4">
      <t>ブモン</t>
    </rPh>
    <rPh sb="20" eb="22">
      <t>カクシュ</t>
    </rPh>
    <rPh sb="22" eb="23">
      <t>ヒョウ</t>
    </rPh>
    <phoneticPr fontId="5"/>
  </si>
  <si>
    <t>廃棄物の焼却等（エネルギー分野での報告）（1.A.）における排出量</t>
    <phoneticPr fontId="5"/>
  </si>
  <si>
    <t>排出量_1B</t>
  </si>
  <si>
    <r>
      <rPr>
        <sz val="11"/>
        <color theme="1"/>
        <rFont val="ＭＳ Ｐゴシック"/>
        <family val="3"/>
        <charset val="128"/>
      </rPr>
      <t>燃料からの漏出（</t>
    </r>
    <r>
      <rPr>
        <sz val="11"/>
        <color theme="1"/>
        <rFont val="Times New Roman"/>
        <family val="1"/>
      </rPr>
      <t>1.B</t>
    </r>
    <r>
      <rPr>
        <sz val="11"/>
        <color theme="1"/>
        <rFont val="ＭＳ Ｐゴシック"/>
        <family val="3"/>
        <charset val="128"/>
      </rPr>
      <t>）の温室効果ガス排出量</t>
    </r>
    <phoneticPr fontId="5"/>
  </si>
  <si>
    <r>
      <rPr>
        <sz val="11"/>
        <color theme="1"/>
        <rFont val="ＭＳ Ｐゴシック"/>
        <family val="3"/>
        <charset val="128"/>
      </rPr>
      <t>燃料からの漏出（</t>
    </r>
    <r>
      <rPr>
        <sz val="11"/>
        <color theme="1"/>
        <rFont val="Times New Roman"/>
        <family val="1"/>
      </rPr>
      <t>1.B</t>
    </r>
    <r>
      <rPr>
        <sz val="11"/>
        <color theme="1"/>
        <rFont val="ＭＳ Ｐゴシック"/>
        <family val="3"/>
        <charset val="128"/>
      </rPr>
      <t>）、二酸化炭素の輸送と貯留（</t>
    </r>
    <r>
      <rPr>
        <sz val="11"/>
        <color theme="1"/>
        <rFont val="Times New Roman"/>
        <family val="1"/>
      </rPr>
      <t>1.C</t>
    </r>
    <r>
      <rPr>
        <sz val="11"/>
        <color theme="1"/>
        <rFont val="ＭＳ Ｐゴシック"/>
        <family val="3"/>
        <charset val="128"/>
      </rPr>
      <t>）の各種表</t>
    </r>
    <rPh sb="13" eb="18">
      <t>ニサンカタンソ</t>
    </rPh>
    <rPh sb="19" eb="21">
      <t>ユソウ</t>
    </rPh>
    <rPh sb="22" eb="24">
      <t>チョリュウ</t>
    </rPh>
    <rPh sb="30" eb="32">
      <t>カクシュ</t>
    </rPh>
    <rPh sb="32" eb="33">
      <t>ヒョウ</t>
    </rPh>
    <phoneticPr fontId="5"/>
  </si>
  <si>
    <r>
      <rPr>
        <b/>
        <sz val="14"/>
        <rFont val="ＭＳ 明朝"/>
        <family val="1"/>
        <charset val="128"/>
      </rPr>
      <t>燃料の燃焼（</t>
    </r>
    <r>
      <rPr>
        <b/>
        <sz val="14"/>
        <rFont val="Times New Roman"/>
        <family val="1"/>
      </rPr>
      <t>1.A</t>
    </r>
    <r>
      <rPr>
        <b/>
        <sz val="14"/>
        <rFont val="ＭＳ 明朝"/>
        <family val="1"/>
        <charset val="128"/>
      </rPr>
      <t>）からの温室効果ガス排出量</t>
    </r>
    <phoneticPr fontId="23"/>
  </si>
  <si>
    <r>
      <rPr>
        <sz val="10"/>
        <rFont val="ＭＳ Ｐ明朝"/>
        <family val="1"/>
        <charset val="128"/>
      </rPr>
      <t>表</t>
    </r>
    <r>
      <rPr>
        <sz val="10"/>
        <rFont val="Times New Roman"/>
        <family val="1"/>
      </rPr>
      <t>3-</t>
    </r>
    <rPh sb="0" eb="1">
      <t>ヒョウ</t>
    </rPh>
    <phoneticPr fontId="23"/>
  </si>
  <si>
    <r>
      <rPr>
        <sz val="10"/>
        <rFont val="ＭＳ Ｐ明朝"/>
        <family val="1"/>
        <charset val="128"/>
      </rPr>
      <t>燃料の燃焼カテゴリー（</t>
    </r>
    <r>
      <rPr>
        <sz val="10"/>
        <rFont val="Times New Roman"/>
        <family val="1"/>
      </rPr>
      <t>1.A</t>
    </r>
    <r>
      <rPr>
        <sz val="10"/>
        <rFont val="ＭＳ Ｐ明朝"/>
        <family val="1"/>
        <charset val="128"/>
      </rPr>
      <t>）からの温室効果ガス排出量</t>
    </r>
    <rPh sb="0" eb="2">
      <t>ネンリョウ</t>
    </rPh>
    <rPh sb="3" eb="5">
      <t>ネンショウ</t>
    </rPh>
    <rPh sb="18" eb="20">
      <t>オンシツ</t>
    </rPh>
    <rPh sb="20" eb="22">
      <t>コウカ</t>
    </rPh>
    <rPh sb="24" eb="26">
      <t>ハイシュツ</t>
    </rPh>
    <rPh sb="26" eb="27">
      <t>リョウ</t>
    </rPh>
    <phoneticPr fontId="23"/>
  </si>
  <si>
    <t>Gas</t>
    <phoneticPr fontId="23"/>
  </si>
  <si>
    <r>
      <rPr>
        <sz val="11"/>
        <rFont val="ＭＳ 明朝"/>
        <family val="1"/>
        <charset val="128"/>
      </rPr>
      <t>区分</t>
    </r>
    <rPh sb="0" eb="2">
      <t>クブン</t>
    </rPh>
    <phoneticPr fontId="23"/>
  </si>
  <si>
    <r>
      <rPr>
        <sz val="11"/>
        <rFont val="ＭＳ 明朝"/>
        <family val="1"/>
        <charset val="128"/>
      </rPr>
      <t>単位</t>
    </r>
    <rPh sb="0" eb="2">
      <t>タンイ</t>
    </rPh>
    <phoneticPr fontId="23"/>
  </si>
  <si>
    <r>
      <t>CO</t>
    </r>
    <r>
      <rPr>
        <vertAlign val="subscript"/>
        <sz val="11"/>
        <rFont val="Times New Roman"/>
        <family val="1"/>
      </rPr>
      <t>2</t>
    </r>
    <phoneticPr fontId="23"/>
  </si>
  <si>
    <r>
      <t xml:space="preserve">1.A.1. </t>
    </r>
    <r>
      <rPr>
        <sz val="11"/>
        <rFont val="ＭＳ 明朝"/>
        <family val="1"/>
        <charset val="128"/>
      </rPr>
      <t>エネルギー産業</t>
    </r>
    <rPh sb="12" eb="14">
      <t>サンギョウ</t>
    </rPh>
    <phoneticPr fontId="23"/>
  </si>
  <si>
    <r>
      <t>kt-CO</t>
    </r>
    <r>
      <rPr>
        <vertAlign val="subscript"/>
        <sz val="11"/>
        <rFont val="Times New Roman"/>
        <family val="1"/>
      </rPr>
      <t>2</t>
    </r>
    <phoneticPr fontId="6"/>
  </si>
  <si>
    <t xml:space="preserve"> </t>
    <phoneticPr fontId="23"/>
  </si>
  <si>
    <r>
      <t xml:space="preserve">a. </t>
    </r>
    <r>
      <rPr>
        <sz val="11"/>
        <rFont val="ＭＳ 明朝"/>
        <family val="1"/>
        <charset val="128"/>
      </rPr>
      <t>発電・熱供給</t>
    </r>
    <rPh sb="3" eb="5">
      <t>ハツデン</t>
    </rPh>
    <rPh sb="6" eb="7">
      <t>ネツ</t>
    </rPh>
    <rPh sb="7" eb="9">
      <t>キョウキュウ</t>
    </rPh>
    <phoneticPr fontId="23"/>
  </si>
  <si>
    <r>
      <t xml:space="preserve">b. </t>
    </r>
    <r>
      <rPr>
        <sz val="11"/>
        <rFont val="ＭＳ 明朝"/>
        <family val="1"/>
        <charset val="128"/>
      </rPr>
      <t>石油精製</t>
    </r>
    <rPh sb="3" eb="5">
      <t>セキユ</t>
    </rPh>
    <rPh sb="5" eb="7">
      <t>セイセイ</t>
    </rPh>
    <phoneticPr fontId="23"/>
  </si>
  <si>
    <r>
      <t xml:space="preserve">c. </t>
    </r>
    <r>
      <rPr>
        <sz val="11"/>
        <rFont val="ＭＳ 明朝"/>
        <family val="1"/>
        <charset val="128"/>
      </rPr>
      <t>固体燃料製造等</t>
    </r>
    <rPh sb="3" eb="5">
      <t>コタイ</t>
    </rPh>
    <rPh sb="5" eb="7">
      <t>ネンリョウ</t>
    </rPh>
    <rPh sb="7" eb="9">
      <t>セイゾウ</t>
    </rPh>
    <rPh sb="9" eb="10">
      <t>トウ</t>
    </rPh>
    <phoneticPr fontId="23"/>
  </si>
  <si>
    <r>
      <t xml:space="preserve">1.A.2. </t>
    </r>
    <r>
      <rPr>
        <sz val="11"/>
        <rFont val="ＭＳ 明朝"/>
        <family val="1"/>
        <charset val="128"/>
      </rPr>
      <t>製造業・建設業</t>
    </r>
    <rPh sb="7" eb="10">
      <t>セイゾウギョウ</t>
    </rPh>
    <rPh sb="11" eb="14">
      <t>ケンセツギョウ</t>
    </rPh>
    <phoneticPr fontId="23"/>
  </si>
  <si>
    <r>
      <t xml:space="preserve">a. </t>
    </r>
    <r>
      <rPr>
        <sz val="11"/>
        <rFont val="ＭＳ 明朝"/>
        <family val="1"/>
        <charset val="128"/>
      </rPr>
      <t>鉄鋼</t>
    </r>
    <rPh sb="3" eb="5">
      <t>テッコウ</t>
    </rPh>
    <phoneticPr fontId="23"/>
  </si>
  <si>
    <r>
      <t xml:space="preserve">b. </t>
    </r>
    <r>
      <rPr>
        <sz val="11"/>
        <rFont val="ＭＳ 明朝"/>
        <family val="1"/>
        <charset val="128"/>
      </rPr>
      <t>非鉄金属</t>
    </r>
    <rPh sb="3" eb="5">
      <t>ヒテツ</t>
    </rPh>
    <rPh sb="5" eb="6">
      <t>キン</t>
    </rPh>
    <rPh sb="6" eb="7">
      <t>ゾク</t>
    </rPh>
    <phoneticPr fontId="23"/>
  </si>
  <si>
    <r>
      <t xml:space="preserve">c. </t>
    </r>
    <r>
      <rPr>
        <sz val="11"/>
        <rFont val="ＭＳ 明朝"/>
        <family val="1"/>
        <charset val="128"/>
      </rPr>
      <t>化学</t>
    </r>
    <rPh sb="3" eb="5">
      <t>カガク</t>
    </rPh>
    <phoneticPr fontId="23"/>
  </si>
  <si>
    <r>
      <t xml:space="preserve">d. </t>
    </r>
    <r>
      <rPr>
        <sz val="11"/>
        <rFont val="ＭＳ 明朝"/>
        <family val="1"/>
        <charset val="128"/>
      </rPr>
      <t>パルプ･紙・印刷</t>
    </r>
    <rPh sb="9" eb="11">
      <t>インサツ</t>
    </rPh>
    <phoneticPr fontId="23"/>
  </si>
  <si>
    <r>
      <t xml:space="preserve">e. </t>
    </r>
    <r>
      <rPr>
        <sz val="11"/>
        <rFont val="ＭＳ 明朝"/>
        <family val="1"/>
        <charset val="128"/>
      </rPr>
      <t>食品加工･飲料・たばこ</t>
    </r>
    <rPh sb="3" eb="5">
      <t>ショクヒン</t>
    </rPh>
    <rPh sb="5" eb="7">
      <t>カコウ</t>
    </rPh>
    <rPh sb="8" eb="10">
      <t>インリョウ</t>
    </rPh>
    <phoneticPr fontId="23"/>
  </si>
  <si>
    <r>
      <t xml:space="preserve">f. </t>
    </r>
    <r>
      <rPr>
        <sz val="11"/>
        <rFont val="ＭＳ 明朝"/>
        <family val="1"/>
        <charset val="128"/>
      </rPr>
      <t>窯業土石</t>
    </r>
    <rPh sb="3" eb="7">
      <t>ヨウギョウドセキ</t>
    </rPh>
    <phoneticPr fontId="6"/>
  </si>
  <si>
    <r>
      <t xml:space="preserve">g. </t>
    </r>
    <r>
      <rPr>
        <sz val="11"/>
        <rFont val="ＭＳ 明朝"/>
        <family val="1"/>
        <charset val="128"/>
      </rPr>
      <t>その他</t>
    </r>
    <rPh sb="5" eb="6">
      <t>タ</t>
    </rPh>
    <phoneticPr fontId="23"/>
  </si>
  <si>
    <r>
      <t xml:space="preserve">1.A.3. </t>
    </r>
    <r>
      <rPr>
        <sz val="11"/>
        <rFont val="ＭＳ 明朝"/>
        <family val="1"/>
        <charset val="128"/>
      </rPr>
      <t>運輸</t>
    </r>
    <rPh sb="7" eb="9">
      <t>ウンユ</t>
    </rPh>
    <phoneticPr fontId="23"/>
  </si>
  <si>
    <r>
      <t xml:space="preserve">a. </t>
    </r>
    <r>
      <rPr>
        <sz val="11"/>
        <rFont val="ＭＳ 明朝"/>
        <family val="1"/>
        <charset val="128"/>
      </rPr>
      <t>国内航空</t>
    </r>
    <rPh sb="3" eb="5">
      <t>コクナイ</t>
    </rPh>
    <rPh sb="5" eb="7">
      <t>コウクウ</t>
    </rPh>
    <phoneticPr fontId="6"/>
  </si>
  <si>
    <r>
      <t xml:space="preserve">b. </t>
    </r>
    <r>
      <rPr>
        <sz val="11"/>
        <rFont val="ＭＳ 明朝"/>
        <family val="1"/>
        <charset val="128"/>
      </rPr>
      <t>道路輸送</t>
    </r>
    <rPh sb="3" eb="7">
      <t>ドウロユソウ</t>
    </rPh>
    <phoneticPr fontId="6"/>
  </si>
  <si>
    <r>
      <t xml:space="preserve">c. </t>
    </r>
    <r>
      <rPr>
        <sz val="11"/>
        <rFont val="ＭＳ 明朝"/>
        <family val="1"/>
        <charset val="128"/>
      </rPr>
      <t>鉄道</t>
    </r>
    <rPh sb="3" eb="5">
      <t>テツドウ</t>
    </rPh>
    <phoneticPr fontId="6"/>
  </si>
  <si>
    <r>
      <t xml:space="preserve">d. </t>
    </r>
    <r>
      <rPr>
        <sz val="11"/>
        <rFont val="ＭＳ 明朝"/>
        <family val="1"/>
        <charset val="128"/>
      </rPr>
      <t>国内船舶</t>
    </r>
    <rPh sb="3" eb="5">
      <t>コクナイ</t>
    </rPh>
    <rPh sb="5" eb="7">
      <t>センパク</t>
    </rPh>
    <phoneticPr fontId="6"/>
  </si>
  <si>
    <r>
      <t xml:space="preserve">e. </t>
    </r>
    <r>
      <rPr>
        <sz val="11"/>
        <rFont val="ＭＳ 明朝"/>
        <family val="1"/>
        <charset val="128"/>
      </rPr>
      <t>その他輸送</t>
    </r>
    <rPh sb="5" eb="6">
      <t>タ</t>
    </rPh>
    <rPh sb="6" eb="8">
      <t>ユソウ</t>
    </rPh>
    <phoneticPr fontId="5"/>
  </si>
  <si>
    <r>
      <t xml:space="preserve">1.A.4. </t>
    </r>
    <r>
      <rPr>
        <sz val="11"/>
        <rFont val="ＭＳ 明朝"/>
        <family val="1"/>
        <charset val="128"/>
      </rPr>
      <t>その他部門</t>
    </r>
    <rPh sb="9" eb="10">
      <t>タ</t>
    </rPh>
    <rPh sb="10" eb="12">
      <t>ブモン</t>
    </rPh>
    <phoneticPr fontId="23"/>
  </si>
  <si>
    <r>
      <t xml:space="preserve">a. </t>
    </r>
    <r>
      <rPr>
        <sz val="11"/>
        <rFont val="ＭＳ 明朝"/>
        <family val="1"/>
        <charset val="128"/>
      </rPr>
      <t>業務</t>
    </r>
    <rPh sb="3" eb="5">
      <t>ギョウム</t>
    </rPh>
    <phoneticPr fontId="23"/>
  </si>
  <si>
    <r>
      <t xml:space="preserve">b. </t>
    </r>
    <r>
      <rPr>
        <sz val="11"/>
        <rFont val="ＭＳ 明朝"/>
        <family val="1"/>
        <charset val="128"/>
      </rPr>
      <t>家庭</t>
    </r>
    <rPh sb="3" eb="5">
      <t>カテイ</t>
    </rPh>
    <phoneticPr fontId="6"/>
  </si>
  <si>
    <r>
      <t xml:space="preserve">c. </t>
    </r>
    <r>
      <rPr>
        <sz val="11"/>
        <rFont val="ＭＳ 明朝"/>
        <family val="1"/>
        <charset val="128"/>
      </rPr>
      <t>農林水産業</t>
    </r>
    <rPh sb="3" eb="5">
      <t>ノウリン</t>
    </rPh>
    <rPh sb="5" eb="8">
      <t>スイサンギョウ</t>
    </rPh>
    <phoneticPr fontId="6"/>
  </si>
  <si>
    <r>
      <t xml:space="preserve">1.A.5. </t>
    </r>
    <r>
      <rPr>
        <sz val="11"/>
        <rFont val="ＭＳ 明朝"/>
        <family val="1"/>
        <charset val="128"/>
      </rPr>
      <t>その他</t>
    </r>
    <rPh sb="9" eb="10">
      <t>タ</t>
    </rPh>
    <phoneticPr fontId="6"/>
  </si>
  <si>
    <r>
      <t xml:space="preserve">a. </t>
    </r>
    <r>
      <rPr>
        <sz val="11"/>
        <rFont val="ＭＳ 明朝"/>
        <family val="1"/>
        <charset val="128"/>
      </rPr>
      <t>固定発生源</t>
    </r>
    <rPh sb="3" eb="5">
      <t>コテイ</t>
    </rPh>
    <rPh sb="5" eb="8">
      <t>ハッセイゲン</t>
    </rPh>
    <phoneticPr fontId="6"/>
  </si>
  <si>
    <r>
      <t xml:space="preserve">b. </t>
    </r>
    <r>
      <rPr>
        <sz val="11"/>
        <rFont val="ＭＳ 明朝"/>
        <family val="1"/>
        <charset val="128"/>
      </rPr>
      <t>移動発生源</t>
    </r>
    <rPh sb="3" eb="5">
      <t>イドウ</t>
    </rPh>
    <rPh sb="5" eb="8">
      <t>ハッセイゲン</t>
    </rPh>
    <phoneticPr fontId="6"/>
  </si>
  <si>
    <r>
      <rPr>
        <sz val="11"/>
        <rFont val="ＭＳ 明朝"/>
        <family val="1"/>
        <charset val="128"/>
      </rPr>
      <t>合計</t>
    </r>
    <rPh sb="0" eb="2">
      <t>ゴウケイ</t>
    </rPh>
    <phoneticPr fontId="23"/>
  </si>
  <si>
    <r>
      <t>CH</t>
    </r>
    <r>
      <rPr>
        <vertAlign val="subscript"/>
        <sz val="11"/>
        <rFont val="Times New Roman"/>
        <family val="1"/>
      </rPr>
      <t>4</t>
    </r>
    <phoneticPr fontId="23"/>
  </si>
  <si>
    <r>
      <t>kt-CH</t>
    </r>
    <r>
      <rPr>
        <vertAlign val="subscript"/>
        <sz val="11"/>
        <rFont val="Times New Roman"/>
        <family val="1"/>
      </rPr>
      <t>4</t>
    </r>
    <phoneticPr fontId="6"/>
  </si>
  <si>
    <r>
      <t>kt-CO</t>
    </r>
    <r>
      <rPr>
        <vertAlign val="subscript"/>
        <sz val="11"/>
        <rFont val="Times New Roman"/>
        <family val="1"/>
      </rPr>
      <t>2</t>
    </r>
    <r>
      <rPr>
        <sz val="11"/>
        <rFont val="ＭＳ Ｐ明朝"/>
        <family val="1"/>
        <charset val="128"/>
      </rPr>
      <t>換算</t>
    </r>
    <rPh sb="6" eb="8">
      <t>カンサン</t>
    </rPh>
    <phoneticPr fontId="23"/>
  </si>
  <si>
    <r>
      <t>N</t>
    </r>
    <r>
      <rPr>
        <vertAlign val="subscript"/>
        <sz val="11"/>
        <rFont val="Times New Roman"/>
        <family val="1"/>
      </rPr>
      <t>2</t>
    </r>
    <r>
      <rPr>
        <sz val="11"/>
        <rFont val="Times New Roman"/>
        <family val="1"/>
      </rPr>
      <t>O</t>
    </r>
    <phoneticPr fontId="23"/>
  </si>
  <si>
    <r>
      <t>kt-N</t>
    </r>
    <r>
      <rPr>
        <vertAlign val="subscript"/>
        <sz val="11"/>
        <rFont val="Times New Roman"/>
        <family val="1"/>
      </rPr>
      <t>2</t>
    </r>
    <r>
      <rPr>
        <sz val="11"/>
        <rFont val="Times New Roman"/>
        <family val="1"/>
      </rPr>
      <t>O</t>
    </r>
    <phoneticPr fontId="6"/>
  </si>
  <si>
    <t>合計</t>
    <rPh sb="0" eb="2">
      <t>ゴウケイ</t>
    </rPh>
    <phoneticPr fontId="23"/>
  </si>
  <si>
    <r>
      <rPr>
        <sz val="11"/>
        <rFont val="ＭＳ 明朝"/>
        <family val="1"/>
        <charset val="128"/>
      </rPr>
      <t>全ガス合計</t>
    </r>
    <rPh sb="0" eb="1">
      <t>ゼン</t>
    </rPh>
    <rPh sb="3" eb="5">
      <t>ゴウケイ</t>
    </rPh>
    <phoneticPr fontId="23"/>
  </si>
  <si>
    <r>
      <rPr>
        <b/>
        <sz val="14"/>
        <rFont val="ＭＳ 明朝"/>
        <family val="1"/>
        <charset val="128"/>
      </rPr>
      <t>燃料の燃焼（</t>
    </r>
    <r>
      <rPr>
        <b/>
        <sz val="14"/>
        <rFont val="Times New Roman"/>
        <family val="1"/>
      </rPr>
      <t>1.A</t>
    </r>
    <r>
      <rPr>
        <b/>
        <sz val="14"/>
        <rFont val="ＭＳ 明朝"/>
        <family val="1"/>
        <charset val="128"/>
      </rPr>
      <t>）からの温室効果ガス排出量に関連する指標の推移</t>
    </r>
    <phoneticPr fontId="23"/>
  </si>
  <si>
    <r>
      <t>表</t>
    </r>
    <r>
      <rPr>
        <sz val="11"/>
        <rFont val="Times New Roman"/>
        <family val="1"/>
        <charset val="128"/>
      </rPr>
      <t>3-</t>
    </r>
  </si>
  <si>
    <t>燃料の燃焼カテゴリー（1.A）からの温室効果ガス排出量に関連する指標の推移</t>
    <rPh sb="0" eb="2">
      <t>ネンリョウ</t>
    </rPh>
    <rPh sb="3" eb="5">
      <t>ネンショウ</t>
    </rPh>
    <rPh sb="18" eb="20">
      <t>オンシツ</t>
    </rPh>
    <rPh sb="20" eb="22">
      <t>コウカ</t>
    </rPh>
    <rPh sb="24" eb="26">
      <t>ハイシュツ</t>
    </rPh>
    <rPh sb="26" eb="27">
      <t>リョウ</t>
    </rPh>
    <rPh sb="28" eb="30">
      <t>カンレン</t>
    </rPh>
    <rPh sb="32" eb="34">
      <t>シヒョウ</t>
    </rPh>
    <rPh sb="35" eb="37">
      <t>スイイ</t>
    </rPh>
    <phoneticPr fontId="23"/>
  </si>
  <si>
    <t>No.</t>
    <phoneticPr fontId="23"/>
  </si>
  <si>
    <t>関連ｻﾌﾞｶﾃｺﾞﾘｰ</t>
    <rPh sb="0" eb="2">
      <t>カンレン</t>
    </rPh>
    <phoneticPr fontId="23"/>
  </si>
  <si>
    <r>
      <rPr>
        <sz val="11"/>
        <rFont val="ＭＳ Ｐ明朝"/>
        <family val="1"/>
        <charset val="128"/>
      </rPr>
      <t>項目</t>
    </r>
    <phoneticPr fontId="23"/>
  </si>
  <si>
    <r>
      <t xml:space="preserve">1.A. 
 </t>
    </r>
    <r>
      <rPr>
        <sz val="11"/>
        <rFont val="ＭＳ 明朝"/>
        <family val="1"/>
        <charset val="128"/>
      </rPr>
      <t>燃料の燃焼</t>
    </r>
    <rPh sb="7" eb="9">
      <t>ネンリョウ</t>
    </rPh>
    <rPh sb="10" eb="12">
      <t>ネンショウ</t>
    </rPh>
    <phoneticPr fontId="23"/>
  </si>
  <si>
    <t>最終電力消費</t>
    <rPh sb="0" eb="2">
      <t>サイシュウ</t>
    </rPh>
    <rPh sb="2" eb="4">
      <t>デンリョク</t>
    </rPh>
    <rPh sb="4" eb="6">
      <t>ショウヒ</t>
    </rPh>
    <phoneticPr fontId="8"/>
  </si>
  <si>
    <t>TWh</t>
    <phoneticPr fontId="8"/>
  </si>
  <si>
    <r>
      <t xml:space="preserve">1.A.2. 
 </t>
    </r>
    <r>
      <rPr>
        <sz val="11"/>
        <rFont val="ＭＳ Ｐ明朝"/>
        <family val="1"/>
        <charset val="128"/>
      </rPr>
      <t>製造業・建設業</t>
    </r>
    <phoneticPr fontId="23"/>
  </si>
  <si>
    <t>鉱工業生産指数</t>
    <rPh sb="0" eb="3">
      <t>コウコウギョウ</t>
    </rPh>
    <rPh sb="3" eb="5">
      <t>セイサン</t>
    </rPh>
    <rPh sb="5" eb="7">
      <t>シスウ</t>
    </rPh>
    <phoneticPr fontId="8"/>
  </si>
  <si>
    <r>
      <t xml:space="preserve">1.A.3.b. 
 </t>
    </r>
    <r>
      <rPr>
        <sz val="11"/>
        <rFont val="ＭＳ 明朝"/>
        <family val="1"/>
        <charset val="128"/>
      </rPr>
      <t>道路輸送</t>
    </r>
    <rPh sb="11" eb="15">
      <t>ドウロユソウ</t>
    </rPh>
    <phoneticPr fontId="5"/>
  </si>
  <si>
    <t>自動車の走行量</t>
    <rPh sb="0" eb="3">
      <t>ジドウシャ</t>
    </rPh>
    <rPh sb="4" eb="6">
      <t>ソウコウ</t>
    </rPh>
    <rPh sb="6" eb="7">
      <t>リョウ</t>
    </rPh>
    <phoneticPr fontId="8"/>
  </si>
  <si>
    <r>
      <rPr>
        <sz val="11"/>
        <color theme="1"/>
        <rFont val="ＭＳ Ｐ明朝"/>
        <family val="1"/>
        <charset val="128"/>
      </rPr>
      <t>十億台キロ</t>
    </r>
    <rPh sb="0" eb="1">
      <t>ジュウ</t>
    </rPh>
    <rPh sb="1" eb="2">
      <t>オク</t>
    </rPh>
    <rPh sb="2" eb="3">
      <t>ダイ</t>
    </rPh>
    <phoneticPr fontId="6"/>
  </si>
  <si>
    <r>
      <t xml:space="preserve">1.A.4.a. 
 </t>
    </r>
    <r>
      <rPr>
        <sz val="11"/>
        <rFont val="ＭＳ 明朝"/>
        <family val="1"/>
        <charset val="128"/>
      </rPr>
      <t>業務</t>
    </r>
    <rPh sb="11" eb="13">
      <t>ギョウム</t>
    </rPh>
    <phoneticPr fontId="23"/>
  </si>
  <si>
    <t>第三次産業活動指数</t>
    <rPh sb="0" eb="3">
      <t>ダイサンジ</t>
    </rPh>
    <rPh sb="3" eb="5">
      <t>サンギョウ</t>
    </rPh>
    <rPh sb="5" eb="7">
      <t>カツドウ</t>
    </rPh>
    <rPh sb="7" eb="9">
      <t>シスウ</t>
    </rPh>
    <phoneticPr fontId="8"/>
  </si>
  <si>
    <t>レファレンスアプローチと部門別アプローチ　概要</t>
    <phoneticPr fontId="6"/>
  </si>
  <si>
    <r>
      <rPr>
        <sz val="11"/>
        <rFont val="ＭＳ 明朝"/>
        <family val="1"/>
        <charset val="128"/>
      </rPr>
      <t>表</t>
    </r>
    <r>
      <rPr>
        <sz val="11"/>
        <rFont val="Times New Roman"/>
        <family val="1"/>
      </rPr>
      <t>3-</t>
    </r>
    <rPh sb="0" eb="1">
      <t>ヒョウ</t>
    </rPh>
    <phoneticPr fontId="6"/>
  </si>
  <si>
    <t>エネルギー消費量の比較</t>
    <rPh sb="5" eb="7">
      <t>ショウヒ</t>
    </rPh>
    <rPh sb="7" eb="8">
      <t>リョウ</t>
    </rPh>
    <rPh sb="9" eb="11">
      <t>ヒカク</t>
    </rPh>
    <phoneticPr fontId="5"/>
  </si>
  <si>
    <r>
      <rPr>
        <sz val="11"/>
        <rFont val="ＭＳ 明朝"/>
        <family val="1"/>
        <charset val="128"/>
      </rPr>
      <t>液体燃料</t>
    </r>
    <phoneticPr fontId="16"/>
  </si>
  <si>
    <r>
      <rPr>
        <sz val="11"/>
        <rFont val="ＭＳ 明朝"/>
        <family val="1"/>
        <charset val="128"/>
      </rPr>
      <t>固体燃料</t>
    </r>
    <rPh sb="2" eb="4">
      <t>ネンリョウ</t>
    </rPh>
    <phoneticPr fontId="16"/>
  </si>
  <si>
    <r>
      <rPr>
        <sz val="11"/>
        <rFont val="ＭＳ 明朝"/>
        <family val="1"/>
        <charset val="128"/>
      </rPr>
      <t>気体燃料</t>
    </r>
    <phoneticPr fontId="16"/>
  </si>
  <si>
    <r>
      <rPr>
        <sz val="11"/>
        <rFont val="ＭＳ 明朝"/>
        <family val="1"/>
        <charset val="128"/>
      </rPr>
      <t>その他化石燃料</t>
    </r>
    <rPh sb="2" eb="3">
      <t>タ</t>
    </rPh>
    <rPh sb="3" eb="5">
      <t>カセキ</t>
    </rPh>
    <rPh sb="5" eb="7">
      <t>ネンリョウ</t>
    </rPh>
    <phoneticPr fontId="6"/>
  </si>
  <si>
    <r>
      <rPr>
        <sz val="11"/>
        <rFont val="ＭＳ 明朝"/>
        <family val="1"/>
        <charset val="128"/>
      </rPr>
      <t>泥炭</t>
    </r>
    <rPh sb="0" eb="2">
      <t>デイタン</t>
    </rPh>
    <phoneticPr fontId="6"/>
  </si>
  <si>
    <r>
      <rPr>
        <b/>
        <u/>
        <sz val="11"/>
        <rFont val="ＭＳ 明朝"/>
        <family val="1"/>
        <charset val="128"/>
      </rPr>
      <t>差異</t>
    </r>
    <r>
      <rPr>
        <b/>
        <u/>
        <sz val="11"/>
        <rFont val="Times New Roman"/>
        <family val="1"/>
      </rPr>
      <t xml:space="preserve"> (%)</t>
    </r>
    <rPh sb="0" eb="2">
      <t>サイ</t>
    </rPh>
    <phoneticPr fontId="16"/>
  </si>
  <si>
    <t>NA</t>
    <phoneticPr fontId="6"/>
  </si>
  <si>
    <t>IE</t>
    <phoneticPr fontId="6"/>
  </si>
  <si>
    <r>
      <t>CO</t>
    </r>
    <r>
      <rPr>
        <vertAlign val="subscript"/>
        <sz val="11"/>
        <rFont val="Times New Roman"/>
        <family val="1"/>
      </rPr>
      <t>2</t>
    </r>
    <r>
      <rPr>
        <sz val="11"/>
        <rFont val="ＭＳ 明朝"/>
        <family val="1"/>
        <charset val="128"/>
      </rPr>
      <t>排出量の比較</t>
    </r>
    <rPh sb="3" eb="5">
      <t>ハイシュツ</t>
    </rPh>
    <rPh sb="5" eb="6">
      <t>リョウ</t>
    </rPh>
    <rPh sb="7" eb="9">
      <t>ヒカク</t>
    </rPh>
    <phoneticPr fontId="5"/>
  </si>
  <si>
    <r>
      <rPr>
        <sz val="11"/>
        <rFont val="ＭＳ 明朝"/>
        <family val="1"/>
        <charset val="128"/>
      </rPr>
      <t>その他化石燃料</t>
    </r>
  </si>
  <si>
    <t>IE</t>
  </si>
  <si>
    <t>レファレンスアプローチと部門別アプローチ　詳細</t>
    <phoneticPr fontId="5"/>
  </si>
  <si>
    <r>
      <rPr>
        <sz val="11"/>
        <rFont val="ＭＳ 明朝"/>
        <family val="1"/>
        <charset val="128"/>
      </rPr>
      <t>表</t>
    </r>
    <r>
      <rPr>
        <sz val="11"/>
        <rFont val="Times New Roman"/>
        <family val="1"/>
      </rPr>
      <t>3-</t>
    </r>
    <rPh sb="0" eb="1">
      <t>ヒョウ</t>
    </rPh>
    <phoneticPr fontId="5"/>
  </si>
  <si>
    <r>
      <t>CO</t>
    </r>
    <r>
      <rPr>
        <vertAlign val="subscript"/>
        <sz val="11"/>
        <rFont val="Times New Roman"/>
        <family val="1"/>
      </rPr>
      <t>2</t>
    </r>
    <r>
      <rPr>
        <sz val="11"/>
        <rFont val="ＭＳ 明朝"/>
        <family val="1"/>
        <charset val="128"/>
      </rPr>
      <t>排出量の比較（詳細）</t>
    </r>
    <phoneticPr fontId="5"/>
  </si>
  <si>
    <t>RA</t>
    <phoneticPr fontId="23"/>
  </si>
  <si>
    <r>
      <rPr>
        <sz val="11"/>
        <rFont val="ＭＳ 明朝"/>
        <family val="1"/>
        <charset val="128"/>
      </rPr>
      <t>液体燃料</t>
    </r>
  </si>
  <si>
    <r>
      <rPr>
        <sz val="11"/>
        <rFont val="ＭＳ 明朝"/>
        <family val="1"/>
        <charset val="128"/>
      </rPr>
      <t>固体燃料</t>
    </r>
  </si>
  <si>
    <r>
      <rPr>
        <sz val="11"/>
        <rFont val="ＭＳ 明朝"/>
        <family val="1"/>
        <charset val="128"/>
      </rPr>
      <t>気体燃料</t>
    </r>
  </si>
  <si>
    <r>
      <rPr>
        <sz val="11"/>
        <rFont val="ＭＳ 明朝"/>
        <family val="1"/>
        <charset val="128"/>
      </rPr>
      <t>その他化石燃料</t>
    </r>
    <phoneticPr fontId="6"/>
  </si>
  <si>
    <t>SA</t>
    <phoneticPr fontId="23"/>
  </si>
  <si>
    <r>
      <rPr>
        <sz val="11"/>
        <rFont val="ＭＳ 明朝"/>
        <family val="1"/>
        <charset val="128"/>
      </rPr>
      <t>泥炭</t>
    </r>
  </si>
  <si>
    <t>RA-SA</t>
    <phoneticPr fontId="23"/>
  </si>
  <si>
    <t>NA</t>
  </si>
  <si>
    <t>統計誤差</t>
    <rPh sb="0" eb="2">
      <t>トウケイ</t>
    </rPh>
    <rPh sb="2" eb="4">
      <t>ゴサ</t>
    </rPh>
    <phoneticPr fontId="23"/>
  </si>
  <si>
    <r>
      <rPr>
        <b/>
        <sz val="11"/>
        <rFont val="ＭＳ 明朝"/>
        <family val="1"/>
        <charset val="128"/>
      </rPr>
      <t>石炭品種振替</t>
    </r>
    <rPh sb="0" eb="6">
      <t>セキタンヒンシュフリカエ</t>
    </rPh>
    <phoneticPr fontId="23"/>
  </si>
  <si>
    <r>
      <rPr>
        <b/>
        <sz val="11"/>
        <rFont val="ＭＳ 明朝"/>
        <family val="1"/>
        <charset val="128"/>
      </rPr>
      <t>石油品種振替</t>
    </r>
    <rPh sb="0" eb="2">
      <t>セキユ</t>
    </rPh>
    <rPh sb="2" eb="4">
      <t>ヒンシュ</t>
    </rPh>
    <rPh sb="4" eb="6">
      <t>フリカエ</t>
    </rPh>
    <phoneticPr fontId="23"/>
  </si>
  <si>
    <r>
      <rPr>
        <b/>
        <sz val="11"/>
        <rFont val="ＭＳ 明朝"/>
        <family val="1"/>
        <charset val="128"/>
      </rPr>
      <t>合計</t>
    </r>
    <rPh sb="0" eb="2">
      <t>ゴウケイ</t>
    </rPh>
    <phoneticPr fontId="23"/>
  </si>
  <si>
    <r>
      <t>(RA-SA)-(</t>
    </r>
    <r>
      <rPr>
        <b/>
        <sz val="11"/>
        <rFont val="ＭＳ Ｐ明朝"/>
        <family val="1"/>
        <charset val="128"/>
      </rPr>
      <t>合計</t>
    </r>
    <r>
      <rPr>
        <b/>
        <sz val="11"/>
        <rFont val="Times New Roman"/>
        <family val="1"/>
      </rPr>
      <t>)</t>
    </r>
    <rPh sb="9" eb="11">
      <t>ゴウケイ</t>
    </rPh>
    <phoneticPr fontId="23"/>
  </si>
  <si>
    <t>エネルギー源別炭素排出係数</t>
    <phoneticPr fontId="5"/>
  </si>
  <si>
    <r>
      <rPr>
        <sz val="11"/>
        <rFont val="ＭＳ 明朝"/>
        <family val="1"/>
        <charset val="128"/>
      </rPr>
      <t>エネルギー源別炭素排出係数（単位</t>
    </r>
    <r>
      <rPr>
        <sz val="11"/>
        <rFont val="Times New Roman"/>
        <family val="1"/>
      </rPr>
      <t>: t-C/TJ</t>
    </r>
    <r>
      <rPr>
        <sz val="11"/>
        <rFont val="ＭＳ 明朝"/>
        <family val="1"/>
        <charset val="128"/>
      </rPr>
      <t>、高位発熱量ベース）</t>
    </r>
    <rPh sb="25" eb="27">
      <t>コウイ</t>
    </rPh>
    <rPh sb="27" eb="29">
      <t>ハツネツ</t>
    </rPh>
    <rPh sb="29" eb="30">
      <t>リョウ</t>
    </rPh>
    <phoneticPr fontId="5"/>
  </si>
  <si>
    <r>
      <rPr>
        <sz val="11"/>
        <rFont val="ＭＳ 明朝"/>
        <family val="1"/>
        <charset val="128"/>
      </rPr>
      <t>エネルギー源</t>
    </r>
  </si>
  <si>
    <r>
      <rPr>
        <sz val="11"/>
        <rFont val="ＭＳ 明朝"/>
        <family val="1"/>
        <charset val="128"/>
      </rPr>
      <t>ｺｰﾄﾞ</t>
    </r>
    <r>
      <rPr>
        <vertAlign val="superscript"/>
        <sz val="11"/>
        <rFont val="Times New Roman"/>
        <family val="1"/>
      </rPr>
      <t xml:space="preserve"> 1)</t>
    </r>
    <phoneticPr fontId="6"/>
  </si>
  <si>
    <r>
      <rPr>
        <sz val="11"/>
        <rFont val="ＭＳ 明朝"/>
        <family val="1"/>
        <charset val="128"/>
      </rPr>
      <t>原料炭</t>
    </r>
    <phoneticPr fontId="6"/>
  </si>
  <si>
    <t>$0110</t>
  </si>
  <si>
    <t>$0111</t>
  </si>
  <si>
    <r>
      <rPr>
        <sz val="11"/>
        <rFont val="ＭＳ 明朝"/>
        <family val="1"/>
        <charset val="128"/>
      </rPr>
      <t>吹込用原料炭</t>
    </r>
    <rPh sb="0" eb="1">
      <t>フ</t>
    </rPh>
    <rPh sb="1" eb="2">
      <t>コ</t>
    </rPh>
    <rPh sb="2" eb="3">
      <t>ヨウ</t>
    </rPh>
    <rPh sb="3" eb="6">
      <t>ゲンリョウタン</t>
    </rPh>
    <phoneticPr fontId="6"/>
  </si>
  <si>
    <t>$0112</t>
  </si>
  <si>
    <r>
      <rPr>
        <sz val="11"/>
        <rFont val="ＭＳ 明朝"/>
        <family val="1"/>
        <charset val="128"/>
      </rPr>
      <t>輸入一般炭</t>
    </r>
    <rPh sb="0" eb="2">
      <t>ユニュウ</t>
    </rPh>
    <phoneticPr fontId="6"/>
  </si>
  <si>
    <t>$0121</t>
  </si>
  <si>
    <t>汎用輸入一般炭</t>
    <phoneticPr fontId="6"/>
  </si>
  <si>
    <t>$0122</t>
  </si>
  <si>
    <r>
      <rPr>
        <sz val="11"/>
        <rFont val="ＭＳ 明朝"/>
        <family val="1"/>
        <charset val="128"/>
      </rPr>
      <t>発電用輸入一般炭</t>
    </r>
    <phoneticPr fontId="6"/>
  </si>
  <si>
    <t>$0123</t>
  </si>
  <si>
    <r>
      <rPr>
        <sz val="11"/>
        <rFont val="ＭＳ 明朝"/>
        <family val="1"/>
        <charset val="128"/>
      </rPr>
      <t>国産一般炭</t>
    </r>
    <rPh sb="0" eb="2">
      <t>コクサン</t>
    </rPh>
    <rPh sb="2" eb="4">
      <t>イッパン</t>
    </rPh>
    <rPh sb="4" eb="5">
      <t>タン</t>
    </rPh>
    <phoneticPr fontId="6"/>
  </si>
  <si>
    <t>$0124</t>
  </si>
  <si>
    <r>
      <rPr>
        <sz val="11"/>
        <rFont val="ＭＳ 明朝"/>
        <family val="1"/>
        <charset val="128"/>
      </rPr>
      <t>無煙炭</t>
    </r>
    <rPh sb="0" eb="3">
      <t>ムエンタン</t>
    </rPh>
    <phoneticPr fontId="6"/>
  </si>
  <si>
    <t>$0130</t>
  </si>
  <si>
    <r>
      <rPr>
        <sz val="11"/>
        <rFont val="ＭＳ 明朝"/>
        <family val="1"/>
        <charset val="128"/>
      </rPr>
      <t>コークス</t>
    </r>
    <phoneticPr fontId="6"/>
  </si>
  <si>
    <t>$0211</t>
  </si>
  <si>
    <r>
      <rPr>
        <sz val="11"/>
        <rFont val="ＭＳ 明朝"/>
        <family val="1"/>
        <charset val="128"/>
      </rPr>
      <t>コールタール</t>
    </r>
  </si>
  <si>
    <t>$0212</t>
  </si>
  <si>
    <r>
      <rPr>
        <sz val="11"/>
        <rFont val="ＭＳ 明朝"/>
        <family val="1"/>
        <charset val="128"/>
      </rPr>
      <t>練豆炭</t>
    </r>
    <rPh sb="0" eb="1">
      <t>レン</t>
    </rPh>
    <rPh sb="1" eb="3">
      <t>マメタン</t>
    </rPh>
    <phoneticPr fontId="6"/>
  </si>
  <si>
    <t>$0213</t>
  </si>
  <si>
    <r>
      <rPr>
        <sz val="11"/>
        <rFont val="ＭＳ 明朝"/>
        <family val="1"/>
        <charset val="128"/>
      </rPr>
      <t>コークス炉ガス</t>
    </r>
  </si>
  <si>
    <t>$0221</t>
  </si>
  <si>
    <r>
      <rPr>
        <sz val="11"/>
        <rFont val="ＭＳ 明朝"/>
        <family val="1"/>
        <charset val="128"/>
      </rPr>
      <t>高炉ガス</t>
    </r>
    <phoneticPr fontId="6"/>
  </si>
  <si>
    <t>$0222</t>
  </si>
  <si>
    <r>
      <rPr>
        <sz val="11"/>
        <rFont val="ＭＳ 明朝"/>
        <family val="1"/>
        <charset val="128"/>
      </rPr>
      <t>転炉ガス</t>
    </r>
  </si>
  <si>
    <t>$0225</t>
  </si>
  <si>
    <r>
      <rPr>
        <sz val="11"/>
        <rFont val="ＭＳ 明朝"/>
        <family val="1"/>
        <charset val="128"/>
      </rPr>
      <t>精製用原油</t>
    </r>
    <rPh sb="0" eb="3">
      <t>セイセイヨウ</t>
    </rPh>
    <phoneticPr fontId="6"/>
  </si>
  <si>
    <t>$0310</t>
  </si>
  <si>
    <t>精製用純原油</t>
    <phoneticPr fontId="6"/>
  </si>
  <si>
    <t>$0311</t>
  </si>
  <si>
    <t>$0312</t>
  </si>
  <si>
    <r>
      <rPr>
        <sz val="11"/>
        <rFont val="ＭＳ 明朝"/>
        <family val="1"/>
        <charset val="128"/>
      </rPr>
      <t>発電用原油</t>
    </r>
  </si>
  <si>
    <t>$0320</t>
  </si>
  <si>
    <r>
      <rPr>
        <sz val="11"/>
        <rFont val="ＭＳ 明朝"/>
        <family val="1"/>
        <charset val="128"/>
      </rPr>
      <t>瀝青質混合物</t>
    </r>
    <rPh sb="0" eb="3">
      <t>レキセイシツ</t>
    </rPh>
    <rPh sb="3" eb="6">
      <t>コンゴウブツ</t>
    </rPh>
    <phoneticPr fontId="6"/>
  </si>
  <si>
    <t>$0321</t>
  </si>
  <si>
    <r>
      <t>NGL</t>
    </r>
    <r>
      <rPr>
        <sz val="11"/>
        <rFont val="ＭＳ 明朝"/>
        <family val="1"/>
        <charset val="128"/>
      </rPr>
      <t>・コンデンセート</t>
    </r>
    <phoneticPr fontId="6"/>
  </si>
  <si>
    <t>$0330</t>
  </si>
  <si>
    <t>$0331</t>
  </si>
  <si>
    <r>
      <rPr>
        <sz val="11"/>
        <rFont val="ＭＳ Ｐ明朝"/>
        <family val="1"/>
        <charset val="128"/>
      </rPr>
      <t>発電用</t>
    </r>
    <r>
      <rPr>
        <sz val="11"/>
        <rFont val="Times New Roman"/>
        <family val="1"/>
      </rPr>
      <t>NGL</t>
    </r>
    <r>
      <rPr>
        <sz val="11"/>
        <rFont val="ＭＳ Ｐ明朝"/>
        <family val="1"/>
        <charset val="128"/>
      </rPr>
      <t>コンデンセート</t>
    </r>
    <rPh sb="0" eb="3">
      <t>ハツデンヨウ</t>
    </rPh>
    <phoneticPr fontId="6"/>
  </si>
  <si>
    <t>$0332</t>
  </si>
  <si>
    <r>
      <rPr>
        <sz val="11"/>
        <rFont val="ＭＳ Ｐ明朝"/>
        <family val="1"/>
        <charset val="128"/>
      </rPr>
      <t>石油化学用</t>
    </r>
    <r>
      <rPr>
        <sz val="11"/>
        <rFont val="Times New Roman"/>
        <family val="1"/>
      </rPr>
      <t>NGL</t>
    </r>
    <r>
      <rPr>
        <sz val="11"/>
        <rFont val="ＭＳ Ｐ明朝"/>
        <family val="1"/>
        <charset val="128"/>
      </rPr>
      <t>コンデンセート</t>
    </r>
    <rPh sb="0" eb="2">
      <t>セキユ</t>
    </rPh>
    <rPh sb="2" eb="5">
      <t>カガクヨウ</t>
    </rPh>
    <phoneticPr fontId="6"/>
  </si>
  <si>
    <t>$0333</t>
  </si>
  <si>
    <r>
      <rPr>
        <sz val="11"/>
        <rFont val="ＭＳ 明朝"/>
        <family val="1"/>
        <charset val="128"/>
      </rPr>
      <t>純ナフサ</t>
    </r>
    <rPh sb="0" eb="1">
      <t>ジュン</t>
    </rPh>
    <phoneticPr fontId="6"/>
  </si>
  <si>
    <t>$0420</t>
  </si>
  <si>
    <r>
      <rPr>
        <sz val="11"/>
        <rFont val="ＭＳ 明朝"/>
        <family val="1"/>
        <charset val="128"/>
      </rPr>
      <t>改質生成油</t>
    </r>
    <rPh sb="0" eb="2">
      <t>カイシツ</t>
    </rPh>
    <rPh sb="2" eb="4">
      <t>セイセイ</t>
    </rPh>
    <rPh sb="4" eb="5">
      <t>ユ</t>
    </rPh>
    <phoneticPr fontId="6"/>
  </si>
  <si>
    <t>$0421</t>
  </si>
  <si>
    <t>$0431</t>
  </si>
  <si>
    <r>
      <rPr>
        <sz val="11"/>
        <rFont val="ＭＳ 明朝"/>
        <family val="1"/>
        <charset val="128"/>
      </rPr>
      <t>ジェット燃料油</t>
    </r>
  </si>
  <si>
    <t>$0432</t>
  </si>
  <si>
    <r>
      <rPr>
        <sz val="11"/>
        <rFont val="ＭＳ 明朝"/>
        <family val="1"/>
        <charset val="128"/>
      </rPr>
      <t>灯油</t>
    </r>
  </si>
  <si>
    <t>$0433</t>
  </si>
  <si>
    <t>$0434</t>
    <phoneticPr fontId="5"/>
  </si>
  <si>
    <t>$0434</t>
  </si>
  <si>
    <r>
      <t>A</t>
    </r>
    <r>
      <rPr>
        <sz val="11"/>
        <rFont val="ＭＳ 明朝"/>
        <family val="1"/>
        <charset val="128"/>
      </rPr>
      <t>重油</t>
    </r>
  </si>
  <si>
    <t>$0436</t>
  </si>
  <si>
    <r>
      <t>B</t>
    </r>
    <r>
      <rPr>
        <sz val="11"/>
        <rFont val="ＭＳ 明朝"/>
        <family val="1"/>
        <charset val="128"/>
      </rPr>
      <t>重油</t>
    </r>
    <phoneticPr fontId="6"/>
  </si>
  <si>
    <t>$0438</t>
  </si>
  <si>
    <r>
      <rPr>
        <sz val="11"/>
        <rFont val="ＭＳ 明朝"/>
        <family val="1"/>
        <charset val="128"/>
      </rPr>
      <t>一般用</t>
    </r>
    <r>
      <rPr>
        <sz val="11"/>
        <rFont val="Times New Roman"/>
        <family val="1"/>
      </rPr>
      <t>C</t>
    </r>
    <r>
      <rPr>
        <sz val="11"/>
        <rFont val="ＭＳ 明朝"/>
        <family val="1"/>
        <charset val="128"/>
      </rPr>
      <t>重油</t>
    </r>
    <rPh sb="0" eb="3">
      <t>イッパンヨウ</t>
    </rPh>
    <phoneticPr fontId="6"/>
  </si>
  <si>
    <t>$0439</t>
  </si>
  <si>
    <r>
      <rPr>
        <sz val="11"/>
        <rFont val="ＭＳ 明朝"/>
        <family val="1"/>
        <charset val="128"/>
      </rPr>
      <t>発電用</t>
    </r>
    <r>
      <rPr>
        <sz val="11"/>
        <rFont val="Times New Roman"/>
        <family val="1"/>
      </rPr>
      <t>C</t>
    </r>
    <r>
      <rPr>
        <sz val="11"/>
        <rFont val="ＭＳ 明朝"/>
        <family val="1"/>
        <charset val="128"/>
      </rPr>
      <t>重油</t>
    </r>
  </si>
  <si>
    <t>$0440</t>
  </si>
  <si>
    <r>
      <rPr>
        <sz val="11"/>
        <rFont val="ＭＳ 明朝"/>
        <family val="1"/>
        <charset val="128"/>
      </rPr>
      <t>潤滑油</t>
    </r>
    <rPh sb="0" eb="3">
      <t>ジュンカツユ</t>
    </rPh>
    <phoneticPr fontId="6"/>
  </si>
  <si>
    <t>$0451</t>
  </si>
  <si>
    <t>他重質石油製品</t>
  </si>
  <si>
    <t>$0452</t>
  </si>
  <si>
    <r>
      <rPr>
        <sz val="11"/>
        <rFont val="ＭＳ 明朝"/>
        <family val="1"/>
        <charset val="128"/>
      </rPr>
      <t>オイルコークス</t>
    </r>
    <phoneticPr fontId="6"/>
  </si>
  <si>
    <t>$0455</t>
  </si>
  <si>
    <r>
      <rPr>
        <sz val="11"/>
        <rFont val="ＭＳ 明朝"/>
        <family val="1"/>
        <charset val="128"/>
      </rPr>
      <t>電気炉ガス</t>
    </r>
    <rPh sb="0" eb="3">
      <t>デンキロ</t>
    </rPh>
    <phoneticPr fontId="6"/>
  </si>
  <si>
    <t>$0456</t>
  </si>
  <si>
    <r>
      <rPr>
        <sz val="11"/>
        <rFont val="ＭＳ 明朝"/>
        <family val="1"/>
        <charset val="128"/>
      </rPr>
      <t>製油所ガス</t>
    </r>
    <rPh sb="0" eb="3">
      <t>セイユジョ</t>
    </rPh>
    <phoneticPr fontId="6"/>
  </si>
  <si>
    <t>$0457</t>
  </si>
  <si>
    <r>
      <rPr>
        <sz val="11"/>
        <rFont val="ＭＳ 明朝"/>
        <family val="1"/>
        <charset val="128"/>
      </rPr>
      <t>液化石油ガス（</t>
    </r>
    <r>
      <rPr>
        <sz val="11"/>
        <rFont val="Times New Roman"/>
        <family val="1"/>
      </rPr>
      <t>LPG</t>
    </r>
    <r>
      <rPr>
        <sz val="11"/>
        <rFont val="ＭＳ 明朝"/>
        <family val="1"/>
        <charset val="128"/>
      </rPr>
      <t>）</t>
    </r>
    <rPh sb="0" eb="2">
      <t>エキカ</t>
    </rPh>
    <rPh sb="2" eb="4">
      <t>セキユ</t>
    </rPh>
    <phoneticPr fontId="6"/>
  </si>
  <si>
    <t>$0458</t>
  </si>
  <si>
    <r>
      <rPr>
        <sz val="11"/>
        <rFont val="ＭＳ 明朝"/>
        <family val="1"/>
        <charset val="128"/>
      </rPr>
      <t>輸入天然ガス（</t>
    </r>
    <r>
      <rPr>
        <sz val="11"/>
        <rFont val="Times New Roman"/>
        <family val="1"/>
      </rPr>
      <t>LNG</t>
    </r>
    <r>
      <rPr>
        <sz val="11"/>
        <rFont val="ＭＳ 明朝"/>
        <family val="1"/>
        <charset val="128"/>
      </rPr>
      <t>）</t>
    </r>
    <rPh sb="0" eb="2">
      <t>ユニュウ</t>
    </rPh>
    <phoneticPr fontId="6"/>
  </si>
  <si>
    <t>$0510</t>
  </si>
  <si>
    <r>
      <rPr>
        <sz val="11"/>
        <rFont val="ＭＳ 明朝"/>
        <family val="1"/>
        <charset val="128"/>
      </rPr>
      <t>国産天然ガス</t>
    </r>
    <rPh sb="0" eb="2">
      <t>コクサン</t>
    </rPh>
    <phoneticPr fontId="6"/>
  </si>
  <si>
    <t>$0520</t>
  </si>
  <si>
    <r>
      <rPr>
        <sz val="11"/>
        <rFont val="ＭＳ 明朝"/>
        <family val="1"/>
        <charset val="128"/>
      </rPr>
      <t>ガス田･随伴ガス</t>
    </r>
    <phoneticPr fontId="6"/>
  </si>
  <si>
    <t>$0521</t>
  </si>
  <si>
    <t>$0522</t>
  </si>
  <si>
    <r>
      <rPr>
        <sz val="11"/>
        <rFont val="ＭＳ 明朝"/>
        <family val="1"/>
        <charset val="128"/>
      </rPr>
      <t>原油溶解ガス</t>
    </r>
    <phoneticPr fontId="6"/>
  </si>
  <si>
    <t>$0523</t>
  </si>
  <si>
    <r>
      <rPr>
        <sz val="11"/>
        <rFont val="ＭＳ 明朝"/>
        <family val="1"/>
        <charset val="128"/>
      </rPr>
      <t>一般ガス</t>
    </r>
    <rPh sb="0" eb="2">
      <t>イッパン</t>
    </rPh>
    <phoneticPr fontId="6"/>
  </si>
  <si>
    <t>$0610</t>
  </si>
  <si>
    <r>
      <rPr>
        <sz val="11"/>
        <rFont val="ＭＳ 明朝"/>
        <family val="1"/>
        <charset val="128"/>
      </rPr>
      <t>簡易ガス</t>
    </r>
    <rPh sb="0" eb="2">
      <t>カンイ</t>
    </rPh>
    <phoneticPr fontId="6"/>
  </si>
  <si>
    <t>$0620</t>
  </si>
  <si>
    <t>木材利用</t>
    <rPh sb="0" eb="2">
      <t>モクザイ</t>
    </rPh>
    <rPh sb="2" eb="4">
      <t>リヨウ</t>
    </rPh>
    <phoneticPr fontId="11"/>
  </si>
  <si>
    <t>$N131</t>
  </si>
  <si>
    <t>廃材利用</t>
    <rPh sb="0" eb="2">
      <t>ハイザイ</t>
    </rPh>
    <rPh sb="2" eb="4">
      <t>リヨウ</t>
    </rPh>
    <phoneticPr fontId="13"/>
  </si>
  <si>
    <t>$N132</t>
  </si>
  <si>
    <t>$N134</t>
  </si>
  <si>
    <t>$N135</t>
  </si>
  <si>
    <t>黒液直接利用</t>
    <rPh sb="0" eb="2">
      <t>コクエキ</t>
    </rPh>
    <rPh sb="2" eb="4">
      <t>チョクセツ</t>
    </rPh>
    <rPh sb="4" eb="6">
      <t>リヨウ</t>
    </rPh>
    <phoneticPr fontId="13"/>
  </si>
  <si>
    <t>$N136</t>
  </si>
  <si>
    <t>$N137</t>
  </si>
  <si>
    <r>
      <t xml:space="preserve">1) </t>
    </r>
    <r>
      <rPr>
        <sz val="11"/>
        <rFont val="ＭＳ Ｐ明朝"/>
        <family val="1"/>
        <charset val="128"/>
      </rPr>
      <t>総合エネルギー統計（エネルギーバランス表）のエネルギー源別コード番号</t>
    </r>
    <rPh sb="3" eb="5">
      <t>ソウゴウ</t>
    </rPh>
    <rPh sb="10" eb="12">
      <t>トウケイ</t>
    </rPh>
    <rPh sb="22" eb="23">
      <t>ヒョウ</t>
    </rPh>
    <rPh sb="30" eb="31">
      <t>ゲン</t>
    </rPh>
    <rPh sb="31" eb="32">
      <t>ベツ</t>
    </rPh>
    <rPh sb="35" eb="37">
      <t>バンゴウ</t>
    </rPh>
    <phoneticPr fontId="6"/>
  </si>
  <si>
    <r>
      <rPr>
        <sz val="11"/>
        <color theme="1"/>
        <rFont val="ＭＳ 明朝"/>
        <family val="1"/>
        <charset val="128"/>
      </rPr>
      <t>高炉ガスの炭素排出係数の算定過程</t>
    </r>
  </si>
  <si>
    <r>
      <rPr>
        <sz val="11"/>
        <rFont val="ＭＳ 明朝"/>
        <family val="1"/>
        <charset val="128"/>
      </rPr>
      <t>鉄鋼系ガス</t>
    </r>
    <rPh sb="0" eb="2">
      <t>テッコウ</t>
    </rPh>
    <rPh sb="2" eb="3">
      <t>ケイ</t>
    </rPh>
    <phoneticPr fontId="6"/>
  </si>
  <si>
    <r>
      <rPr>
        <sz val="11"/>
        <rFont val="ＭＳ 明朝"/>
        <family val="1"/>
        <charset val="128"/>
      </rPr>
      <t>備考</t>
    </r>
    <rPh sb="0" eb="2">
      <t>ビコウ</t>
    </rPh>
    <phoneticPr fontId="6"/>
  </si>
  <si>
    <t>kt-C</t>
  </si>
  <si>
    <r>
      <rPr>
        <sz val="11"/>
        <rFont val="ＭＳ 明朝"/>
        <family val="1"/>
        <charset val="128"/>
      </rPr>
      <t>吹込用原料炭</t>
    </r>
    <rPh sb="0" eb="2">
      <t>フキコ</t>
    </rPh>
    <rPh sb="2" eb="3">
      <t>ヨウ</t>
    </rPh>
    <rPh sb="3" eb="5">
      <t>ゲンリョウ</t>
    </rPh>
    <rPh sb="5" eb="6">
      <t>タン</t>
    </rPh>
    <phoneticPr fontId="6"/>
  </si>
  <si>
    <t>A</t>
    <phoneticPr fontId="6"/>
  </si>
  <si>
    <t>B</t>
    <phoneticPr fontId="6"/>
  </si>
  <si>
    <r>
      <rPr>
        <sz val="11"/>
        <rFont val="ＭＳ 明朝"/>
        <family val="1"/>
        <charset val="128"/>
      </rPr>
      <t>合計</t>
    </r>
    <rPh sb="0" eb="2">
      <t>ゴウケイ</t>
    </rPh>
    <phoneticPr fontId="6"/>
  </si>
  <si>
    <t>C: A + B</t>
    <phoneticPr fontId="6"/>
  </si>
  <si>
    <r>
      <rPr>
        <sz val="11"/>
        <rFont val="ＭＳ 明朝"/>
        <family val="1"/>
        <charset val="128"/>
      </rPr>
      <t>転炉ガス</t>
    </r>
    <rPh sb="0" eb="2">
      <t>テンロ</t>
    </rPh>
    <phoneticPr fontId="6"/>
  </si>
  <si>
    <t>D</t>
    <phoneticPr fontId="6"/>
  </si>
  <si>
    <t>E: C - D</t>
    <phoneticPr fontId="6"/>
  </si>
  <si>
    <t>PJ</t>
    <phoneticPr fontId="6"/>
  </si>
  <si>
    <r>
      <rPr>
        <sz val="11"/>
        <rFont val="ＭＳ 明朝"/>
        <family val="1"/>
        <charset val="128"/>
      </rPr>
      <t>高炉ガス</t>
    </r>
    <rPh sb="0" eb="2">
      <t>コウロ</t>
    </rPh>
    <phoneticPr fontId="6"/>
  </si>
  <si>
    <t>F</t>
    <phoneticPr fontId="6"/>
  </si>
  <si>
    <t>EF</t>
    <phoneticPr fontId="6"/>
  </si>
  <si>
    <t>t-C/TJ</t>
    <phoneticPr fontId="6"/>
  </si>
  <si>
    <t>E / F</t>
    <phoneticPr fontId="6"/>
  </si>
  <si>
    <t>一般ガス</t>
    <rPh sb="0" eb="2">
      <t>イッパン</t>
    </rPh>
    <phoneticPr fontId="6"/>
  </si>
  <si>
    <r>
      <rPr>
        <sz val="11"/>
        <rFont val="ＭＳ 明朝"/>
        <family val="1"/>
        <charset val="128"/>
      </rPr>
      <t>コークス炉ガス</t>
    </r>
    <rPh sb="4" eb="5">
      <t>ロ</t>
    </rPh>
    <phoneticPr fontId="6"/>
  </si>
  <si>
    <t>a1</t>
    <phoneticPr fontId="6"/>
  </si>
  <si>
    <r>
      <rPr>
        <sz val="11"/>
        <rFont val="ＭＳ 明朝"/>
        <family val="1"/>
        <charset val="128"/>
      </rPr>
      <t>灯油</t>
    </r>
    <rPh sb="0" eb="2">
      <t>トウユ</t>
    </rPh>
    <phoneticPr fontId="6"/>
  </si>
  <si>
    <t>a2</t>
    <phoneticPr fontId="6"/>
  </si>
  <si>
    <t>a3</t>
    <phoneticPr fontId="6"/>
  </si>
  <si>
    <t>LPG</t>
    <phoneticPr fontId="6"/>
  </si>
  <si>
    <t>a4</t>
    <phoneticPr fontId="6"/>
  </si>
  <si>
    <t>LNG</t>
    <phoneticPr fontId="6"/>
  </si>
  <si>
    <t>a5</t>
    <phoneticPr fontId="6"/>
  </si>
  <si>
    <r>
      <rPr>
        <sz val="11"/>
        <rFont val="ＭＳ 明朝"/>
        <family val="1"/>
        <charset val="128"/>
      </rPr>
      <t>国産天然ガス</t>
    </r>
    <rPh sb="0" eb="2">
      <t>コクサン</t>
    </rPh>
    <rPh sb="2" eb="4">
      <t>テンネン</t>
    </rPh>
    <phoneticPr fontId="6"/>
  </si>
  <si>
    <t>a6</t>
    <phoneticPr fontId="6"/>
  </si>
  <si>
    <r>
      <t xml:space="preserve">A: </t>
    </r>
    <r>
      <rPr>
        <sz val="11"/>
        <rFont val="ＭＳ 明朝"/>
        <family val="1"/>
        <charset val="128"/>
      </rPr>
      <t>∑</t>
    </r>
    <r>
      <rPr>
        <sz val="11"/>
        <rFont val="Times New Roman"/>
        <family val="1"/>
      </rPr>
      <t>a</t>
    </r>
    <phoneticPr fontId="6"/>
  </si>
  <si>
    <t>PJ</t>
  </si>
  <si>
    <r>
      <rPr>
        <sz val="11"/>
        <rFont val="ＭＳ 明朝"/>
        <family val="1"/>
        <charset val="128"/>
      </rPr>
      <t>一般ガス</t>
    </r>
    <phoneticPr fontId="6"/>
  </si>
  <si>
    <t>A/B</t>
    <phoneticPr fontId="6"/>
  </si>
  <si>
    <t>部門別エネルギー消費量</t>
    <rPh sb="0" eb="2">
      <t>ブモン</t>
    </rPh>
    <rPh sb="2" eb="3">
      <t>ベツ</t>
    </rPh>
    <phoneticPr fontId="5"/>
  </si>
  <si>
    <r>
      <rPr>
        <sz val="10"/>
        <rFont val="ＭＳ Ｐ明朝"/>
        <family val="1"/>
        <charset val="128"/>
      </rPr>
      <t>表</t>
    </r>
    <r>
      <rPr>
        <sz val="10"/>
        <rFont val="Times New Roman"/>
        <family val="1"/>
      </rPr>
      <t>3-</t>
    </r>
    <rPh sb="0" eb="1">
      <t>ヒョウ</t>
    </rPh>
    <phoneticPr fontId="5"/>
  </si>
  <si>
    <r>
      <rPr>
        <sz val="10"/>
        <rFont val="ＭＳ 明朝"/>
        <family val="1"/>
        <charset val="128"/>
      </rPr>
      <t>エネルギー産業（</t>
    </r>
    <r>
      <rPr>
        <sz val="10"/>
        <rFont val="Times New Roman"/>
        <family val="1"/>
      </rPr>
      <t>1.A.1</t>
    </r>
    <r>
      <rPr>
        <sz val="10"/>
        <rFont val="ＭＳ 明朝"/>
        <family val="1"/>
        <charset val="128"/>
      </rPr>
      <t>）におけるエネルギー消費量（単位：</t>
    </r>
    <r>
      <rPr>
        <sz val="10"/>
        <rFont val="Times New Roman"/>
        <family val="1"/>
      </rPr>
      <t>PJ</t>
    </r>
    <r>
      <rPr>
        <sz val="10"/>
        <rFont val="ＭＳ 明朝"/>
        <family val="1"/>
        <charset val="128"/>
      </rPr>
      <t>）</t>
    </r>
    <r>
      <rPr>
        <sz val="10"/>
        <rFont val="Times New Roman"/>
        <family val="1"/>
      </rPr>
      <t xml:space="preserve"> </t>
    </r>
    <rPh sb="5" eb="7">
      <t>サンギョウ</t>
    </rPh>
    <rPh sb="23" eb="26">
      <t>ショウヒリョウ</t>
    </rPh>
    <rPh sb="27" eb="29">
      <t>タンイ</t>
    </rPh>
    <phoneticPr fontId="23"/>
  </si>
  <si>
    <t>エネルギー源</t>
    <rPh sb="5" eb="6">
      <t>ゲン</t>
    </rPh>
    <phoneticPr fontId="6"/>
  </si>
  <si>
    <t>液体燃料</t>
    <rPh sb="0" eb="2">
      <t>エキタイ</t>
    </rPh>
    <rPh sb="2" eb="4">
      <t>ネンリョウ</t>
    </rPh>
    <phoneticPr fontId="6"/>
  </si>
  <si>
    <t>固体燃料</t>
    <rPh sb="0" eb="2">
      <t>コタイ</t>
    </rPh>
    <rPh sb="2" eb="4">
      <t>ネンリョウ</t>
    </rPh>
    <phoneticPr fontId="6"/>
  </si>
  <si>
    <t>気体燃料</t>
    <rPh sb="0" eb="2">
      <t>キタイ</t>
    </rPh>
    <rPh sb="2" eb="4">
      <t>ネンリョウ</t>
    </rPh>
    <phoneticPr fontId="6"/>
  </si>
  <si>
    <t>その他化石燃料</t>
    <rPh sb="2" eb="3">
      <t>タ</t>
    </rPh>
    <rPh sb="3" eb="5">
      <t>カセキ</t>
    </rPh>
    <rPh sb="5" eb="7">
      <t>ネンリョウ</t>
    </rPh>
    <phoneticPr fontId="6"/>
  </si>
  <si>
    <t>バイオマス</t>
    <phoneticPr fontId="6"/>
  </si>
  <si>
    <t>合計</t>
    <rPh sb="0" eb="2">
      <t>ゴウケイ</t>
    </rPh>
    <phoneticPr fontId="6"/>
  </si>
  <si>
    <r>
      <rPr>
        <sz val="10"/>
        <rFont val="ＭＳ 明朝"/>
        <family val="1"/>
        <charset val="128"/>
      </rPr>
      <t>製造業・建設業（</t>
    </r>
    <r>
      <rPr>
        <sz val="10"/>
        <rFont val="Times New Roman"/>
        <family val="1"/>
      </rPr>
      <t>1.A.2</t>
    </r>
    <r>
      <rPr>
        <sz val="10"/>
        <rFont val="ＭＳ 明朝"/>
        <family val="1"/>
        <charset val="128"/>
      </rPr>
      <t>）におけるエネルギー消費量（単位：</t>
    </r>
    <r>
      <rPr>
        <sz val="10"/>
        <rFont val="Times New Roman"/>
        <family val="1"/>
      </rPr>
      <t>PJ</t>
    </r>
    <r>
      <rPr>
        <sz val="10"/>
        <rFont val="ＭＳ 明朝"/>
        <family val="1"/>
        <charset val="128"/>
      </rPr>
      <t>）</t>
    </r>
    <r>
      <rPr>
        <sz val="10"/>
        <rFont val="Times New Roman"/>
        <family val="1"/>
      </rPr>
      <t xml:space="preserve"> </t>
    </r>
    <rPh sb="0" eb="3">
      <t>セイゾウギョウ</t>
    </rPh>
    <rPh sb="4" eb="6">
      <t>ケンセツ</t>
    </rPh>
    <rPh sb="6" eb="7">
      <t>ギョウ</t>
    </rPh>
    <rPh sb="23" eb="26">
      <t>ショウヒリョウ</t>
    </rPh>
    <phoneticPr fontId="23"/>
  </si>
  <si>
    <r>
      <rPr>
        <sz val="10"/>
        <rFont val="ＭＳ 明朝"/>
        <family val="1"/>
        <charset val="128"/>
      </rPr>
      <t>運輸（</t>
    </r>
    <r>
      <rPr>
        <sz val="10"/>
        <rFont val="Times New Roman"/>
        <family val="1"/>
      </rPr>
      <t>1.A.3</t>
    </r>
    <r>
      <rPr>
        <sz val="10"/>
        <rFont val="ＭＳ 明朝"/>
        <family val="1"/>
        <charset val="128"/>
      </rPr>
      <t>）</t>
    </r>
    <r>
      <rPr>
        <sz val="10"/>
        <rFont val="ＭＳ 明朝"/>
        <family val="1"/>
        <charset val="128"/>
      </rPr>
      <t>におけるエネルギー消費量（単位：</t>
    </r>
    <r>
      <rPr>
        <sz val="10"/>
        <rFont val="Times New Roman"/>
        <family val="1"/>
      </rPr>
      <t>PJ</t>
    </r>
    <r>
      <rPr>
        <sz val="10"/>
        <rFont val="ＭＳ 明朝"/>
        <family val="1"/>
        <charset val="128"/>
      </rPr>
      <t>）</t>
    </r>
    <r>
      <rPr>
        <sz val="10"/>
        <rFont val="Times New Roman"/>
        <family val="1"/>
      </rPr>
      <t xml:space="preserve"> </t>
    </r>
    <rPh sb="0" eb="2">
      <t>ウンユ</t>
    </rPh>
    <phoneticPr fontId="23"/>
  </si>
  <si>
    <r>
      <rPr>
        <sz val="10"/>
        <rFont val="ＭＳ 明朝"/>
        <family val="1"/>
        <charset val="128"/>
      </rPr>
      <t>その他部門（</t>
    </r>
    <r>
      <rPr>
        <sz val="10"/>
        <rFont val="Times New Roman"/>
        <family val="1"/>
      </rPr>
      <t>1.A.4</t>
    </r>
    <r>
      <rPr>
        <sz val="10"/>
        <rFont val="ＭＳ 明朝"/>
        <family val="1"/>
        <charset val="128"/>
      </rPr>
      <t>）</t>
    </r>
    <r>
      <rPr>
        <sz val="10"/>
        <rFont val="ＭＳ 明朝"/>
        <family val="1"/>
        <charset val="128"/>
      </rPr>
      <t>におけるエネルギー消費量（単位：</t>
    </r>
    <r>
      <rPr>
        <sz val="10"/>
        <rFont val="Times New Roman"/>
        <family val="1"/>
      </rPr>
      <t>PJ</t>
    </r>
    <r>
      <rPr>
        <sz val="10"/>
        <rFont val="ＭＳ 明朝"/>
        <family val="1"/>
        <charset val="128"/>
      </rPr>
      <t>）</t>
    </r>
    <r>
      <rPr>
        <sz val="10"/>
        <rFont val="Times New Roman"/>
        <family val="1"/>
      </rPr>
      <t xml:space="preserve"> </t>
    </r>
    <rPh sb="2" eb="3">
      <t>タ</t>
    </rPh>
    <rPh sb="3" eb="5">
      <t>ブモン</t>
    </rPh>
    <phoneticPr fontId="23"/>
  </si>
  <si>
    <t>エネルギー源別の高位発熱量の推移</t>
  </si>
  <si>
    <t>コード</t>
    <phoneticPr fontId="6"/>
  </si>
  <si>
    <r>
      <rPr>
        <sz val="11"/>
        <rFont val="ＭＳ 明朝"/>
        <family val="1"/>
        <charset val="128"/>
      </rPr>
      <t>単位</t>
    </r>
    <rPh sb="0" eb="2">
      <t>タンイ</t>
    </rPh>
    <phoneticPr fontId="6"/>
  </si>
  <si>
    <t>MJ/kg</t>
    <phoneticPr fontId="6"/>
  </si>
  <si>
    <t>MJ/kg</t>
  </si>
  <si>
    <r>
      <t>MJ/m</t>
    </r>
    <r>
      <rPr>
        <vertAlign val="superscript"/>
        <sz val="11"/>
        <rFont val="Times New Roman"/>
        <family val="1"/>
      </rPr>
      <t>3</t>
    </r>
    <phoneticPr fontId="6"/>
  </si>
  <si>
    <t>MJ/L</t>
  </si>
  <si>
    <t>都市ガス</t>
    <rPh sb="0" eb="2">
      <t>トシ</t>
    </rPh>
    <phoneticPr fontId="6"/>
  </si>
  <si>
    <r>
      <t xml:space="preserve">1) </t>
    </r>
    <r>
      <rPr>
        <sz val="11"/>
        <rFont val="ＭＳ 明朝"/>
        <family val="1"/>
        <charset val="128"/>
      </rPr>
      <t>レファレンスアプローチで使用。</t>
    </r>
    <rPh sb="15" eb="17">
      <t>シヨウ</t>
    </rPh>
    <phoneticPr fontId="6"/>
  </si>
  <si>
    <r>
      <t xml:space="preserve">2) </t>
    </r>
    <r>
      <rPr>
        <sz val="11"/>
        <rFont val="ＭＳ 明朝"/>
        <family val="1"/>
        <charset val="128"/>
      </rPr>
      <t>部門別アプローチで使用。</t>
    </r>
    <rPh sb="3" eb="5">
      <t>ブモン</t>
    </rPh>
    <rPh sb="5" eb="6">
      <t>ベツ</t>
    </rPh>
    <rPh sb="12" eb="14">
      <t>シヨウ</t>
    </rPh>
    <phoneticPr fontId="6"/>
  </si>
  <si>
    <r>
      <rPr>
        <b/>
        <sz val="14"/>
        <rFont val="ＭＳ 明朝"/>
        <family val="1"/>
        <charset val="128"/>
      </rPr>
      <t>燃料の燃焼（</t>
    </r>
    <r>
      <rPr>
        <b/>
        <sz val="14"/>
        <rFont val="Times New Roman"/>
        <family val="1"/>
      </rPr>
      <t>1.A</t>
    </r>
    <r>
      <rPr>
        <b/>
        <sz val="14"/>
        <rFont val="ＭＳ 明朝"/>
        <family val="1"/>
        <charset val="128"/>
      </rPr>
      <t>）の各種表</t>
    </r>
    <phoneticPr fontId="6"/>
  </si>
  <si>
    <r>
      <rPr>
        <sz val="10"/>
        <color theme="1"/>
        <rFont val="ＭＳ 明朝"/>
        <family val="1"/>
        <charset val="128"/>
      </rPr>
      <t>コークス炉炉蓋、脱硫酸化塔、脱硫再生塔の</t>
    </r>
    <r>
      <rPr>
        <sz val="10"/>
        <color theme="1"/>
        <rFont val="Times New Roman"/>
        <family val="1"/>
      </rPr>
      <t>CH</t>
    </r>
    <r>
      <rPr>
        <vertAlign val="subscript"/>
        <sz val="10"/>
        <color theme="1"/>
        <rFont val="Times New Roman"/>
        <family val="1"/>
      </rPr>
      <t>4</t>
    </r>
    <r>
      <rPr>
        <sz val="10"/>
        <color theme="1"/>
        <rFont val="ＭＳ 明朝"/>
        <family val="1"/>
        <charset val="128"/>
      </rPr>
      <t>排出係数</t>
    </r>
    <phoneticPr fontId="6"/>
  </si>
  <si>
    <r>
      <rPr>
        <sz val="9"/>
        <rFont val="ＭＳ 明朝"/>
        <family val="1"/>
        <charset val="128"/>
      </rPr>
      <t>項目</t>
    </r>
    <rPh sb="0" eb="2">
      <t>コウモク</t>
    </rPh>
    <phoneticPr fontId="23"/>
  </si>
  <si>
    <r>
      <rPr>
        <sz val="9"/>
        <rFont val="ＭＳ 明朝"/>
        <family val="1"/>
        <charset val="128"/>
      </rPr>
      <t>単位</t>
    </r>
    <rPh sb="0" eb="2">
      <t>タンイ</t>
    </rPh>
    <phoneticPr fontId="23"/>
  </si>
  <si>
    <r>
      <t>kg-CH</t>
    </r>
    <r>
      <rPr>
        <vertAlign val="subscript"/>
        <sz val="9"/>
        <rFont val="Times New Roman"/>
        <family val="1"/>
      </rPr>
      <t>4</t>
    </r>
    <r>
      <rPr>
        <sz val="9"/>
        <rFont val="Times New Roman"/>
        <family val="1"/>
      </rPr>
      <t>/t</t>
    </r>
    <phoneticPr fontId="23"/>
  </si>
  <si>
    <r>
      <rPr>
        <sz val="11"/>
        <rFont val="ＭＳ Ｐ明朝"/>
        <family val="1"/>
        <charset val="128"/>
      </rPr>
      <t>表</t>
    </r>
    <r>
      <rPr>
        <sz val="11"/>
        <rFont val="Times New Roman"/>
        <family val="1"/>
      </rPr>
      <t>3-</t>
    </r>
    <rPh sb="0" eb="1">
      <t>ヒョウ</t>
    </rPh>
    <phoneticPr fontId="6"/>
  </si>
  <si>
    <t>コークス生産量</t>
    <rPh sb="4" eb="7">
      <t>セイサンリョウ</t>
    </rPh>
    <phoneticPr fontId="23"/>
  </si>
  <si>
    <r>
      <rPr>
        <sz val="9"/>
        <rFont val="ＭＳ 明朝"/>
        <family val="1"/>
        <charset val="128"/>
      </rPr>
      <t>コークス生産量</t>
    </r>
    <rPh sb="4" eb="7">
      <t>セイサンリョウ</t>
    </rPh>
    <phoneticPr fontId="23"/>
  </si>
  <si>
    <t>kt</t>
    <phoneticPr fontId="23"/>
  </si>
  <si>
    <r>
      <rPr>
        <sz val="10"/>
        <color theme="1"/>
        <rFont val="ＭＳ 明朝"/>
        <family val="1"/>
        <charset val="128"/>
      </rPr>
      <t>全損型のエンジン</t>
    </r>
    <r>
      <rPr>
        <sz val="10"/>
        <rFont val="ＭＳ 明朝"/>
        <family val="1"/>
        <charset val="128"/>
      </rPr>
      <t>油消費量</t>
    </r>
    <rPh sb="0" eb="1">
      <t>ゼン</t>
    </rPh>
    <rPh sb="1" eb="2">
      <t>ソン</t>
    </rPh>
    <rPh sb="2" eb="3">
      <t>ガタ</t>
    </rPh>
    <rPh sb="8" eb="9">
      <t>アブラ</t>
    </rPh>
    <rPh sb="9" eb="11">
      <t>ショウヒ</t>
    </rPh>
    <rPh sb="11" eb="12">
      <t>リョウ</t>
    </rPh>
    <phoneticPr fontId="6"/>
  </si>
  <si>
    <t>項目</t>
    <rPh sb="0" eb="1">
      <t>コウ</t>
    </rPh>
    <rPh sb="1" eb="2">
      <t>モク</t>
    </rPh>
    <phoneticPr fontId="6"/>
  </si>
  <si>
    <t>単位</t>
    <rPh sb="0" eb="2">
      <t>タンイ</t>
    </rPh>
    <phoneticPr fontId="6"/>
  </si>
  <si>
    <r>
      <rPr>
        <sz val="9"/>
        <rFont val="ＭＳ Ｐ明朝"/>
        <family val="1"/>
        <charset val="128"/>
      </rPr>
      <t>自動車用</t>
    </r>
    <r>
      <rPr>
        <sz val="9"/>
        <rFont val="Times New Roman"/>
        <family val="1"/>
      </rPr>
      <t>2</t>
    </r>
    <r>
      <rPr>
        <sz val="9"/>
        <rFont val="ＭＳ Ｐ明朝"/>
        <family val="1"/>
        <charset val="128"/>
      </rPr>
      <t>サイクルエンジン油消費量</t>
    </r>
    <rPh sb="0" eb="4">
      <t>ジドウシャヨウ</t>
    </rPh>
    <rPh sb="13" eb="14">
      <t>ユ</t>
    </rPh>
    <rPh sb="14" eb="17">
      <t>ショウヒリョウ</t>
    </rPh>
    <phoneticPr fontId="6"/>
  </si>
  <si>
    <r>
      <t>LC</t>
    </r>
    <r>
      <rPr>
        <vertAlign val="subscript"/>
        <sz val="9"/>
        <rFont val="Times New Roman"/>
        <family val="1"/>
      </rPr>
      <t>1</t>
    </r>
    <phoneticPr fontId="6"/>
  </si>
  <si>
    <t>TJ</t>
  </si>
  <si>
    <t>TJ</t>
    <phoneticPr fontId="6"/>
  </si>
  <si>
    <r>
      <rPr>
        <sz val="9"/>
        <rFont val="ＭＳ Ｐ明朝"/>
        <family val="1"/>
        <charset val="128"/>
      </rPr>
      <t>船舶用シリンダー油消費量</t>
    </r>
    <rPh sb="0" eb="3">
      <t>センパクヨウ</t>
    </rPh>
    <rPh sb="8" eb="9">
      <t>ユ</t>
    </rPh>
    <rPh sb="9" eb="12">
      <t>ショウヒリョウ</t>
    </rPh>
    <phoneticPr fontId="6"/>
  </si>
  <si>
    <r>
      <t>LC</t>
    </r>
    <r>
      <rPr>
        <vertAlign val="subscript"/>
        <sz val="9"/>
        <rFont val="Times New Roman"/>
        <family val="1"/>
      </rPr>
      <t>2</t>
    </r>
    <phoneticPr fontId="6"/>
  </si>
  <si>
    <r>
      <rPr>
        <sz val="9"/>
        <rFont val="ＭＳ Ｐ明朝"/>
        <family val="1"/>
        <charset val="128"/>
      </rPr>
      <t>全潤滑油の国内向販売量</t>
    </r>
    <rPh sb="0" eb="1">
      <t>ゼン</t>
    </rPh>
    <rPh sb="1" eb="4">
      <t>ジュンカツユ</t>
    </rPh>
    <rPh sb="5" eb="8">
      <t>コクナイム</t>
    </rPh>
    <rPh sb="8" eb="10">
      <t>ハンバイ</t>
    </rPh>
    <rPh sb="10" eb="11">
      <t>リョウ</t>
    </rPh>
    <phoneticPr fontId="6"/>
  </si>
  <si>
    <t>DS</t>
    <phoneticPr fontId="6"/>
  </si>
  <si>
    <t>1000 kL</t>
  </si>
  <si>
    <r>
      <rPr>
        <sz val="9"/>
        <rFont val="ＭＳ Ｐ明朝"/>
        <family val="1"/>
        <charset val="128"/>
      </rPr>
      <t>自動車用エンジン油販売量の割合</t>
    </r>
    <rPh sb="0" eb="4">
      <t>ジドウシャヨウ</t>
    </rPh>
    <rPh sb="8" eb="9">
      <t>ユ</t>
    </rPh>
    <rPh sb="9" eb="11">
      <t>ハンバイ</t>
    </rPh>
    <rPh sb="11" eb="12">
      <t>リョウ</t>
    </rPh>
    <rPh sb="13" eb="15">
      <t>ワリアイ</t>
    </rPh>
    <phoneticPr fontId="6"/>
  </si>
  <si>
    <r>
      <t>R</t>
    </r>
    <r>
      <rPr>
        <vertAlign val="subscript"/>
        <sz val="9"/>
        <rFont val="Times New Roman"/>
        <family val="1"/>
      </rPr>
      <t>1</t>
    </r>
    <phoneticPr fontId="6"/>
  </si>
  <si>
    <t>-</t>
    <phoneticPr fontId="6"/>
  </si>
  <si>
    <r>
      <rPr>
        <sz val="9"/>
        <rFont val="ＭＳ Ｐ明朝"/>
        <family val="1"/>
        <charset val="128"/>
      </rPr>
      <t>船舶用エンジン油販売量の割合</t>
    </r>
    <rPh sb="0" eb="2">
      <t>センパク</t>
    </rPh>
    <rPh sb="2" eb="3">
      <t>ヨウ</t>
    </rPh>
    <rPh sb="7" eb="8">
      <t>ユ</t>
    </rPh>
    <rPh sb="8" eb="10">
      <t>ハンバイ</t>
    </rPh>
    <rPh sb="10" eb="11">
      <t>リョウ</t>
    </rPh>
    <phoneticPr fontId="6"/>
  </si>
  <si>
    <r>
      <t>R</t>
    </r>
    <r>
      <rPr>
        <vertAlign val="subscript"/>
        <sz val="9"/>
        <rFont val="Times New Roman"/>
        <family val="1"/>
      </rPr>
      <t>2</t>
    </r>
    <phoneticPr fontId="6"/>
  </si>
  <si>
    <t>潤滑油の総発熱量</t>
    <rPh sb="0" eb="3">
      <t>ジュンカツユ</t>
    </rPh>
    <rPh sb="4" eb="5">
      <t>ソウ</t>
    </rPh>
    <rPh sb="5" eb="7">
      <t>ハツネツ</t>
    </rPh>
    <rPh sb="7" eb="8">
      <t>リョウ</t>
    </rPh>
    <phoneticPr fontId="6"/>
  </si>
  <si>
    <t>GCV</t>
    <phoneticPr fontId="6"/>
  </si>
  <si>
    <t>GJ/kL</t>
  </si>
  <si>
    <r>
      <rPr>
        <b/>
        <sz val="14"/>
        <rFont val="ＭＳ 明朝"/>
        <family val="1"/>
        <charset val="128"/>
      </rPr>
      <t>廃棄物の焼却等（エネルギー分野での報告）（</t>
    </r>
    <r>
      <rPr>
        <b/>
        <sz val="14"/>
        <rFont val="Times New Roman"/>
        <family val="1"/>
      </rPr>
      <t>1.A.</t>
    </r>
    <r>
      <rPr>
        <b/>
        <sz val="14"/>
        <rFont val="ＭＳ 明朝"/>
        <family val="1"/>
        <charset val="128"/>
      </rPr>
      <t>）における排出量</t>
    </r>
  </si>
  <si>
    <r>
      <rPr>
        <sz val="11"/>
        <rFont val="ＭＳ 明朝"/>
        <family val="1"/>
        <charset val="128"/>
      </rPr>
      <t>表</t>
    </r>
    <r>
      <rPr>
        <sz val="11"/>
        <rFont val="Times New Roman"/>
        <family val="1"/>
      </rPr>
      <t>3-</t>
    </r>
    <rPh sb="0" eb="1">
      <t>ヒョウ</t>
    </rPh>
    <phoneticPr fontId="16"/>
  </si>
  <si>
    <r>
      <t>CO</t>
    </r>
    <r>
      <rPr>
        <vertAlign val="subscript"/>
        <sz val="11"/>
        <rFont val="Times New Roman"/>
        <family val="1"/>
      </rPr>
      <t>2</t>
    </r>
    <r>
      <rPr>
        <vertAlign val="superscript"/>
        <sz val="11"/>
        <rFont val="Times New Roman"/>
        <family val="1"/>
      </rPr>
      <t xml:space="preserve"> 1)</t>
    </r>
    <phoneticPr fontId="23"/>
  </si>
  <si>
    <r>
      <t xml:space="preserve">1.A.2. 
</t>
    </r>
    <r>
      <rPr>
        <sz val="11"/>
        <rFont val="ＭＳ 明朝"/>
        <family val="1"/>
        <charset val="128"/>
      </rPr>
      <t>製造業・
建設業</t>
    </r>
    <rPh sb="8" eb="11">
      <t>セイゾウギョウ</t>
    </rPh>
    <phoneticPr fontId="23"/>
  </si>
  <si>
    <r>
      <t>a.</t>
    </r>
    <r>
      <rPr>
        <sz val="11"/>
        <rFont val="ＭＳ 明朝"/>
        <family val="1"/>
        <charset val="128"/>
      </rPr>
      <t>鉄鋼</t>
    </r>
    <rPh sb="2" eb="4">
      <t>テッコウ</t>
    </rPh>
    <phoneticPr fontId="23"/>
  </si>
  <si>
    <r>
      <t>b.</t>
    </r>
    <r>
      <rPr>
        <sz val="11"/>
        <rFont val="ＭＳ 明朝"/>
        <family val="1"/>
        <charset val="128"/>
      </rPr>
      <t>非鉄金属</t>
    </r>
    <rPh sb="2" eb="4">
      <t>ヒテツ</t>
    </rPh>
    <rPh sb="4" eb="6">
      <t>キンゾク</t>
    </rPh>
    <phoneticPr fontId="23"/>
  </si>
  <si>
    <r>
      <t>c.</t>
    </r>
    <r>
      <rPr>
        <sz val="11"/>
        <rFont val="ＭＳ 明朝"/>
        <family val="1"/>
        <charset val="128"/>
      </rPr>
      <t>化学</t>
    </r>
    <rPh sb="2" eb="4">
      <t>カガク</t>
    </rPh>
    <phoneticPr fontId="23"/>
  </si>
  <si>
    <r>
      <t>d.</t>
    </r>
    <r>
      <rPr>
        <sz val="11"/>
        <rFont val="ＭＳ 明朝"/>
        <family val="1"/>
        <charset val="128"/>
      </rPr>
      <t>パルプ・紙・印刷</t>
    </r>
    <rPh sb="6" eb="7">
      <t>カミ</t>
    </rPh>
    <rPh sb="8" eb="10">
      <t>インサツ</t>
    </rPh>
    <phoneticPr fontId="23"/>
  </si>
  <si>
    <r>
      <t>e.</t>
    </r>
    <r>
      <rPr>
        <sz val="11"/>
        <rFont val="ＭＳ 明朝"/>
        <family val="1"/>
        <charset val="128"/>
      </rPr>
      <t>食品加工・飲料・たばこ</t>
    </r>
    <rPh sb="2" eb="4">
      <t>ショクヒン</t>
    </rPh>
    <rPh sb="4" eb="6">
      <t>カコウ</t>
    </rPh>
    <rPh sb="7" eb="9">
      <t>インリョウ</t>
    </rPh>
    <phoneticPr fontId="23"/>
  </si>
  <si>
    <r>
      <t>f.</t>
    </r>
    <r>
      <rPr>
        <sz val="11"/>
        <rFont val="ＭＳ Ｐ明朝"/>
        <family val="1"/>
        <charset val="128"/>
      </rPr>
      <t>窯業土石</t>
    </r>
    <rPh sb="2" eb="4">
      <t>ヨウギョウ</t>
    </rPh>
    <rPh sb="4" eb="6">
      <t>ドセキ</t>
    </rPh>
    <phoneticPr fontId="23"/>
  </si>
  <si>
    <r>
      <t>g.</t>
    </r>
    <r>
      <rPr>
        <sz val="11"/>
        <rFont val="ＭＳ Ｐ明朝"/>
        <family val="1"/>
        <charset val="128"/>
      </rPr>
      <t>その他</t>
    </r>
    <phoneticPr fontId="23"/>
  </si>
  <si>
    <t>1.A.4</t>
    <phoneticPr fontId="5"/>
  </si>
  <si>
    <r>
      <t>a.</t>
    </r>
    <r>
      <rPr>
        <sz val="11"/>
        <rFont val="ＭＳ 明朝"/>
        <family val="1"/>
        <charset val="128"/>
      </rPr>
      <t>業務</t>
    </r>
    <rPh sb="2" eb="4">
      <t>ギョウム</t>
    </rPh>
    <phoneticPr fontId="5"/>
  </si>
  <si>
    <r>
      <t>kt-CO</t>
    </r>
    <r>
      <rPr>
        <vertAlign val="subscript"/>
        <sz val="11"/>
        <rFont val="Times New Roman"/>
        <family val="1"/>
      </rPr>
      <t>2</t>
    </r>
    <phoneticPr fontId="5"/>
  </si>
  <si>
    <r>
      <t>CH</t>
    </r>
    <r>
      <rPr>
        <vertAlign val="subscript"/>
        <sz val="11"/>
        <rFont val="Times New Roman"/>
        <family val="1"/>
      </rPr>
      <t>4</t>
    </r>
    <r>
      <rPr>
        <vertAlign val="superscript"/>
        <sz val="11"/>
        <rFont val="Times New Roman"/>
        <family val="1"/>
      </rPr>
      <t xml:space="preserve"> 2)</t>
    </r>
    <phoneticPr fontId="23"/>
  </si>
  <si>
    <t>1.A.2. 
製造業・
建設業</t>
  </si>
  <si>
    <t>a.鉄鋼</t>
  </si>
  <si>
    <t>b.非鉄金属</t>
  </si>
  <si>
    <t>c.化学</t>
  </si>
  <si>
    <t>d.パルプ・紙・印刷</t>
  </si>
  <si>
    <t>e.食品加工・飲料・たばこ</t>
  </si>
  <si>
    <t>f.窯業土石</t>
  </si>
  <si>
    <t>g.その他</t>
  </si>
  <si>
    <t>1.A.4</t>
  </si>
  <si>
    <t>a.業務</t>
  </si>
  <si>
    <r>
      <t>kt-CO</t>
    </r>
    <r>
      <rPr>
        <vertAlign val="subscript"/>
        <sz val="11"/>
        <rFont val="Times New Roman"/>
        <family val="1"/>
      </rPr>
      <t>2</t>
    </r>
    <r>
      <rPr>
        <sz val="11"/>
        <rFont val="Times New Roman"/>
        <family val="1"/>
      </rPr>
      <t xml:space="preserve"> </t>
    </r>
    <r>
      <rPr>
        <sz val="11"/>
        <rFont val="ＭＳ Ｐ明朝"/>
        <family val="1"/>
        <charset val="128"/>
      </rPr>
      <t>換算</t>
    </r>
    <rPh sb="7" eb="9">
      <t>カンサン</t>
    </rPh>
    <phoneticPr fontId="23"/>
  </si>
  <si>
    <r>
      <t>N</t>
    </r>
    <r>
      <rPr>
        <vertAlign val="subscript"/>
        <sz val="11"/>
        <rFont val="Times New Roman"/>
        <family val="1"/>
      </rPr>
      <t>2</t>
    </r>
    <r>
      <rPr>
        <sz val="11"/>
        <rFont val="Times New Roman"/>
        <family val="1"/>
      </rPr>
      <t>O</t>
    </r>
    <r>
      <rPr>
        <vertAlign val="superscript"/>
        <sz val="11"/>
        <rFont val="Times New Roman"/>
        <family val="1"/>
      </rPr>
      <t xml:space="preserve"> 2)</t>
    </r>
    <phoneticPr fontId="23"/>
  </si>
  <si>
    <r>
      <rPr>
        <b/>
        <sz val="14"/>
        <rFont val="ＭＳ 明朝"/>
        <family val="1"/>
        <charset val="128"/>
      </rPr>
      <t>燃料からの漏出（</t>
    </r>
    <r>
      <rPr>
        <b/>
        <sz val="14"/>
        <rFont val="Times New Roman"/>
        <family val="1"/>
      </rPr>
      <t>1.B</t>
    </r>
    <r>
      <rPr>
        <b/>
        <sz val="14"/>
        <rFont val="ＭＳ 明朝"/>
        <family val="1"/>
        <charset val="128"/>
      </rPr>
      <t>）の温室効果ガス排出量</t>
    </r>
  </si>
  <si>
    <r>
      <rPr>
        <sz val="11"/>
        <rFont val="ＭＳ 明朝"/>
        <family val="1"/>
        <charset val="128"/>
      </rPr>
      <t>燃料からの漏出カテゴリー（</t>
    </r>
    <r>
      <rPr>
        <sz val="11"/>
        <rFont val="Times New Roman"/>
        <family val="1"/>
      </rPr>
      <t>1.B</t>
    </r>
    <r>
      <rPr>
        <sz val="11"/>
        <rFont val="ＭＳ 明朝"/>
        <family val="1"/>
        <charset val="128"/>
      </rPr>
      <t>）の温室効果ガス排出量</t>
    </r>
    <phoneticPr fontId="5"/>
  </si>
  <si>
    <r>
      <rPr>
        <sz val="11"/>
        <rFont val="ＭＳ 明朝"/>
        <family val="1"/>
        <charset val="128"/>
      </rPr>
      <t>部門</t>
    </r>
  </si>
  <si>
    <r>
      <t xml:space="preserve">1.B.1 </t>
    </r>
    <r>
      <rPr>
        <sz val="11"/>
        <rFont val="ＭＳ 明朝"/>
        <family val="1"/>
        <charset val="128"/>
      </rPr>
      <t>固体燃料</t>
    </r>
    <rPh sb="6" eb="8">
      <t>コタイ</t>
    </rPh>
    <rPh sb="8" eb="10">
      <t>ネンリョウ</t>
    </rPh>
    <phoneticPr fontId="36"/>
  </si>
  <si>
    <r>
      <t xml:space="preserve">a. </t>
    </r>
    <r>
      <rPr>
        <sz val="11"/>
        <rFont val="ＭＳ 明朝"/>
        <family val="1"/>
        <charset val="128"/>
      </rPr>
      <t>石炭採掘</t>
    </r>
    <rPh sb="3" eb="5">
      <t>セキタン</t>
    </rPh>
    <rPh sb="5" eb="7">
      <t>サイクツ</t>
    </rPh>
    <phoneticPr fontId="36"/>
  </si>
  <si>
    <r>
      <t>kt-CO</t>
    </r>
    <r>
      <rPr>
        <vertAlign val="subscript"/>
        <sz val="11"/>
        <rFont val="Times New Roman"/>
        <family val="1"/>
      </rPr>
      <t>2</t>
    </r>
    <phoneticPr fontId="23"/>
  </si>
  <si>
    <r>
      <t xml:space="preserve">1.B.2 </t>
    </r>
    <r>
      <rPr>
        <sz val="11"/>
        <rFont val="ＭＳ Ｐ明朝"/>
        <family val="1"/>
        <charset val="128"/>
      </rPr>
      <t>石油、</t>
    </r>
    <phoneticPr fontId="36"/>
  </si>
  <si>
    <r>
      <t xml:space="preserve">a. </t>
    </r>
    <r>
      <rPr>
        <sz val="11"/>
        <rFont val="ＭＳ 明朝"/>
        <family val="1"/>
        <charset val="128"/>
      </rPr>
      <t>石油</t>
    </r>
    <rPh sb="3" eb="5">
      <t>セキユ</t>
    </rPh>
    <phoneticPr fontId="36"/>
  </si>
  <si>
    <t>　天然ガス等</t>
    <rPh sb="5" eb="6">
      <t>トウ</t>
    </rPh>
    <phoneticPr fontId="6"/>
  </si>
  <si>
    <r>
      <t xml:space="preserve">b. </t>
    </r>
    <r>
      <rPr>
        <sz val="11"/>
        <rFont val="ＭＳ 明朝"/>
        <family val="1"/>
        <charset val="128"/>
      </rPr>
      <t>天然ガス</t>
    </r>
    <rPh sb="3" eb="5">
      <t>テンネン</t>
    </rPh>
    <phoneticPr fontId="36"/>
  </si>
  <si>
    <r>
      <t xml:space="preserve">c. </t>
    </r>
    <r>
      <rPr>
        <sz val="11"/>
        <rFont val="ＭＳ 明朝"/>
        <family val="1"/>
        <charset val="128"/>
      </rPr>
      <t>通気弁・フレアリング</t>
    </r>
    <phoneticPr fontId="23"/>
  </si>
  <si>
    <r>
      <t xml:space="preserve">d. </t>
    </r>
    <r>
      <rPr>
        <sz val="11"/>
        <rFont val="ＭＳ Ｐ明朝"/>
        <family val="1"/>
        <charset val="128"/>
      </rPr>
      <t>その他（地熱発電）</t>
    </r>
    <rPh sb="5" eb="6">
      <t>タ</t>
    </rPh>
    <rPh sb="7" eb="9">
      <t>チネツ</t>
    </rPh>
    <rPh sb="9" eb="11">
      <t>ハツデン</t>
    </rPh>
    <phoneticPr fontId="6"/>
  </si>
  <si>
    <r>
      <t>kt-CH</t>
    </r>
    <r>
      <rPr>
        <vertAlign val="subscript"/>
        <sz val="11"/>
        <rFont val="Times New Roman"/>
        <family val="1"/>
      </rPr>
      <t>4</t>
    </r>
    <phoneticPr fontId="23"/>
  </si>
  <si>
    <r>
      <t>kt-CO</t>
    </r>
    <r>
      <rPr>
        <vertAlign val="subscript"/>
        <sz val="11"/>
        <rFont val="Times New Roman"/>
        <family val="1"/>
      </rPr>
      <t>2</t>
    </r>
    <r>
      <rPr>
        <sz val="11"/>
        <rFont val="Times New Roman"/>
        <family val="1"/>
      </rPr>
      <t xml:space="preserve"> </t>
    </r>
    <r>
      <rPr>
        <sz val="11"/>
        <rFont val="ＭＳ 明朝"/>
        <family val="1"/>
        <charset val="128"/>
      </rPr>
      <t>換算</t>
    </r>
    <rPh sb="7" eb="9">
      <t>カンサン</t>
    </rPh>
    <phoneticPr fontId="23"/>
  </si>
  <si>
    <r>
      <t>kt-N</t>
    </r>
    <r>
      <rPr>
        <vertAlign val="subscript"/>
        <sz val="11"/>
        <rFont val="Times New Roman"/>
        <family val="1"/>
      </rPr>
      <t>2</t>
    </r>
    <r>
      <rPr>
        <sz val="11"/>
        <rFont val="Times New Roman"/>
        <family val="1"/>
      </rPr>
      <t>O</t>
    </r>
    <phoneticPr fontId="23"/>
  </si>
  <si>
    <t>全ガス合計</t>
    <rPh sb="0" eb="1">
      <t>ゼン</t>
    </rPh>
    <rPh sb="3" eb="5">
      <t>ゴウケイ</t>
    </rPh>
    <phoneticPr fontId="6"/>
  </si>
  <si>
    <r>
      <rPr>
        <sz val="11"/>
        <rFont val="ＭＳ 明朝"/>
        <family val="1"/>
        <charset val="128"/>
      </rPr>
      <t>（参考）バイオマス起源</t>
    </r>
    <r>
      <rPr>
        <sz val="11"/>
        <rFont val="Times New Roman"/>
        <family val="1"/>
      </rPr>
      <t>CO</t>
    </r>
    <r>
      <rPr>
        <vertAlign val="subscript"/>
        <sz val="11"/>
        <rFont val="Times New Roman"/>
        <family val="1"/>
      </rPr>
      <t>2</t>
    </r>
    <r>
      <rPr>
        <sz val="11"/>
        <rFont val="Times New Roman"/>
        <family val="1"/>
      </rPr>
      <t xml:space="preserve"> </t>
    </r>
    <r>
      <rPr>
        <sz val="11"/>
        <rFont val="ＭＳ 明朝"/>
        <family val="1"/>
        <charset val="128"/>
      </rPr>
      <t>排出量</t>
    </r>
    <rPh sb="1" eb="3">
      <t>サンコウ</t>
    </rPh>
    <rPh sb="9" eb="11">
      <t>キゲン</t>
    </rPh>
    <rPh sb="15" eb="18">
      <t>ハイシュツリョウ</t>
    </rPh>
    <phoneticPr fontId="5"/>
  </si>
  <si>
    <r>
      <t>CO</t>
    </r>
    <r>
      <rPr>
        <vertAlign val="subscript"/>
        <sz val="11"/>
        <rFont val="Times New Roman"/>
        <family val="1"/>
      </rPr>
      <t>2</t>
    </r>
    <phoneticPr fontId="5"/>
  </si>
  <si>
    <r>
      <t xml:space="preserve">1.B.1 </t>
    </r>
    <r>
      <rPr>
        <sz val="11"/>
        <rFont val="ＭＳ Ｐ明朝"/>
        <family val="1"/>
        <charset val="128"/>
      </rPr>
      <t>固体燃料</t>
    </r>
    <rPh sb="6" eb="10">
      <t>コタイネンリョウ</t>
    </rPh>
    <phoneticPr fontId="5"/>
  </si>
  <si>
    <r>
      <rPr>
        <b/>
        <sz val="14"/>
        <rFont val="ＭＳ 明朝"/>
        <family val="1"/>
        <charset val="128"/>
      </rPr>
      <t>燃料からの漏出（</t>
    </r>
    <r>
      <rPr>
        <b/>
        <sz val="14"/>
        <rFont val="Times New Roman"/>
        <family val="1"/>
      </rPr>
      <t>1.B</t>
    </r>
    <r>
      <rPr>
        <b/>
        <sz val="14"/>
        <rFont val="ＭＳ 明朝"/>
        <family val="1"/>
        <charset val="128"/>
      </rPr>
      <t>）、二酸化炭素の輸送と貯留（</t>
    </r>
    <r>
      <rPr>
        <b/>
        <sz val="14"/>
        <rFont val="Times New Roman"/>
        <family val="1"/>
      </rPr>
      <t>1.C</t>
    </r>
    <r>
      <rPr>
        <b/>
        <sz val="14"/>
        <rFont val="ＭＳ 明朝"/>
        <family val="1"/>
        <charset val="128"/>
      </rPr>
      <t>）の各種表</t>
    </r>
    <phoneticPr fontId="23"/>
  </si>
  <si>
    <r>
      <rPr>
        <sz val="10"/>
        <rFont val="ＭＳ 明朝"/>
        <family val="1"/>
        <charset val="128"/>
      </rPr>
      <t>表</t>
    </r>
    <r>
      <rPr>
        <sz val="10"/>
        <rFont val="Times New Roman"/>
        <family val="1"/>
      </rPr>
      <t>3-</t>
    </r>
    <rPh sb="0" eb="1">
      <t>ヒョウ</t>
    </rPh>
    <phoneticPr fontId="23"/>
  </si>
  <si>
    <r>
      <rPr>
        <sz val="10"/>
        <rFont val="ＭＳ 明朝"/>
        <family val="1"/>
        <charset val="128"/>
      </rPr>
      <t>坑内掘　採掘時の排出係数</t>
    </r>
    <rPh sb="4" eb="7">
      <t>サイクツジ</t>
    </rPh>
    <rPh sb="8" eb="10">
      <t>ハイシュツ</t>
    </rPh>
    <rPh sb="10" eb="12">
      <t>ケイスウ</t>
    </rPh>
    <phoneticPr fontId="23"/>
  </si>
  <si>
    <r>
      <rPr>
        <sz val="10"/>
        <rFont val="ＭＳ 明朝"/>
        <family val="1"/>
        <charset val="128"/>
      </rPr>
      <t>項目</t>
    </r>
    <rPh sb="0" eb="2">
      <t>コウモク</t>
    </rPh>
    <phoneticPr fontId="23"/>
  </si>
  <si>
    <r>
      <rPr>
        <sz val="10"/>
        <rFont val="ＭＳ 明朝"/>
        <family val="1"/>
        <charset val="128"/>
      </rPr>
      <t>単位</t>
    </r>
    <rPh sb="0" eb="2">
      <t>タンイ</t>
    </rPh>
    <phoneticPr fontId="23"/>
  </si>
  <si>
    <r>
      <rPr>
        <sz val="10"/>
        <rFont val="ＭＳ 明朝"/>
        <family val="1"/>
        <charset val="128"/>
      </rPr>
      <t>坑内掘石炭生産量</t>
    </r>
    <r>
      <rPr>
        <sz val="10"/>
        <rFont val="Times New Roman"/>
        <family val="1"/>
      </rPr>
      <t xml:space="preserve"> (A)</t>
    </r>
    <rPh sb="2" eb="3">
      <t>ホ</t>
    </rPh>
    <phoneticPr fontId="23"/>
  </si>
  <si>
    <t>kt</t>
  </si>
  <si>
    <r>
      <t>CH</t>
    </r>
    <r>
      <rPr>
        <vertAlign val="subscript"/>
        <sz val="10"/>
        <rFont val="Times New Roman"/>
        <family val="1"/>
      </rPr>
      <t>4</t>
    </r>
    <r>
      <rPr>
        <sz val="10"/>
        <rFont val="ＭＳ 明朝"/>
        <family val="1"/>
        <charset val="128"/>
      </rPr>
      <t>総排出量</t>
    </r>
    <r>
      <rPr>
        <sz val="10"/>
        <rFont val="Times New Roman"/>
        <family val="1"/>
      </rPr>
      <t xml:space="preserve"> (B)</t>
    </r>
    <phoneticPr fontId="23"/>
  </si>
  <si>
    <r>
      <t>10</t>
    </r>
    <r>
      <rPr>
        <vertAlign val="superscript"/>
        <sz val="10"/>
        <rFont val="Times New Roman"/>
        <family val="1"/>
      </rPr>
      <t>6</t>
    </r>
    <r>
      <rPr>
        <sz val="10"/>
        <rFont val="Times New Roman"/>
        <family val="1"/>
      </rPr>
      <t xml:space="preserve"> m</t>
    </r>
    <r>
      <rPr>
        <vertAlign val="superscript"/>
        <sz val="10"/>
        <rFont val="Times New Roman"/>
        <family val="1"/>
      </rPr>
      <t>3</t>
    </r>
    <phoneticPr fontId="23"/>
  </si>
  <si>
    <r>
      <t>10</t>
    </r>
    <r>
      <rPr>
        <vertAlign val="superscript"/>
        <sz val="10"/>
        <rFont val="Times New Roman"/>
        <family val="1"/>
      </rPr>
      <t>6</t>
    </r>
    <r>
      <rPr>
        <sz val="10"/>
        <rFont val="Times New Roman"/>
        <family val="1"/>
      </rPr>
      <t>m</t>
    </r>
    <r>
      <rPr>
        <vertAlign val="superscript"/>
        <sz val="10"/>
        <rFont val="Times New Roman"/>
        <family val="1"/>
      </rPr>
      <t>3</t>
    </r>
    <phoneticPr fontId="23"/>
  </si>
  <si>
    <r>
      <t>CH</t>
    </r>
    <r>
      <rPr>
        <vertAlign val="subscript"/>
        <sz val="10"/>
        <rFont val="Times New Roman"/>
        <family val="1"/>
      </rPr>
      <t>4</t>
    </r>
    <r>
      <rPr>
        <sz val="10"/>
        <rFont val="ＭＳ 明朝"/>
        <family val="1"/>
        <charset val="128"/>
      </rPr>
      <t>総排出量</t>
    </r>
    <r>
      <rPr>
        <sz val="10"/>
        <rFont val="Times New Roman"/>
        <family val="1"/>
      </rPr>
      <t xml:space="preserve"> (C)</t>
    </r>
    <phoneticPr fontId="23"/>
  </si>
  <si>
    <r>
      <t>kt-CH</t>
    </r>
    <r>
      <rPr>
        <vertAlign val="subscript"/>
        <sz val="10"/>
        <rFont val="Times New Roman"/>
        <family val="1"/>
      </rPr>
      <t>4</t>
    </r>
    <phoneticPr fontId="23"/>
  </si>
  <si>
    <t>=(B)*0.67</t>
    <phoneticPr fontId="23"/>
  </si>
  <si>
    <r>
      <rPr>
        <sz val="10"/>
        <rFont val="ＭＳ 明朝"/>
        <family val="1"/>
        <charset val="128"/>
      </rPr>
      <t>排出係数</t>
    </r>
  </si>
  <si>
    <r>
      <t>kg-CH</t>
    </r>
    <r>
      <rPr>
        <vertAlign val="subscript"/>
        <sz val="10"/>
        <rFont val="Times New Roman"/>
        <family val="1"/>
      </rPr>
      <t>4</t>
    </r>
    <r>
      <rPr>
        <sz val="10"/>
        <rFont val="Times New Roman"/>
        <family val="1"/>
      </rPr>
      <t>/t</t>
    </r>
    <phoneticPr fontId="23"/>
  </si>
  <si>
    <t>=(C)/(A)*1000</t>
    <phoneticPr fontId="23"/>
  </si>
  <si>
    <r>
      <rPr>
        <sz val="10"/>
        <rFont val="ＭＳ 明朝"/>
        <family val="1"/>
        <charset val="128"/>
      </rPr>
      <t>石炭生産量の推移</t>
    </r>
    <rPh sb="0" eb="2">
      <t>セキタン</t>
    </rPh>
    <rPh sb="2" eb="5">
      <t>セイサンリョウ</t>
    </rPh>
    <rPh sb="6" eb="8">
      <t>スイイ</t>
    </rPh>
    <phoneticPr fontId="23"/>
  </si>
  <si>
    <r>
      <rPr>
        <sz val="10"/>
        <rFont val="ＭＳ 明朝"/>
        <family val="1"/>
        <charset val="128"/>
      </rPr>
      <t>石炭生産量合計</t>
    </r>
  </si>
  <si>
    <r>
      <rPr>
        <sz val="10"/>
        <rFont val="ＭＳ 明朝"/>
        <family val="1"/>
        <charset val="128"/>
      </rPr>
      <t>うち露天掘</t>
    </r>
  </si>
  <si>
    <r>
      <rPr>
        <sz val="10"/>
        <rFont val="ＭＳ 明朝"/>
        <family val="1"/>
        <charset val="128"/>
      </rPr>
      <t>うち坑内掘</t>
    </r>
  </si>
  <si>
    <r>
      <rPr>
        <sz val="10"/>
        <rFont val="ＭＳ 明朝"/>
        <family val="1"/>
        <charset val="128"/>
      </rPr>
      <t>採掘時の</t>
    </r>
    <r>
      <rPr>
        <sz val="10"/>
        <rFont val="Times New Roman"/>
        <family val="1"/>
      </rPr>
      <t>CH</t>
    </r>
    <r>
      <rPr>
        <vertAlign val="subscript"/>
        <sz val="10"/>
        <rFont val="Times New Roman"/>
        <family val="1"/>
      </rPr>
      <t>4</t>
    </r>
    <r>
      <rPr>
        <sz val="10"/>
        <rFont val="ＭＳ 明朝"/>
        <family val="1"/>
        <charset val="128"/>
      </rPr>
      <t>回収量</t>
    </r>
    <rPh sb="7" eb="9">
      <t>カイシュウ</t>
    </rPh>
    <rPh sb="9" eb="10">
      <t>リョウ</t>
    </rPh>
    <phoneticPr fontId="6"/>
  </si>
  <si>
    <r>
      <rPr>
        <sz val="10"/>
        <rFont val="ＭＳ 明朝"/>
        <family val="1"/>
        <charset val="128"/>
      </rPr>
      <t>回収量</t>
    </r>
    <rPh sb="0" eb="2">
      <t>カイシュウ</t>
    </rPh>
    <phoneticPr fontId="23"/>
  </si>
  <si>
    <r>
      <t>1000 m</t>
    </r>
    <r>
      <rPr>
        <vertAlign val="superscript"/>
        <sz val="10"/>
        <rFont val="Times New Roman"/>
        <family val="1"/>
      </rPr>
      <t>3</t>
    </r>
    <phoneticPr fontId="23"/>
  </si>
  <si>
    <r>
      <rPr>
        <sz val="10"/>
        <rFont val="ＭＳ 明朝"/>
        <family val="1"/>
        <charset val="128"/>
      </rPr>
      <t>木炭生産量</t>
    </r>
    <rPh sb="0" eb="2">
      <t>モクタン</t>
    </rPh>
    <rPh sb="2" eb="4">
      <t>セイサン</t>
    </rPh>
    <rPh sb="4" eb="5">
      <t>リョウ</t>
    </rPh>
    <phoneticPr fontId="6"/>
  </si>
  <si>
    <t>kt</t>
    <phoneticPr fontId="6"/>
  </si>
  <si>
    <t>我が国の原油生産量およびコンデンセート生産量</t>
    <rPh sb="0" eb="1">
      <t>ワ</t>
    </rPh>
    <rPh sb="2" eb="3">
      <t>クニ</t>
    </rPh>
    <rPh sb="4" eb="6">
      <t>ゲンユ</t>
    </rPh>
    <rPh sb="6" eb="8">
      <t>セイサン</t>
    </rPh>
    <rPh sb="8" eb="9">
      <t>リョウ</t>
    </rPh>
    <rPh sb="19" eb="21">
      <t>セイサン</t>
    </rPh>
    <rPh sb="21" eb="22">
      <t>リョウ</t>
    </rPh>
    <phoneticPr fontId="23"/>
  </si>
  <si>
    <t>原油生産量（コンデンセートを含まない）</t>
    <rPh sb="0" eb="2">
      <t>ゲンユ</t>
    </rPh>
    <rPh sb="2" eb="4">
      <t>セイサン</t>
    </rPh>
    <rPh sb="4" eb="5">
      <t>リョウ</t>
    </rPh>
    <phoneticPr fontId="23"/>
  </si>
  <si>
    <t>コンデンセート生産量</t>
    <rPh sb="7" eb="9">
      <t>セイサン</t>
    </rPh>
    <rPh sb="9" eb="10">
      <t>リョウ</t>
    </rPh>
    <phoneticPr fontId="23"/>
  </si>
  <si>
    <r>
      <rPr>
        <sz val="10"/>
        <rFont val="ＭＳ 明朝"/>
        <family val="1"/>
        <charset val="128"/>
      </rPr>
      <t>原油生産量（合計）</t>
    </r>
    <rPh sb="0" eb="2">
      <t>ゲンユ</t>
    </rPh>
    <rPh sb="2" eb="5">
      <t>セイサンリョウ</t>
    </rPh>
    <rPh sb="6" eb="8">
      <t>ゴウケイ</t>
    </rPh>
    <phoneticPr fontId="23"/>
  </si>
  <si>
    <r>
      <rPr>
        <sz val="10"/>
        <rFont val="ＭＳ 明朝"/>
        <family val="1"/>
        <charset val="128"/>
      </rPr>
      <t>原油・</t>
    </r>
    <r>
      <rPr>
        <sz val="10"/>
        <rFont val="Times New Roman"/>
        <family val="1"/>
      </rPr>
      <t>NGL</t>
    </r>
    <r>
      <rPr>
        <sz val="10"/>
        <rFont val="ＭＳ 明朝"/>
        <family val="1"/>
        <charset val="128"/>
      </rPr>
      <t>の国内精製量</t>
    </r>
    <rPh sb="0" eb="2">
      <t>ゲンユ</t>
    </rPh>
    <rPh sb="7" eb="9">
      <t>コクナイ</t>
    </rPh>
    <rPh sb="9" eb="11">
      <t>セイセイ</t>
    </rPh>
    <rPh sb="11" eb="12">
      <t>リョウ</t>
    </rPh>
    <phoneticPr fontId="23"/>
  </si>
  <si>
    <r>
      <rPr>
        <sz val="10"/>
        <rFont val="ＭＳ 明朝"/>
        <family val="1"/>
        <charset val="128"/>
      </rPr>
      <t>原油・</t>
    </r>
    <r>
      <rPr>
        <sz val="10"/>
        <rFont val="Times New Roman"/>
        <family val="1"/>
      </rPr>
      <t>NGL</t>
    </r>
    <r>
      <rPr>
        <sz val="10"/>
        <rFont val="ＭＳ 明朝"/>
        <family val="1"/>
        <charset val="128"/>
      </rPr>
      <t>精製量</t>
    </r>
    <rPh sb="0" eb="2">
      <t>ゲンユ</t>
    </rPh>
    <rPh sb="6" eb="8">
      <t>セイセイ</t>
    </rPh>
    <rPh sb="8" eb="9">
      <t>リョウ</t>
    </rPh>
    <phoneticPr fontId="23"/>
  </si>
  <si>
    <r>
      <t>10</t>
    </r>
    <r>
      <rPr>
        <vertAlign val="superscript"/>
        <sz val="10"/>
        <rFont val="Times New Roman"/>
        <family val="1"/>
      </rPr>
      <t>6</t>
    </r>
    <r>
      <rPr>
        <sz val="10"/>
        <rFont val="Times New Roman"/>
        <family val="1"/>
      </rPr>
      <t>m</t>
    </r>
    <r>
      <rPr>
        <vertAlign val="superscript"/>
        <sz val="10"/>
        <rFont val="Times New Roman"/>
        <family val="1"/>
      </rPr>
      <t>3</t>
    </r>
    <phoneticPr fontId="36"/>
  </si>
  <si>
    <t>天然ガスの輸送における排出係数の推計結果</t>
    <rPh sb="0" eb="2">
      <t>テンネン</t>
    </rPh>
    <rPh sb="5" eb="7">
      <t>ユソウ</t>
    </rPh>
    <rPh sb="11" eb="13">
      <t>ハイシュツ</t>
    </rPh>
    <rPh sb="13" eb="15">
      <t>ケイスウ</t>
    </rPh>
    <rPh sb="16" eb="18">
      <t>スイケイ</t>
    </rPh>
    <rPh sb="18" eb="20">
      <t>ケッカ</t>
    </rPh>
    <phoneticPr fontId="5"/>
  </si>
  <si>
    <t>パイプラインの
移設・設置工事</t>
    <rPh sb="8" eb="10">
      <t>イセツ</t>
    </rPh>
    <rPh sb="11" eb="13">
      <t>セッチ</t>
    </rPh>
    <rPh sb="13" eb="15">
      <t>コウジ</t>
    </rPh>
    <phoneticPr fontId="5"/>
  </si>
  <si>
    <r>
      <t>t-CH</t>
    </r>
    <r>
      <rPr>
        <vertAlign val="subscript"/>
        <sz val="10"/>
        <rFont val="Times New Roman"/>
        <family val="1"/>
      </rPr>
      <t>4</t>
    </r>
    <r>
      <rPr>
        <sz val="10"/>
        <rFont val="Times New Roman"/>
        <family val="1"/>
      </rPr>
      <t>/10</t>
    </r>
    <r>
      <rPr>
        <vertAlign val="superscript"/>
        <sz val="10"/>
        <rFont val="Times New Roman"/>
        <family val="1"/>
      </rPr>
      <t>6</t>
    </r>
    <r>
      <rPr>
        <sz val="10"/>
        <rFont val="Times New Roman"/>
        <family val="1"/>
      </rPr>
      <t>m</t>
    </r>
    <r>
      <rPr>
        <vertAlign val="superscript"/>
        <sz val="10"/>
        <rFont val="Times New Roman"/>
        <family val="1"/>
      </rPr>
      <t>3</t>
    </r>
    <phoneticPr fontId="23"/>
  </si>
  <si>
    <t>整圧器の駆動用
ガス</t>
    <rPh sb="0" eb="2">
      <t>セイアツ</t>
    </rPh>
    <rPh sb="2" eb="3">
      <t>キ</t>
    </rPh>
    <rPh sb="4" eb="6">
      <t>クドウ</t>
    </rPh>
    <rPh sb="6" eb="7">
      <t>ヨウ</t>
    </rPh>
    <phoneticPr fontId="5"/>
  </si>
  <si>
    <r>
      <rPr>
        <sz val="10"/>
        <rFont val="ＭＳ 明朝"/>
        <family val="1"/>
        <charset val="128"/>
      </rPr>
      <t>合計</t>
    </r>
    <rPh sb="0" eb="2">
      <t>ゴウケイ</t>
    </rPh>
    <phoneticPr fontId="5"/>
  </si>
  <si>
    <t>天然ガスの販売量</t>
    <rPh sb="0" eb="2">
      <t>テンネン</t>
    </rPh>
    <rPh sb="5" eb="7">
      <t>ハンバイ</t>
    </rPh>
    <rPh sb="7" eb="8">
      <t>リョウ</t>
    </rPh>
    <phoneticPr fontId="23"/>
  </si>
  <si>
    <t>天然ガス販売量</t>
    <rPh sb="0" eb="2">
      <t>テンネン</t>
    </rPh>
    <rPh sb="4" eb="6">
      <t>ハンバイ</t>
    </rPh>
    <rPh sb="6" eb="7">
      <t>リョウ</t>
    </rPh>
    <phoneticPr fontId="23"/>
  </si>
  <si>
    <t>都市ガスの原料として用いられた液化天然ガス及び天然ガスの消費量</t>
    <rPh sb="0" eb="2">
      <t>トシ</t>
    </rPh>
    <rPh sb="5" eb="7">
      <t>ゲンリョウ</t>
    </rPh>
    <rPh sb="10" eb="11">
      <t>モチ</t>
    </rPh>
    <rPh sb="15" eb="17">
      <t>エキカ</t>
    </rPh>
    <rPh sb="17" eb="19">
      <t>テンネン</t>
    </rPh>
    <rPh sb="21" eb="22">
      <t>オヨ</t>
    </rPh>
    <rPh sb="23" eb="25">
      <t>テンネン</t>
    </rPh>
    <rPh sb="28" eb="31">
      <t>ショウヒリョウ</t>
    </rPh>
    <phoneticPr fontId="23"/>
  </si>
  <si>
    <r>
      <rPr>
        <sz val="10"/>
        <rFont val="ＭＳ 明朝"/>
        <family val="1"/>
        <charset val="128"/>
      </rPr>
      <t xml:space="preserve">都市ガス製造における
</t>
    </r>
    <r>
      <rPr>
        <sz val="10"/>
        <rFont val="Times New Roman"/>
        <family val="1"/>
      </rPr>
      <t>LNG</t>
    </r>
    <r>
      <rPr>
        <sz val="10"/>
        <rFont val="ＭＳ 明朝"/>
        <family val="1"/>
        <charset val="128"/>
      </rPr>
      <t>消費量</t>
    </r>
    <rPh sb="0" eb="2">
      <t>トシ</t>
    </rPh>
    <rPh sb="4" eb="6">
      <t>セイゾウ</t>
    </rPh>
    <rPh sb="14" eb="16">
      <t>ショウヒ</t>
    </rPh>
    <phoneticPr fontId="23"/>
  </si>
  <si>
    <t>PJ</t>
    <phoneticPr fontId="23"/>
  </si>
  <si>
    <t>都市ガス製造における
天然ガス消費量</t>
    <rPh sb="0" eb="2">
      <t>トシ</t>
    </rPh>
    <rPh sb="4" eb="6">
      <t>セイゾウ</t>
    </rPh>
    <rPh sb="11" eb="13">
      <t>テンネン</t>
    </rPh>
    <rPh sb="15" eb="17">
      <t>ショウヒ</t>
    </rPh>
    <phoneticPr fontId="23"/>
  </si>
  <si>
    <t>都市ガス販売量</t>
    <rPh sb="0" eb="2">
      <t>トシ</t>
    </rPh>
    <rPh sb="4" eb="6">
      <t>ハンバイ</t>
    </rPh>
    <rPh sb="6" eb="7">
      <t>リョウ</t>
    </rPh>
    <phoneticPr fontId="6"/>
  </si>
  <si>
    <t>PJ</t>
    <phoneticPr fontId="36"/>
  </si>
  <si>
    <t>体積当たり発熱量</t>
    <rPh sb="0" eb="2">
      <t>タイセキ</t>
    </rPh>
    <rPh sb="2" eb="3">
      <t>ア</t>
    </rPh>
    <rPh sb="5" eb="7">
      <t>ハツネツ</t>
    </rPh>
    <rPh sb="7" eb="8">
      <t>リョウ</t>
    </rPh>
    <phoneticPr fontId="6"/>
  </si>
  <si>
    <t>都市ガス販売量
（体積換算）</t>
    <rPh sb="9" eb="11">
      <t>タイセキ</t>
    </rPh>
    <rPh sb="11" eb="13">
      <t>カンザン</t>
    </rPh>
    <phoneticPr fontId="6"/>
  </si>
  <si>
    <r>
      <rPr>
        <sz val="10"/>
        <rFont val="ＭＳ 明朝"/>
        <family val="1"/>
        <charset val="128"/>
      </rPr>
      <t>通気弁（天然ガス産業）の排出係数</t>
    </r>
    <rPh sb="0" eb="2">
      <t>ツウキ</t>
    </rPh>
    <rPh sb="2" eb="3">
      <t>ベン</t>
    </rPh>
    <rPh sb="8" eb="10">
      <t>サンギョウ</t>
    </rPh>
    <rPh sb="12" eb="14">
      <t>ハイシュツ</t>
    </rPh>
    <rPh sb="14" eb="16">
      <t>ケイスウ</t>
    </rPh>
    <phoneticPr fontId="16"/>
  </si>
  <si>
    <t>排出係数</t>
    <rPh sb="0" eb="2">
      <t>ハイシュツ</t>
    </rPh>
    <rPh sb="2" eb="4">
      <t>ケイスウ</t>
    </rPh>
    <phoneticPr fontId="6"/>
  </si>
  <si>
    <t>地熱発電の排出係数と蒸気発生量の推移</t>
    <rPh sb="0" eb="2">
      <t>チネツ</t>
    </rPh>
    <rPh sb="2" eb="4">
      <t>ハツデン</t>
    </rPh>
    <rPh sb="5" eb="7">
      <t>ハイシュツ</t>
    </rPh>
    <rPh sb="7" eb="9">
      <t>ケイスウ</t>
    </rPh>
    <rPh sb="10" eb="12">
      <t>ジョウキ</t>
    </rPh>
    <rPh sb="12" eb="14">
      <t>ハッセイ</t>
    </rPh>
    <rPh sb="14" eb="15">
      <t>リョウ</t>
    </rPh>
    <rPh sb="16" eb="18">
      <t>スイイ</t>
    </rPh>
    <phoneticPr fontId="6"/>
  </si>
  <si>
    <r>
      <rPr>
        <sz val="10"/>
        <rFont val="ＭＳ 明朝"/>
        <family val="1"/>
        <charset val="128"/>
      </rPr>
      <t>蒸気生産量</t>
    </r>
    <rPh sb="0" eb="2">
      <t>ジョウキ</t>
    </rPh>
    <rPh sb="2" eb="4">
      <t>セイサン</t>
    </rPh>
    <rPh sb="4" eb="5">
      <t>リョウ</t>
    </rPh>
    <phoneticPr fontId="6"/>
  </si>
  <si>
    <t>発電所名</t>
    <rPh sb="0" eb="2">
      <t>ハツデン</t>
    </rPh>
    <rPh sb="2" eb="3">
      <t>ショ</t>
    </rPh>
    <rPh sb="3" eb="4">
      <t>メイ</t>
    </rPh>
    <phoneticPr fontId="6"/>
  </si>
  <si>
    <r>
      <t>CO</t>
    </r>
    <r>
      <rPr>
        <vertAlign val="subscript"/>
        <sz val="10"/>
        <rFont val="Times New Roman"/>
        <family val="1"/>
      </rPr>
      <t>2</t>
    </r>
    <phoneticPr fontId="6"/>
  </si>
  <si>
    <r>
      <t>CH</t>
    </r>
    <r>
      <rPr>
        <vertAlign val="subscript"/>
        <sz val="10"/>
        <rFont val="Times New Roman"/>
        <family val="1"/>
      </rPr>
      <t>4</t>
    </r>
    <phoneticPr fontId="6"/>
  </si>
  <si>
    <r>
      <rPr>
        <sz val="10"/>
        <rFont val="Meiryo UI"/>
        <family val="1"/>
        <charset val="128"/>
      </rPr>
      <t>［</t>
    </r>
    <r>
      <rPr>
        <sz val="10"/>
        <rFont val="Times New Roman"/>
        <family val="1"/>
      </rPr>
      <t>kt</t>
    </r>
    <r>
      <rPr>
        <sz val="10"/>
        <rFont val="Meiryo UI"/>
        <family val="1"/>
        <charset val="128"/>
      </rPr>
      <t>］</t>
    </r>
    <phoneticPr fontId="6"/>
  </si>
  <si>
    <r>
      <rPr>
        <sz val="9"/>
        <rFont val="Meiryo UI"/>
        <family val="1"/>
        <charset val="128"/>
      </rPr>
      <t>［</t>
    </r>
    <r>
      <rPr>
        <sz val="9"/>
        <rFont val="Times New Roman"/>
        <family val="1"/>
      </rPr>
      <t>t-CO</t>
    </r>
    <r>
      <rPr>
        <vertAlign val="subscript"/>
        <sz val="9"/>
        <rFont val="Times New Roman"/>
        <family val="1"/>
      </rPr>
      <t>2</t>
    </r>
    <r>
      <rPr>
        <sz val="9"/>
        <rFont val="Times New Roman"/>
        <family val="1"/>
      </rPr>
      <t>/kt</t>
    </r>
    <r>
      <rPr>
        <sz val="9"/>
        <rFont val="Meiryo UI"/>
        <family val="1"/>
        <charset val="128"/>
      </rPr>
      <t>］</t>
    </r>
    <phoneticPr fontId="36"/>
  </si>
  <si>
    <r>
      <rPr>
        <sz val="9"/>
        <rFont val="Meiryo UI"/>
        <family val="1"/>
        <charset val="128"/>
      </rPr>
      <t>［</t>
    </r>
    <r>
      <rPr>
        <sz val="9"/>
        <rFont val="Times New Roman"/>
        <family val="1"/>
      </rPr>
      <t>t-CH</t>
    </r>
    <r>
      <rPr>
        <vertAlign val="subscript"/>
        <sz val="9"/>
        <rFont val="Times New Roman"/>
        <family val="1"/>
      </rPr>
      <t>4</t>
    </r>
    <r>
      <rPr>
        <sz val="9"/>
        <rFont val="Times New Roman"/>
        <family val="1"/>
      </rPr>
      <t>/kt</t>
    </r>
    <r>
      <rPr>
        <sz val="9"/>
        <rFont val="Meiryo UI"/>
        <family val="1"/>
        <charset val="128"/>
      </rPr>
      <t>］</t>
    </r>
    <phoneticPr fontId="36"/>
  </si>
  <si>
    <t>松川</t>
    <rPh sb="0" eb="2">
      <t>マツカワ</t>
    </rPh>
    <phoneticPr fontId="36"/>
  </si>
  <si>
    <t>大岳</t>
    <rPh sb="0" eb="2">
      <t>オオダケ</t>
    </rPh>
    <phoneticPr fontId="36"/>
  </si>
  <si>
    <t>大沼</t>
    <rPh sb="0" eb="2">
      <t>オオヌマ</t>
    </rPh>
    <phoneticPr fontId="36"/>
  </si>
  <si>
    <t>鬼首</t>
    <rPh sb="0" eb="1">
      <t>オニ</t>
    </rPh>
    <rPh sb="1" eb="2">
      <t>クビ</t>
    </rPh>
    <phoneticPr fontId="36"/>
  </si>
  <si>
    <t>八丁原1号</t>
    <rPh sb="0" eb="3">
      <t>ハッチョウバラ</t>
    </rPh>
    <rPh sb="4" eb="5">
      <t>ゴウ</t>
    </rPh>
    <phoneticPr fontId="36"/>
  </si>
  <si>
    <t>八丁原2号</t>
    <rPh sb="0" eb="3">
      <t>ハッチョウバラ</t>
    </rPh>
    <rPh sb="4" eb="5">
      <t>ゴウ</t>
    </rPh>
    <phoneticPr fontId="36"/>
  </si>
  <si>
    <t>葛根田1号</t>
    <rPh sb="0" eb="1">
      <t>クズ</t>
    </rPh>
    <rPh sb="1" eb="2">
      <t>ネ</t>
    </rPh>
    <rPh sb="2" eb="3">
      <t>タ</t>
    </rPh>
    <rPh sb="4" eb="5">
      <t>ゴウ</t>
    </rPh>
    <phoneticPr fontId="36"/>
  </si>
  <si>
    <t>葛根田2号</t>
    <rPh sb="0" eb="1">
      <t>クズ</t>
    </rPh>
    <rPh sb="1" eb="2">
      <t>ネ</t>
    </rPh>
    <rPh sb="2" eb="3">
      <t>タ</t>
    </rPh>
    <rPh sb="4" eb="5">
      <t>ゴウ</t>
    </rPh>
    <phoneticPr fontId="36"/>
  </si>
  <si>
    <t>杉乃井</t>
    <rPh sb="0" eb="3">
      <t>スギノイ</t>
    </rPh>
    <phoneticPr fontId="36"/>
  </si>
  <si>
    <t>森</t>
    <rPh sb="0" eb="1">
      <t>モリ</t>
    </rPh>
    <phoneticPr fontId="36"/>
  </si>
  <si>
    <t>霧島国際ホテル</t>
    <rPh sb="0" eb="2">
      <t>キリシマ</t>
    </rPh>
    <rPh sb="2" eb="4">
      <t>コクサイ</t>
    </rPh>
    <phoneticPr fontId="36"/>
  </si>
  <si>
    <t>上の岱</t>
    <rPh sb="0" eb="1">
      <t>ウエ</t>
    </rPh>
    <phoneticPr fontId="36"/>
  </si>
  <si>
    <t>山川</t>
    <rPh sb="0" eb="2">
      <t>ヤマカワ</t>
    </rPh>
    <phoneticPr fontId="36"/>
  </si>
  <si>
    <t>澄川</t>
    <rPh sb="0" eb="2">
      <t>スミカワ</t>
    </rPh>
    <phoneticPr fontId="36"/>
  </si>
  <si>
    <t>柳津西山</t>
    <rPh sb="0" eb="2">
      <t>ヤナヅ</t>
    </rPh>
    <rPh sb="2" eb="4">
      <t>ニシヤマ</t>
    </rPh>
    <phoneticPr fontId="36"/>
  </si>
  <si>
    <t>大霧</t>
    <rPh sb="0" eb="1">
      <t>オオ</t>
    </rPh>
    <rPh sb="1" eb="2">
      <t>キリ</t>
    </rPh>
    <phoneticPr fontId="36"/>
  </si>
  <si>
    <t>滝上</t>
    <rPh sb="0" eb="1">
      <t>タキ</t>
    </rPh>
    <rPh sb="1" eb="2">
      <t>ウエ</t>
    </rPh>
    <phoneticPr fontId="36"/>
  </si>
  <si>
    <t>八丈島</t>
    <rPh sb="0" eb="3">
      <t>ハチジョウジマ</t>
    </rPh>
    <phoneticPr fontId="36"/>
  </si>
  <si>
    <t>九重</t>
    <rPh sb="0" eb="2">
      <t>ココノエ</t>
    </rPh>
    <phoneticPr fontId="36"/>
  </si>
  <si>
    <t>わいた</t>
    <phoneticPr fontId="36"/>
  </si>
  <si>
    <r>
      <t>CO</t>
    </r>
    <r>
      <rPr>
        <vertAlign val="subscript"/>
        <sz val="10"/>
        <rFont val="Times New Roman"/>
        <family val="1"/>
      </rPr>
      <t>2</t>
    </r>
    <r>
      <rPr>
        <sz val="10"/>
        <rFont val="ＭＳ Ｐ明朝"/>
        <family val="1"/>
        <charset val="128"/>
      </rPr>
      <t>の輸送と貯留（1.C.）の温室効果ガス排出量</t>
    </r>
    <rPh sb="4" eb="6">
      <t>ユソウ</t>
    </rPh>
    <rPh sb="7" eb="9">
      <t>チョリュウ</t>
    </rPh>
    <rPh sb="16" eb="18">
      <t>オンシツ</t>
    </rPh>
    <rPh sb="18" eb="20">
      <t>コウカ</t>
    </rPh>
    <rPh sb="22" eb="24">
      <t>ハイシュツ</t>
    </rPh>
    <rPh sb="24" eb="25">
      <t>リョウ</t>
    </rPh>
    <phoneticPr fontId="6"/>
  </si>
  <si>
    <t>部門</t>
    <rPh sb="0" eb="2">
      <t>ブモン</t>
    </rPh>
    <phoneticPr fontId="5"/>
  </si>
  <si>
    <r>
      <t>1.C.1 CO</t>
    </r>
    <r>
      <rPr>
        <vertAlign val="subscript"/>
        <sz val="10"/>
        <rFont val="Times New Roman"/>
        <family val="1"/>
      </rPr>
      <t>2</t>
    </r>
    <r>
      <rPr>
        <sz val="10"/>
        <rFont val="ＭＳ 明朝"/>
        <family val="1"/>
        <charset val="128"/>
      </rPr>
      <t>の輸送</t>
    </r>
    <rPh sb="9" eb="11">
      <t>ユソウ</t>
    </rPh>
    <phoneticPr fontId="36"/>
  </si>
  <si>
    <r>
      <t xml:space="preserve">a. </t>
    </r>
    <r>
      <rPr>
        <sz val="10"/>
        <rFont val="ＭＳ Ｐ明朝"/>
        <family val="1"/>
        <charset val="128"/>
      </rPr>
      <t>パイプライン</t>
    </r>
    <phoneticPr fontId="36"/>
  </si>
  <si>
    <r>
      <t xml:space="preserve">b. </t>
    </r>
    <r>
      <rPr>
        <sz val="10"/>
        <rFont val="ＭＳ Ｐ明朝"/>
        <family val="1"/>
        <charset val="128"/>
      </rPr>
      <t>船舶</t>
    </r>
    <rPh sb="3" eb="5">
      <t>センパク</t>
    </rPh>
    <phoneticPr fontId="6"/>
  </si>
  <si>
    <r>
      <t xml:space="preserve">c. </t>
    </r>
    <r>
      <rPr>
        <sz val="10"/>
        <rFont val="ＭＳ Ｐ明朝"/>
        <family val="1"/>
        <charset val="128"/>
      </rPr>
      <t>その他</t>
    </r>
    <rPh sb="5" eb="6">
      <t>タ</t>
    </rPh>
    <phoneticPr fontId="6"/>
  </si>
  <si>
    <r>
      <t xml:space="preserve">a. </t>
    </r>
    <r>
      <rPr>
        <sz val="10"/>
        <rFont val="ＭＳ Ｐ明朝"/>
        <family val="1"/>
        <charset val="128"/>
      </rPr>
      <t>圧入</t>
    </r>
    <rPh sb="3" eb="5">
      <t>アツニュウ</t>
    </rPh>
    <phoneticPr fontId="36"/>
  </si>
  <si>
    <r>
      <t xml:space="preserve">b. </t>
    </r>
    <r>
      <rPr>
        <sz val="10"/>
        <rFont val="ＭＳ 明朝"/>
        <family val="1"/>
        <charset val="128"/>
      </rPr>
      <t>貯留</t>
    </r>
    <rPh sb="3" eb="5">
      <t>チョリュウ</t>
    </rPh>
    <phoneticPr fontId="6"/>
  </si>
  <si>
    <r>
      <t xml:space="preserve">1.C.3 </t>
    </r>
    <r>
      <rPr>
        <sz val="10"/>
        <rFont val="ＭＳ Ｐ明朝"/>
        <family val="1"/>
        <charset val="128"/>
      </rPr>
      <t>その他</t>
    </r>
    <rPh sb="8" eb="9">
      <t>タ</t>
    </rPh>
    <phoneticPr fontId="36"/>
  </si>
  <si>
    <r>
      <rPr>
        <sz val="10"/>
        <rFont val="ＭＳ 明朝"/>
        <family val="1"/>
        <charset val="128"/>
      </rPr>
      <t>地中貯留のために回収された</t>
    </r>
    <r>
      <rPr>
        <sz val="10"/>
        <rFont val="Times New Roman"/>
        <family val="1"/>
      </rPr>
      <t>CO</t>
    </r>
    <r>
      <rPr>
        <vertAlign val="subscript"/>
        <sz val="10"/>
        <rFont val="Times New Roman"/>
        <family val="1"/>
      </rPr>
      <t>2</t>
    </r>
    <r>
      <rPr>
        <sz val="10"/>
        <rFont val="ＭＳ 明朝"/>
        <family val="1"/>
        <charset val="128"/>
      </rPr>
      <t>量</t>
    </r>
    <rPh sb="0" eb="2">
      <t>チチュウ</t>
    </rPh>
    <rPh sb="2" eb="4">
      <t>チョリュウ</t>
    </rPh>
    <rPh sb="8" eb="10">
      <t>カイシュウ</t>
    </rPh>
    <rPh sb="16" eb="17">
      <t>リョウ</t>
    </rPh>
    <phoneticPr fontId="6"/>
  </si>
  <si>
    <t>圧入サイト</t>
    <rPh sb="0" eb="2">
      <t>アツニュウ</t>
    </rPh>
    <phoneticPr fontId="6"/>
  </si>
  <si>
    <t>計上カテゴリー</t>
    <rPh sb="0" eb="2">
      <t>ケイジョウ</t>
    </rPh>
    <phoneticPr fontId="6"/>
  </si>
  <si>
    <r>
      <t xml:space="preserve">2.B.1 </t>
    </r>
    <r>
      <rPr>
        <sz val="10"/>
        <rFont val="ＭＳ Ｐ明朝"/>
        <family val="1"/>
        <charset val="128"/>
      </rPr>
      <t>アンモニア製造</t>
    </r>
    <rPh sb="11" eb="13">
      <t>セイゾウ</t>
    </rPh>
    <phoneticPr fontId="6"/>
  </si>
  <si>
    <t>長岡</t>
  </si>
  <si>
    <r>
      <t xml:space="preserve">1.A.1.b </t>
    </r>
    <r>
      <rPr>
        <sz val="10"/>
        <rFont val="ＭＳ Ｐ明朝"/>
        <family val="1"/>
        <charset val="128"/>
      </rPr>
      <t>石油精製</t>
    </r>
    <rPh sb="8" eb="10">
      <t>セキユ</t>
    </rPh>
    <rPh sb="10" eb="12">
      <t>セイセイ</t>
    </rPh>
    <phoneticPr fontId="6"/>
  </si>
  <si>
    <r>
      <rPr>
        <sz val="10"/>
        <rFont val="ＭＳ Ｐ明朝"/>
        <family val="1"/>
        <charset val="128"/>
      </rPr>
      <t>苫小牧</t>
    </r>
    <rPh sb="0" eb="3">
      <t>トマコマイ</t>
    </rPh>
    <phoneticPr fontId="5"/>
  </si>
  <si>
    <t>発電用輸入一般炭</t>
  </si>
  <si>
    <r>
      <t>3) 2012</t>
    </r>
    <r>
      <rPr>
        <sz val="11"/>
        <rFont val="ＭＳ 明朝"/>
        <family val="1"/>
        <charset val="128"/>
      </rPr>
      <t>年度迄は</t>
    </r>
    <r>
      <rPr>
        <sz val="11"/>
        <rFont val="Times New Roman"/>
        <family val="1"/>
      </rPr>
      <t xml:space="preserve"> </t>
    </r>
    <r>
      <rPr>
        <sz val="11"/>
        <rFont val="ＭＳ 明朝"/>
        <family val="1"/>
        <charset val="128"/>
      </rPr>
      <t>気体は原則全て</t>
    </r>
    <r>
      <rPr>
        <sz val="11"/>
        <rFont val="Times New Roman"/>
        <family val="1"/>
      </rPr>
      <t xml:space="preserve"> 0 °C</t>
    </r>
    <r>
      <rPr>
        <sz val="11"/>
        <rFont val="Meiryo UI"/>
        <family val="1"/>
        <charset val="128"/>
      </rPr>
      <t>、</t>
    </r>
    <r>
      <rPr>
        <sz val="11"/>
        <rFont val="Times New Roman"/>
        <family val="1"/>
      </rPr>
      <t>1</t>
    </r>
    <r>
      <rPr>
        <sz val="11"/>
        <rFont val="ＭＳ 明朝"/>
        <family val="1"/>
        <charset val="128"/>
      </rPr>
      <t>気圧</t>
    </r>
    <r>
      <rPr>
        <sz val="11"/>
        <rFont val="Times New Roman"/>
        <family val="1"/>
      </rPr>
      <t xml:space="preserve"> (273.15 K, 101.325 kPa)</t>
    </r>
    <r>
      <rPr>
        <sz val="11"/>
        <rFont val="ＭＳ 明朝"/>
        <family val="1"/>
        <charset val="128"/>
      </rPr>
      <t>（ノルマル状態）、液体は常温、固体は全て｢有水・有灰｣状態での数値を示す。</t>
    </r>
    <phoneticPr fontId="6"/>
  </si>
  <si>
    <r>
      <t xml:space="preserve">    2013</t>
    </r>
    <r>
      <rPr>
        <sz val="11"/>
        <rFont val="ＭＳ 明朝"/>
        <family val="1"/>
        <charset val="128"/>
      </rPr>
      <t>年度以降は</t>
    </r>
    <r>
      <rPr>
        <sz val="11"/>
        <rFont val="Times New Roman"/>
        <family val="1"/>
      </rPr>
      <t xml:space="preserve"> </t>
    </r>
    <r>
      <rPr>
        <sz val="11"/>
        <rFont val="ＭＳ 明朝"/>
        <family val="1"/>
        <charset val="128"/>
      </rPr>
      <t>気体･液体は原則全て</t>
    </r>
    <r>
      <rPr>
        <sz val="11"/>
        <rFont val="Times New Roman"/>
        <family val="1"/>
      </rPr>
      <t xml:space="preserve"> 25 °C, 1 bar (298.15 K, 100 kPa)</t>
    </r>
    <r>
      <rPr>
        <sz val="11"/>
        <rFont val="ＭＳ 明朝"/>
        <family val="1"/>
        <charset val="128"/>
      </rPr>
      <t>（標準環境状態</t>
    </r>
    <r>
      <rPr>
        <sz val="11"/>
        <rFont val="Times New Roman"/>
        <family val="1"/>
      </rPr>
      <t xml:space="preserve"> SATP</t>
    </r>
    <r>
      <rPr>
        <sz val="11"/>
        <rFont val="ＭＳ 明朝"/>
        <family val="1"/>
        <charset val="128"/>
      </rPr>
      <t>）、固体は全て｢有水・有灰｣状態での数値を示す。</t>
    </r>
    <phoneticPr fontId="6"/>
  </si>
  <si>
    <t>コークス炉ガスのフレアリング量のうち未計上分</t>
    <rPh sb="4" eb="5">
      <t>ロ</t>
    </rPh>
    <rPh sb="14" eb="15">
      <t>リョウ</t>
    </rPh>
    <rPh sb="18" eb="19">
      <t>ミ</t>
    </rPh>
    <rPh sb="19" eb="21">
      <t>ケイジョウ</t>
    </rPh>
    <rPh sb="21" eb="22">
      <t>ブン</t>
    </rPh>
    <phoneticPr fontId="6"/>
  </si>
  <si>
    <r>
      <t>kg-CO</t>
    </r>
    <r>
      <rPr>
        <vertAlign val="subscript"/>
        <sz val="10"/>
        <color theme="1"/>
        <rFont val="Times New Roman"/>
        <family val="1"/>
      </rPr>
      <t>2</t>
    </r>
    <r>
      <rPr>
        <sz val="10"/>
        <color theme="1"/>
        <rFont val="Times New Roman"/>
        <family val="1"/>
      </rPr>
      <t>/m</t>
    </r>
    <r>
      <rPr>
        <vertAlign val="superscript"/>
        <sz val="10"/>
        <color theme="1"/>
        <rFont val="Times New Roman"/>
        <family val="1"/>
      </rPr>
      <t>3</t>
    </r>
    <phoneticPr fontId="6"/>
  </si>
  <si>
    <t>山葵沢</t>
    <rPh sb="0" eb="3">
      <t>ワサビザワ</t>
    </rPh>
    <phoneticPr fontId="36"/>
  </si>
  <si>
    <r>
      <t xml:space="preserve">1.C.2 </t>
    </r>
    <r>
      <rPr>
        <sz val="10"/>
        <rFont val="ＭＳ Ｐ明朝"/>
        <family val="1"/>
        <charset val="128"/>
      </rPr>
      <t>圧入・貯留</t>
    </r>
    <rPh sb="6" eb="8">
      <t>アツニュウ</t>
    </rPh>
    <rPh sb="9" eb="11">
      <t>チョリュウ</t>
    </rPh>
    <phoneticPr fontId="36"/>
  </si>
  <si>
    <t>排出係数</t>
    <rPh sb="0" eb="4">
      <t>ハイシュツケイスウ</t>
    </rPh>
    <phoneticPr fontId="23"/>
  </si>
  <si>
    <t>石油化学</t>
    <rPh sb="0" eb="4">
      <t>セキユカガク</t>
    </rPh>
    <phoneticPr fontId="23"/>
  </si>
  <si>
    <t>石炭</t>
    <rPh sb="0" eb="2">
      <t>セキタン</t>
    </rPh>
    <phoneticPr fontId="5"/>
  </si>
  <si>
    <t>石炭製品</t>
    <rPh sb="0" eb="2">
      <t>セキタン</t>
    </rPh>
    <rPh sb="2" eb="4">
      <t>セイヒン</t>
    </rPh>
    <phoneticPr fontId="5"/>
  </si>
  <si>
    <t>原油</t>
    <phoneticPr fontId="6"/>
  </si>
  <si>
    <t>石油製品</t>
    <rPh sb="0" eb="2">
      <t>セキユ</t>
    </rPh>
    <rPh sb="2" eb="4">
      <t>セイヒン</t>
    </rPh>
    <phoneticPr fontId="5"/>
  </si>
  <si>
    <t>原料油</t>
    <rPh sb="0" eb="3">
      <t>ゲンリョウユ</t>
    </rPh>
    <phoneticPr fontId="5"/>
  </si>
  <si>
    <t>燃料油</t>
    <rPh sb="0" eb="3">
      <t>ネンリョウユ</t>
    </rPh>
    <phoneticPr fontId="5"/>
  </si>
  <si>
    <t>他石油製品</t>
    <rPh sb="0" eb="1">
      <t>ホカ</t>
    </rPh>
    <rPh sb="1" eb="5">
      <t>セキユセイヒン</t>
    </rPh>
    <phoneticPr fontId="5"/>
  </si>
  <si>
    <t>天然ガス</t>
    <rPh sb="0" eb="2">
      <t>テンネン</t>
    </rPh>
    <phoneticPr fontId="5"/>
  </si>
  <si>
    <t>都市ガス</t>
    <rPh sb="0" eb="2">
      <t>トシ</t>
    </rPh>
    <phoneticPr fontId="5"/>
  </si>
  <si>
    <t>（参考）バイオマス</t>
    <rPh sb="1" eb="3">
      <t>サンコウ</t>
    </rPh>
    <phoneticPr fontId="5"/>
  </si>
  <si>
    <t>$0100</t>
    <phoneticPr fontId="5"/>
  </si>
  <si>
    <t>$0200</t>
    <phoneticPr fontId="5"/>
  </si>
  <si>
    <t>$0300</t>
    <phoneticPr fontId="5"/>
  </si>
  <si>
    <t>$0400</t>
    <phoneticPr fontId="5"/>
  </si>
  <si>
    <t>$0410</t>
    <phoneticPr fontId="5"/>
  </si>
  <si>
    <t>$0430</t>
    <phoneticPr fontId="5"/>
  </si>
  <si>
    <t>$0450</t>
    <phoneticPr fontId="5"/>
  </si>
  <si>
    <t>$0500</t>
    <phoneticPr fontId="5"/>
  </si>
  <si>
    <t>$0600</t>
    <phoneticPr fontId="5"/>
  </si>
  <si>
    <t>$N130</t>
    <phoneticPr fontId="5"/>
  </si>
  <si>
    <t>BFG_CG_EF</t>
    <phoneticPr fontId="5"/>
  </si>
  <si>
    <r>
      <rPr>
        <sz val="10.5"/>
        <color theme="1"/>
        <rFont val="ＭＳ Ｐゴシック"/>
        <family val="3"/>
        <charset val="128"/>
      </rPr>
      <t>※データをご使用の際は、「</t>
    </r>
    <r>
      <rPr>
        <sz val="10.5"/>
        <color theme="1"/>
        <rFont val="Times New Roman"/>
        <family val="1"/>
      </rPr>
      <t>GIO</t>
    </r>
    <r>
      <rPr>
        <sz val="10.5"/>
        <color theme="1"/>
        <rFont val="ＭＳ Ｐゴシック"/>
        <family val="3"/>
        <charset val="128"/>
      </rPr>
      <t>サイトポリシー」をご覧ください。</t>
    </r>
    <rPh sb="26" eb="27">
      <t>ラン</t>
    </rPh>
    <phoneticPr fontId="4"/>
  </si>
  <si>
    <t>https://www.nies.go.jp/gio/copyright/index.html</t>
    <phoneticPr fontId="5"/>
  </si>
  <si>
    <t>石炭</t>
    <rPh sb="0" eb="2">
      <t>セキタン</t>
    </rPh>
    <phoneticPr fontId="6"/>
  </si>
  <si>
    <t>石炭製品</t>
    <rPh sb="0" eb="2">
      <t>セキタン</t>
    </rPh>
    <rPh sb="2" eb="4">
      <t>セイヒン</t>
    </rPh>
    <phoneticPr fontId="6"/>
  </si>
  <si>
    <t>原油</t>
    <rPh sb="0" eb="2">
      <t>ゲンユ</t>
    </rPh>
    <phoneticPr fontId="6"/>
  </si>
  <si>
    <t>石油製品</t>
    <rPh sb="0" eb="4">
      <t>セキユセイヒン</t>
    </rPh>
    <phoneticPr fontId="6"/>
  </si>
  <si>
    <t>原料油</t>
    <rPh sb="0" eb="3">
      <t>ゲンリョウユ</t>
    </rPh>
    <phoneticPr fontId="6"/>
  </si>
  <si>
    <t>燃料油</t>
    <rPh sb="0" eb="3">
      <t>ネンリョウユ</t>
    </rPh>
    <phoneticPr fontId="6"/>
  </si>
  <si>
    <t>他石油製品</t>
    <rPh sb="0" eb="5">
      <t>ホカセキユセイヒン</t>
    </rPh>
    <phoneticPr fontId="6"/>
  </si>
  <si>
    <t>天然ガス</t>
    <rPh sb="0" eb="2">
      <t>テンネン</t>
    </rPh>
    <phoneticPr fontId="6"/>
  </si>
  <si>
    <t>（参考）バイオマス</t>
    <rPh sb="1" eb="3">
      <t>サンコウ</t>
    </rPh>
    <phoneticPr fontId="6"/>
  </si>
  <si>
    <t>バイオエタノール</t>
    <phoneticPr fontId="6"/>
  </si>
  <si>
    <t>バイオディーゼル</t>
    <phoneticPr fontId="6"/>
  </si>
  <si>
    <t>バイオガス</t>
    <phoneticPr fontId="6"/>
  </si>
  <si>
    <t>$0100</t>
    <phoneticPr fontId="6"/>
  </si>
  <si>
    <t>$0200</t>
    <phoneticPr fontId="6"/>
  </si>
  <si>
    <t>$0300</t>
    <phoneticPr fontId="6"/>
  </si>
  <si>
    <t>$0400</t>
    <phoneticPr fontId="6"/>
  </si>
  <si>
    <t>$0410</t>
    <phoneticPr fontId="6"/>
  </si>
  <si>
    <t>$0430</t>
    <phoneticPr fontId="6"/>
  </si>
  <si>
    <t>$0450</t>
    <phoneticPr fontId="6"/>
  </si>
  <si>
    <t>$0500</t>
    <phoneticPr fontId="6"/>
  </si>
  <si>
    <t>$0600</t>
    <phoneticPr fontId="6"/>
  </si>
  <si>
    <t>$N130</t>
    <phoneticPr fontId="6"/>
  </si>
  <si>
    <r>
      <t>他転換・品種振替</t>
    </r>
    <r>
      <rPr>
        <b/>
        <vertAlign val="superscript"/>
        <sz val="11"/>
        <rFont val="Times New Roman"/>
        <family val="1"/>
      </rPr>
      <t>1)</t>
    </r>
    <rPh sb="0" eb="3">
      <t>タテンカン</t>
    </rPh>
    <rPh sb="4" eb="8">
      <t>ヒンシュフリカエ</t>
    </rPh>
    <phoneticPr fontId="23"/>
  </si>
  <si>
    <r>
      <t>J-COAL</t>
    </r>
    <r>
      <rPr>
        <sz val="10"/>
        <rFont val="ＭＳ 明朝"/>
        <family val="1"/>
        <charset val="128"/>
      </rPr>
      <t>調べ</t>
    </r>
    <phoneticPr fontId="23"/>
  </si>
  <si>
    <t>ガス製造</t>
    <rPh sb="2" eb="4">
      <t>セイゾウ</t>
    </rPh>
    <phoneticPr fontId="23"/>
  </si>
  <si>
    <t>気体燃料（ガス系燃料）</t>
    <rPh sb="0" eb="4">
      <t>キタイネンリョウ</t>
    </rPh>
    <rPh sb="7" eb="8">
      <t>ケイ</t>
    </rPh>
    <rPh sb="8" eb="10">
      <t>ネンリョウ</t>
    </rPh>
    <phoneticPr fontId="5"/>
  </si>
  <si>
    <t>液体燃料（石油系燃料）</t>
    <rPh sb="0" eb="4">
      <t>エキタイネンリョウ</t>
    </rPh>
    <rPh sb="5" eb="8">
      <t>セキユケイ</t>
    </rPh>
    <phoneticPr fontId="5"/>
  </si>
  <si>
    <t>固体燃料（石炭系燃料）</t>
    <rPh sb="0" eb="4">
      <t>コタイネンリョウ</t>
    </rPh>
    <rPh sb="5" eb="8">
      <t>セキタンケイ</t>
    </rPh>
    <phoneticPr fontId="5"/>
  </si>
  <si>
    <t>固体燃料（石炭系燃料）</t>
    <rPh sb="0" eb="4">
      <t>コタイネンリョウ</t>
    </rPh>
    <rPh sb="5" eb="10">
      <t>セキタンケイネンリョウ</t>
    </rPh>
    <phoneticPr fontId="6"/>
  </si>
  <si>
    <t>液体燃料（石油系燃料）</t>
    <rPh sb="0" eb="4">
      <t>エキタイネンリョウ</t>
    </rPh>
    <rPh sb="5" eb="7">
      <t>セキユ</t>
    </rPh>
    <phoneticPr fontId="6"/>
  </si>
  <si>
    <t>気体燃料（ガス系燃料）</t>
    <rPh sb="0" eb="4">
      <t>キタイネンリョウ</t>
    </rPh>
    <phoneticPr fontId="6"/>
  </si>
  <si>
    <r>
      <t xml:space="preserve">b. </t>
    </r>
    <r>
      <rPr>
        <sz val="11"/>
        <rFont val="ＭＳ Ｐ明朝"/>
        <family val="1"/>
        <charset val="128"/>
      </rPr>
      <t>燃料転換</t>
    </r>
    <rPh sb="3" eb="5">
      <t>ネンリョウ</t>
    </rPh>
    <rPh sb="5" eb="7">
      <t>テンカン</t>
    </rPh>
    <phoneticPr fontId="6"/>
  </si>
  <si>
    <t>IE</t>
    <phoneticPr fontId="23"/>
  </si>
  <si>
    <r>
      <t>MJ/m</t>
    </r>
    <r>
      <rPr>
        <vertAlign val="superscript"/>
        <sz val="10"/>
        <rFont val="Times New Roman"/>
        <family val="1"/>
      </rPr>
      <t>3</t>
    </r>
    <r>
      <rPr>
        <sz val="10"/>
        <rFont val="Times New Roman"/>
        <family val="1"/>
      </rPr>
      <t>N</t>
    </r>
    <phoneticPr fontId="16"/>
  </si>
  <si>
    <r>
      <t>10</t>
    </r>
    <r>
      <rPr>
        <vertAlign val="superscript"/>
        <sz val="10"/>
        <rFont val="Times New Roman"/>
        <family val="1"/>
      </rPr>
      <t>6</t>
    </r>
    <r>
      <rPr>
        <sz val="10"/>
        <rFont val="Times New Roman"/>
        <family val="1"/>
      </rPr>
      <t>m</t>
    </r>
    <r>
      <rPr>
        <vertAlign val="superscript"/>
        <sz val="10"/>
        <rFont val="Times New Roman"/>
        <family val="1"/>
      </rPr>
      <t>3</t>
    </r>
    <r>
      <rPr>
        <sz val="10"/>
        <rFont val="Times New Roman"/>
        <family val="1"/>
      </rPr>
      <t>N</t>
    </r>
    <phoneticPr fontId="16"/>
  </si>
  <si>
    <r>
      <t xml:space="preserve">b. </t>
    </r>
    <r>
      <rPr>
        <sz val="11"/>
        <rFont val="ＭＳ Ｐ明朝"/>
        <family val="1"/>
        <charset val="128"/>
      </rPr>
      <t>燃料転換</t>
    </r>
    <rPh sb="3" eb="5">
      <t>ネンリョウ</t>
    </rPh>
    <rPh sb="5" eb="7">
      <t>テンカン</t>
    </rPh>
    <phoneticPr fontId="5"/>
  </si>
  <si>
    <t>転換・消費在庫変動</t>
    <rPh sb="0" eb="2">
      <t>テンカン</t>
    </rPh>
    <rPh sb="3" eb="5">
      <t>ショウヒ</t>
    </rPh>
    <rPh sb="5" eb="7">
      <t>ザイコ</t>
    </rPh>
    <rPh sb="7" eb="9">
      <t>ヘンドウ</t>
    </rPh>
    <phoneticPr fontId="23"/>
  </si>
  <si>
    <r>
      <t>石油精製</t>
    </r>
    <r>
      <rPr>
        <b/>
        <vertAlign val="superscript"/>
        <sz val="11"/>
        <rFont val="Times New Roman"/>
        <family val="1"/>
      </rPr>
      <t>2)</t>
    </r>
    <rPh sb="0" eb="4">
      <t>セキユセイセイ</t>
    </rPh>
    <phoneticPr fontId="23"/>
  </si>
  <si>
    <t>備考</t>
    <rPh sb="0" eb="2">
      <t>ビコウ</t>
    </rPh>
    <phoneticPr fontId="23"/>
  </si>
  <si>
    <t>汎用輸入一般炭</t>
  </si>
  <si>
    <t>原料炭</t>
    <phoneticPr fontId="5"/>
  </si>
  <si>
    <t>バイオエタノール</t>
    <phoneticPr fontId="5"/>
  </si>
  <si>
    <t>バイオディーゼル</t>
    <phoneticPr fontId="5"/>
  </si>
  <si>
    <t>バイオガス</t>
    <phoneticPr fontId="5"/>
  </si>
  <si>
    <r>
      <t xml:space="preserve">1.A.1. </t>
    </r>
    <r>
      <rPr>
        <sz val="11"/>
        <rFont val="ＭＳ 明朝"/>
        <family val="1"/>
        <charset val="128"/>
      </rPr>
      <t>エネルギー産業</t>
    </r>
    <phoneticPr fontId="5"/>
  </si>
  <si>
    <r>
      <t xml:space="preserve">2) </t>
    </r>
    <r>
      <rPr>
        <sz val="11"/>
        <color theme="1"/>
        <rFont val="ＭＳ Ｐ明朝"/>
        <family val="1"/>
        <charset val="128"/>
      </rPr>
      <t>常圧残油･減圧蒸留･分解処理工程のみ</t>
    </r>
    <rPh sb="17" eb="19">
      <t>コウテイ</t>
    </rPh>
    <phoneticPr fontId="5"/>
  </si>
  <si>
    <r>
      <t xml:space="preserve">1) </t>
    </r>
    <r>
      <rPr>
        <sz val="11"/>
        <color theme="1"/>
        <rFont val="ＭＳ Ｐ明朝"/>
        <family val="1"/>
        <charset val="128"/>
      </rPr>
      <t>他転換・品種振替（</t>
    </r>
    <r>
      <rPr>
        <sz val="11"/>
        <color theme="1"/>
        <rFont val="Times New Roman"/>
        <family val="1"/>
      </rPr>
      <t>#280000</t>
    </r>
    <r>
      <rPr>
        <sz val="11"/>
        <color theme="1"/>
        <rFont val="ＭＳ Ｐ明朝"/>
        <family val="1"/>
        <charset val="128"/>
      </rPr>
      <t>）は、石炭製品二次品種振替（</t>
    </r>
    <r>
      <rPr>
        <sz val="11"/>
        <color theme="1"/>
        <rFont val="Times New Roman"/>
        <family val="1"/>
      </rPr>
      <t>#281000</t>
    </r>
    <r>
      <rPr>
        <sz val="11"/>
        <color theme="1"/>
        <rFont val="ＭＳ Ｐ明朝"/>
        <family val="1"/>
        <charset val="128"/>
      </rPr>
      <t>）、石油製品二次品種振替（</t>
    </r>
    <r>
      <rPr>
        <sz val="11"/>
        <color theme="1"/>
        <rFont val="Times New Roman"/>
        <family val="1"/>
      </rPr>
      <t>#282000</t>
    </r>
    <r>
      <rPr>
        <sz val="11"/>
        <color theme="1"/>
        <rFont val="ＭＳ Ｐ明朝"/>
        <family val="1"/>
        <charset val="128"/>
      </rPr>
      <t>）、及び</t>
    </r>
    <rPh sb="62" eb="63">
      <t>オヨ</t>
    </rPh>
    <phoneticPr fontId="5"/>
  </si>
  <si>
    <r>
      <rPr>
        <sz val="11"/>
        <color theme="1"/>
        <rFont val="ＭＳ Ｐ明朝"/>
        <family val="1"/>
        <charset val="128"/>
      </rPr>
      <t>他転換増減（</t>
    </r>
    <r>
      <rPr>
        <sz val="11"/>
        <color theme="1"/>
        <rFont val="Times New Roman"/>
        <family val="1"/>
      </rPr>
      <t>#289000</t>
    </r>
    <r>
      <rPr>
        <sz val="11"/>
        <color theme="1"/>
        <rFont val="ＭＳ Ｐ明朝"/>
        <family val="1"/>
        <charset val="128"/>
      </rPr>
      <t>）を合算したカテゴリー</t>
    </r>
    <phoneticPr fontId="5"/>
  </si>
  <si>
    <r>
      <t>2020</t>
    </r>
    <r>
      <rPr>
        <sz val="11"/>
        <color theme="1"/>
        <rFont val="ＭＳ Ｐ明朝"/>
        <family val="1"/>
        <charset val="128"/>
      </rPr>
      <t>年</t>
    </r>
    <r>
      <rPr>
        <sz val="11"/>
        <color theme="1"/>
        <rFont val="Times New Roman"/>
        <family val="1"/>
      </rPr>
      <t>=100</t>
    </r>
    <rPh sb="4" eb="5">
      <t>ネン</t>
    </rPh>
    <phoneticPr fontId="8"/>
  </si>
  <si>
    <r>
      <rPr>
        <sz val="10"/>
        <rFont val="ＭＳ 明朝"/>
        <family val="1"/>
        <charset val="128"/>
      </rPr>
      <t>頸城（</t>
    </r>
    <r>
      <rPr>
        <sz val="10"/>
        <rFont val="Times New Roman"/>
        <family val="1"/>
      </rPr>
      <t>EOR</t>
    </r>
    <r>
      <rPr>
        <sz val="10"/>
        <rFont val="ＭＳ 明朝"/>
        <family val="1"/>
        <charset val="128"/>
      </rPr>
      <t>）</t>
    </r>
    <phoneticPr fontId="23"/>
  </si>
  <si>
    <r>
      <rPr>
        <sz val="10"/>
        <rFont val="ＭＳ 明朝"/>
        <family val="1"/>
        <charset val="128"/>
      </rPr>
      <t>申川（</t>
    </r>
    <r>
      <rPr>
        <sz val="10"/>
        <rFont val="Times New Roman"/>
        <family val="1"/>
      </rPr>
      <t>EOR</t>
    </r>
    <r>
      <rPr>
        <sz val="10"/>
        <rFont val="ＭＳ 明朝"/>
        <family val="1"/>
        <charset val="128"/>
      </rPr>
      <t>）</t>
    </r>
    <phoneticPr fontId="23"/>
  </si>
  <si>
    <r>
      <t>夕張（</t>
    </r>
    <r>
      <rPr>
        <sz val="10"/>
        <rFont val="Times New Roman"/>
        <family val="1"/>
      </rPr>
      <t>EGR</t>
    </r>
    <r>
      <rPr>
        <sz val="10"/>
        <rFont val="ＭＳ Ｐ明朝"/>
        <family val="1"/>
        <charset val="128"/>
      </rPr>
      <t>）</t>
    </r>
    <phoneticPr fontId="5"/>
  </si>
  <si>
    <r>
      <t>c.</t>
    </r>
    <r>
      <rPr>
        <sz val="11"/>
        <rFont val="ＭＳ Ｐ明朝"/>
        <family val="1"/>
        <charset val="128"/>
      </rPr>
      <t>その他（制御不能な燃焼
　及び石炭ずりでの燃焼）</t>
    </r>
    <rPh sb="4" eb="5">
      <t>タ</t>
    </rPh>
    <rPh sb="15" eb="16">
      <t>オヨ</t>
    </rPh>
    <phoneticPr fontId="6"/>
  </si>
  <si>
    <r>
      <t>c.</t>
    </r>
    <r>
      <rPr>
        <sz val="11"/>
        <rFont val="ＭＳ Ｐ明朝"/>
        <family val="1"/>
        <charset val="128"/>
      </rPr>
      <t>その他（制御不能な燃焼
　及び石炭ずりでの燃焼）</t>
    </r>
    <rPh sb="4" eb="5">
      <t>タ</t>
    </rPh>
    <phoneticPr fontId="6"/>
  </si>
  <si>
    <t>回収量</t>
    <rPh sb="0" eb="3">
      <t>カイシュウリョウ</t>
    </rPh>
    <phoneticPr fontId="23"/>
  </si>
  <si>
    <t>液化炭酸ガス</t>
    <rPh sb="0" eb="4">
      <t>エキカタンサン</t>
    </rPh>
    <phoneticPr fontId="23"/>
  </si>
  <si>
    <t>ドライアイス</t>
    <phoneticPr fontId="23"/>
  </si>
  <si>
    <t>地中貯留</t>
    <rPh sb="0" eb="4">
      <t>チチュウチョリュウ</t>
    </rPh>
    <phoneticPr fontId="23"/>
  </si>
  <si>
    <t>環境配慮型コンクリート</t>
    <rPh sb="0" eb="5">
      <t>カンキョウハイリョガタ</t>
    </rPh>
    <phoneticPr fontId="23"/>
  </si>
  <si>
    <r>
      <rPr>
        <sz val="9"/>
        <rFont val="Times New Roman"/>
        <family val="1"/>
      </rPr>
      <t>CO</t>
    </r>
    <r>
      <rPr>
        <vertAlign val="subscript"/>
        <sz val="9"/>
        <rFont val="Times New Roman"/>
        <family val="1"/>
      </rPr>
      <t>2</t>
    </r>
    <r>
      <rPr>
        <sz val="9"/>
        <rFont val="ＭＳ 明朝"/>
        <family val="1"/>
        <charset val="128"/>
      </rPr>
      <t>由来炭酸塩原料</t>
    </r>
    <phoneticPr fontId="23"/>
  </si>
  <si>
    <t>製造業・建設業（1.A.2）におけるCO2回収量及び用途別内訳</t>
  </si>
  <si>
    <t>エネルギー産業（1.A.1）におけるCO2回収量及び用途別内訳</t>
  </si>
  <si>
    <r>
      <t xml:space="preserve">他重質石油製品 </t>
    </r>
    <r>
      <rPr>
        <vertAlign val="superscript"/>
        <sz val="11"/>
        <rFont val="Times New Roman"/>
        <family val="1"/>
      </rPr>
      <t>6)</t>
    </r>
    <phoneticPr fontId="6"/>
  </si>
  <si>
    <r>
      <t>2019-2020</t>
    </r>
    <r>
      <rPr>
        <sz val="11"/>
        <color theme="1"/>
        <rFont val="ＭＳ Ｐ明朝"/>
        <family val="1"/>
        <charset val="128"/>
      </rPr>
      <t>年平均</t>
    </r>
    <r>
      <rPr>
        <sz val="11"/>
        <color theme="1"/>
        <rFont val="Times New Roman"/>
        <family val="1"/>
      </rPr>
      <t>=100</t>
    </r>
    <rPh sb="9" eb="10">
      <t>ネン</t>
    </rPh>
    <rPh sb="10" eb="12">
      <t>ヘイキン</t>
    </rPh>
    <phoneticPr fontId="8"/>
  </si>
  <si>
    <r>
      <rPr>
        <b/>
        <u/>
        <sz val="11"/>
        <rFont val="ＭＳ 明朝"/>
        <family val="1"/>
        <charset val="128"/>
      </rPr>
      <t>部門別アプローチ</t>
    </r>
    <r>
      <rPr>
        <b/>
        <u/>
        <sz val="11"/>
        <rFont val="Times New Roman"/>
        <family val="1"/>
      </rPr>
      <t xml:space="preserve"> (PJ)</t>
    </r>
    <rPh sb="0" eb="3">
      <t>ブモンベツ</t>
    </rPh>
    <phoneticPr fontId="16"/>
  </si>
  <si>
    <r>
      <rPr>
        <b/>
        <u/>
        <sz val="11"/>
        <rFont val="ＭＳ 明朝"/>
        <family val="1"/>
        <charset val="128"/>
      </rPr>
      <t>レファレンスアプローチ</t>
    </r>
    <r>
      <rPr>
        <b/>
        <u/>
        <sz val="11"/>
        <rFont val="Times New Roman"/>
        <family val="1"/>
      </rPr>
      <t xml:space="preserve"> (PJ)</t>
    </r>
    <phoneticPr fontId="16"/>
  </si>
  <si>
    <r>
      <rPr>
        <b/>
        <u/>
        <sz val="11"/>
        <rFont val="ＭＳ 明朝"/>
        <family val="1"/>
        <charset val="128"/>
      </rPr>
      <t>レファレンスアプローチ</t>
    </r>
    <r>
      <rPr>
        <b/>
        <u/>
        <sz val="11"/>
        <rFont val="Times New Roman"/>
        <family val="1"/>
      </rPr>
      <t xml:space="preserve"> (Mt-CO</t>
    </r>
    <r>
      <rPr>
        <b/>
        <u/>
        <vertAlign val="subscript"/>
        <sz val="11"/>
        <rFont val="Times New Roman"/>
        <family val="1"/>
      </rPr>
      <t>2</t>
    </r>
    <r>
      <rPr>
        <b/>
        <u/>
        <sz val="11"/>
        <rFont val="Times New Roman"/>
        <family val="1"/>
      </rPr>
      <t>)</t>
    </r>
    <phoneticPr fontId="16"/>
  </si>
  <si>
    <r>
      <rPr>
        <b/>
        <u/>
        <sz val="11"/>
        <rFont val="ＭＳ 明朝"/>
        <family val="1"/>
        <charset val="128"/>
      </rPr>
      <t>部門別アプローチ</t>
    </r>
    <r>
      <rPr>
        <b/>
        <u/>
        <sz val="11"/>
        <rFont val="Times New Roman"/>
        <family val="1"/>
      </rPr>
      <t xml:space="preserve"> (Mt-CO</t>
    </r>
    <r>
      <rPr>
        <b/>
        <u/>
        <vertAlign val="subscript"/>
        <sz val="11"/>
        <rFont val="Times New Roman"/>
        <family val="1"/>
      </rPr>
      <t>2</t>
    </r>
    <r>
      <rPr>
        <b/>
        <u/>
        <sz val="11"/>
        <rFont val="Times New Roman"/>
        <family val="1"/>
      </rPr>
      <t>)</t>
    </r>
    <rPh sb="0" eb="3">
      <t>ブモンベツ</t>
    </rPh>
    <phoneticPr fontId="16"/>
  </si>
  <si>
    <r>
      <rPr>
        <sz val="11"/>
        <rFont val="ＭＳ Ｐ明朝"/>
        <family val="1"/>
        <charset val="128"/>
      </rPr>
      <t>単位：</t>
    </r>
    <r>
      <rPr>
        <sz val="11"/>
        <rFont val="Times New Roman"/>
        <family val="1"/>
      </rPr>
      <t>Mt-CO</t>
    </r>
    <r>
      <rPr>
        <vertAlign val="subscript"/>
        <sz val="11"/>
        <rFont val="Times New Roman"/>
        <family val="1"/>
      </rPr>
      <t>2</t>
    </r>
    <rPh sb="0" eb="2">
      <t>タンイ</t>
    </rPh>
    <phoneticPr fontId="16"/>
  </si>
  <si>
    <r>
      <rPr>
        <sz val="11"/>
        <rFont val="ＭＳ 明朝"/>
        <family val="1"/>
        <charset val="128"/>
      </rPr>
      <t>コークス用原料炭</t>
    </r>
    <r>
      <rPr>
        <sz val="11"/>
        <rFont val="ＭＳ Ｐ明朝"/>
        <family val="1"/>
        <charset val="128"/>
      </rPr>
      <t xml:space="preserve"> </t>
    </r>
    <r>
      <rPr>
        <vertAlign val="superscript"/>
        <sz val="11"/>
        <rFont val="Times New Roman"/>
        <family val="1"/>
      </rPr>
      <t>2)</t>
    </r>
    <rPh sb="4" eb="5">
      <t>ヨウ</t>
    </rPh>
    <phoneticPr fontId="6"/>
  </si>
  <si>
    <r>
      <rPr>
        <sz val="11"/>
        <rFont val="ＭＳ 明朝"/>
        <family val="1"/>
        <charset val="128"/>
      </rPr>
      <t>無煙炭</t>
    </r>
    <r>
      <rPr>
        <sz val="11"/>
        <rFont val="Times New Roman"/>
        <family val="1"/>
      </rPr>
      <t xml:space="preserve"> </t>
    </r>
    <r>
      <rPr>
        <vertAlign val="superscript"/>
        <sz val="11"/>
        <rFont val="Times New Roman"/>
        <family val="1"/>
      </rPr>
      <t>2)</t>
    </r>
    <rPh sb="0" eb="3">
      <t>ムエンタン</t>
    </rPh>
    <phoneticPr fontId="6"/>
  </si>
  <si>
    <r>
      <t xml:space="preserve">精製用粗残油 </t>
    </r>
    <r>
      <rPr>
        <vertAlign val="superscript"/>
        <sz val="11"/>
        <rFont val="Times New Roman"/>
        <family val="1"/>
      </rPr>
      <t>2)</t>
    </r>
    <phoneticPr fontId="6"/>
  </si>
  <si>
    <r>
      <rPr>
        <sz val="11"/>
        <rFont val="ＭＳ Ｐ明朝"/>
        <family val="1"/>
        <charset val="128"/>
      </rPr>
      <t>精製用</t>
    </r>
    <r>
      <rPr>
        <sz val="11"/>
        <rFont val="Times New Roman"/>
        <family val="1"/>
      </rPr>
      <t>NGL</t>
    </r>
    <r>
      <rPr>
        <sz val="11"/>
        <rFont val="ＭＳ Ｐ明朝"/>
        <family val="1"/>
        <charset val="128"/>
      </rPr>
      <t xml:space="preserve">コンデンセート </t>
    </r>
    <r>
      <rPr>
        <vertAlign val="superscript"/>
        <sz val="11"/>
        <rFont val="Times New Roman"/>
        <family val="1"/>
      </rPr>
      <t>2)</t>
    </r>
    <rPh sb="0" eb="3">
      <t>セイセイヨウ</t>
    </rPh>
    <phoneticPr fontId="6"/>
  </si>
  <si>
    <r>
      <t xml:space="preserve">ガソリン(原油由来) </t>
    </r>
    <r>
      <rPr>
        <vertAlign val="superscript"/>
        <sz val="11"/>
        <rFont val="Times New Roman"/>
        <family val="1"/>
      </rPr>
      <t>2)</t>
    </r>
    <rPh sb="5" eb="7">
      <t>ゲンユ</t>
    </rPh>
    <rPh sb="7" eb="9">
      <t>ユライ</t>
    </rPh>
    <phoneticPr fontId="5"/>
  </si>
  <si>
    <r>
      <t xml:space="preserve">ガソリン(バイオマス考慮) </t>
    </r>
    <r>
      <rPr>
        <vertAlign val="superscript"/>
        <sz val="11"/>
        <rFont val="Times New Roman"/>
        <family val="1"/>
      </rPr>
      <t>3)</t>
    </r>
    <rPh sb="10" eb="12">
      <t>コウリョ</t>
    </rPh>
    <phoneticPr fontId="5"/>
  </si>
  <si>
    <r>
      <t xml:space="preserve">軽油(原油由来) </t>
    </r>
    <r>
      <rPr>
        <vertAlign val="superscript"/>
        <sz val="11"/>
        <rFont val="Times New Roman"/>
        <family val="1"/>
      </rPr>
      <t>2)</t>
    </r>
    <phoneticPr fontId="6"/>
  </si>
  <si>
    <r>
      <t xml:space="preserve">軽油(バイオマス考慮) </t>
    </r>
    <r>
      <rPr>
        <vertAlign val="superscript"/>
        <sz val="11"/>
        <rFont val="Times New Roman"/>
        <family val="1"/>
      </rPr>
      <t>3)</t>
    </r>
    <phoneticPr fontId="6"/>
  </si>
  <si>
    <r>
      <rPr>
        <sz val="11"/>
        <rFont val="ＭＳ 明朝"/>
        <family val="1"/>
        <charset val="128"/>
      </rPr>
      <t>炭鉱ガス</t>
    </r>
    <r>
      <rPr>
        <sz val="11"/>
        <rFont val="Times New Roman"/>
        <family val="1"/>
      </rPr>
      <t xml:space="preserve"> </t>
    </r>
    <r>
      <rPr>
        <vertAlign val="superscript"/>
        <sz val="11"/>
        <rFont val="Times New Roman"/>
        <family val="1"/>
      </rPr>
      <t>2)</t>
    </r>
    <phoneticPr fontId="6"/>
  </si>
  <si>
    <r>
      <t xml:space="preserve">2) </t>
    </r>
    <r>
      <rPr>
        <sz val="11"/>
        <rFont val="ＭＳ 明朝"/>
        <family val="1"/>
        <charset val="128"/>
      </rPr>
      <t>レファレンスアプローチで使用。</t>
    </r>
    <rPh sb="15" eb="17">
      <t>シヨウ</t>
    </rPh>
    <phoneticPr fontId="6"/>
  </si>
  <si>
    <r>
      <t xml:space="preserve">3) </t>
    </r>
    <r>
      <rPr>
        <sz val="11"/>
        <rFont val="ＭＳ 明朝"/>
        <family val="1"/>
        <charset val="128"/>
      </rPr>
      <t>部門別アプローチで使用。</t>
    </r>
    <rPh sb="3" eb="5">
      <t>ブモン</t>
    </rPh>
    <rPh sb="5" eb="6">
      <t>ベツ</t>
    </rPh>
    <rPh sb="12" eb="14">
      <t>シヨウ</t>
    </rPh>
    <phoneticPr fontId="6"/>
  </si>
  <si>
    <r>
      <rPr>
        <sz val="11"/>
        <rFont val="ＭＳ 明朝"/>
        <family val="1"/>
        <charset val="128"/>
      </rPr>
      <t>瀝青質混合物</t>
    </r>
    <r>
      <rPr>
        <sz val="11"/>
        <rFont val="Times New Roman"/>
        <family val="1"/>
      </rPr>
      <t xml:space="preserve"> </t>
    </r>
    <r>
      <rPr>
        <vertAlign val="superscript"/>
        <sz val="11"/>
        <rFont val="Times New Roman"/>
        <family val="1"/>
      </rPr>
      <t>4)</t>
    </r>
    <rPh sb="0" eb="3">
      <t>レキセイシツ</t>
    </rPh>
    <rPh sb="3" eb="6">
      <t>コンゴウブツ</t>
    </rPh>
    <phoneticPr fontId="6"/>
  </si>
  <si>
    <r>
      <t>NGL</t>
    </r>
    <r>
      <rPr>
        <sz val="11"/>
        <rFont val="ＭＳ 明朝"/>
        <family val="1"/>
        <charset val="128"/>
      </rPr>
      <t>・コンデンセート</t>
    </r>
    <r>
      <rPr>
        <sz val="11"/>
        <rFont val="Times New Roman"/>
        <family val="1"/>
      </rPr>
      <t xml:space="preserve"> </t>
    </r>
    <r>
      <rPr>
        <vertAlign val="superscript"/>
        <sz val="11"/>
        <rFont val="Times New Roman"/>
        <family val="1"/>
      </rPr>
      <t>5)</t>
    </r>
    <phoneticPr fontId="6"/>
  </si>
  <si>
    <r>
      <t xml:space="preserve">4) </t>
    </r>
    <r>
      <rPr>
        <sz val="11"/>
        <rFont val="ＭＳ 明朝"/>
        <family val="1"/>
        <charset val="128"/>
      </rPr>
      <t>オリマルジョン</t>
    </r>
    <phoneticPr fontId="6"/>
  </si>
  <si>
    <t>5) NGL: Natural gas liquids</t>
    <phoneticPr fontId="6"/>
  </si>
  <si>
    <r>
      <t xml:space="preserve">6) </t>
    </r>
    <r>
      <rPr>
        <sz val="11"/>
        <rFont val="ＭＳ 明朝"/>
        <family val="1"/>
        <charset val="128"/>
      </rPr>
      <t>アスファルト、グリース、パラフィンろうを含む。</t>
    </r>
    <rPh sb="23" eb="24">
      <t>フク</t>
    </rPh>
    <phoneticPr fontId="6"/>
  </si>
  <si>
    <t>投入</t>
    <rPh sb="0" eb="2">
      <t>トウニュウ</t>
    </rPh>
    <phoneticPr fontId="6"/>
  </si>
  <si>
    <t>産出</t>
    <rPh sb="0" eb="2">
      <t>サンシュツ</t>
    </rPh>
    <phoneticPr fontId="6"/>
  </si>
  <si>
    <t>差</t>
    <rPh sb="0" eb="1">
      <t>サ</t>
    </rPh>
    <phoneticPr fontId="6"/>
  </si>
  <si>
    <r>
      <t xml:space="preserve">ガソリン(原油由来) </t>
    </r>
    <r>
      <rPr>
        <vertAlign val="superscript"/>
        <sz val="11"/>
        <rFont val="Times New Roman"/>
        <family val="1"/>
      </rPr>
      <t>1)</t>
    </r>
    <rPh sb="5" eb="7">
      <t>ゲンユ</t>
    </rPh>
    <rPh sb="7" eb="9">
      <t>ユライ</t>
    </rPh>
    <phoneticPr fontId="5"/>
  </si>
  <si>
    <r>
      <t xml:space="preserve">ガソリン(バイオマス考慮) </t>
    </r>
    <r>
      <rPr>
        <vertAlign val="superscript"/>
        <sz val="11"/>
        <rFont val="Times New Roman"/>
        <family val="1"/>
      </rPr>
      <t>2)</t>
    </r>
    <rPh sb="10" eb="12">
      <t>コウリョ</t>
    </rPh>
    <phoneticPr fontId="5"/>
  </si>
  <si>
    <r>
      <t xml:space="preserve">軽油(原油由来) </t>
    </r>
    <r>
      <rPr>
        <vertAlign val="superscript"/>
        <sz val="11"/>
        <rFont val="Times New Roman"/>
        <family val="1"/>
      </rPr>
      <t>1)</t>
    </r>
    <phoneticPr fontId="5"/>
  </si>
  <si>
    <r>
      <t xml:space="preserve">軽油(バイオマス考慮) </t>
    </r>
    <r>
      <rPr>
        <vertAlign val="superscript"/>
        <sz val="11"/>
        <rFont val="Times New Roman"/>
        <family val="1"/>
      </rPr>
      <t>2)</t>
    </r>
    <phoneticPr fontId="5"/>
  </si>
  <si>
    <r>
      <rPr>
        <sz val="11"/>
        <rFont val="ＭＳ 明朝"/>
        <family val="1"/>
        <charset val="128"/>
      </rPr>
      <t>コークス用原料炭</t>
    </r>
    <r>
      <rPr>
        <sz val="11"/>
        <rFont val="Times New Roman"/>
        <family val="1"/>
      </rPr>
      <t xml:space="preserve"> </t>
    </r>
    <r>
      <rPr>
        <vertAlign val="superscript"/>
        <sz val="11"/>
        <rFont val="Times New Roman"/>
        <family val="1"/>
      </rPr>
      <t>1)</t>
    </r>
    <rPh sb="4" eb="5">
      <t>ヨウ</t>
    </rPh>
    <phoneticPr fontId="6"/>
  </si>
  <si>
    <r>
      <t xml:space="preserve">精製用粗残油 </t>
    </r>
    <r>
      <rPr>
        <vertAlign val="superscript"/>
        <sz val="11"/>
        <rFont val="Times New Roman"/>
        <family val="1"/>
      </rPr>
      <t>1)</t>
    </r>
    <phoneticPr fontId="6"/>
  </si>
  <si>
    <r>
      <rPr>
        <sz val="11"/>
        <rFont val="ＭＳ Ｐ明朝"/>
        <family val="1"/>
        <charset val="128"/>
      </rPr>
      <t>精製用</t>
    </r>
    <r>
      <rPr>
        <sz val="11"/>
        <rFont val="Times New Roman"/>
        <family val="1"/>
      </rPr>
      <t>NGL</t>
    </r>
    <r>
      <rPr>
        <sz val="11"/>
        <rFont val="ＭＳ Ｐ明朝"/>
        <family val="1"/>
        <charset val="128"/>
      </rPr>
      <t>コンデンセート</t>
    </r>
    <r>
      <rPr>
        <sz val="11"/>
        <rFont val="Times New Roman"/>
        <family val="1"/>
      </rPr>
      <t xml:space="preserve"> </t>
    </r>
    <r>
      <rPr>
        <vertAlign val="superscript"/>
        <sz val="11"/>
        <rFont val="Times New Roman"/>
        <family val="1"/>
      </rPr>
      <t>1)</t>
    </r>
    <rPh sb="0" eb="3">
      <t>セイセイヨウ</t>
    </rPh>
    <phoneticPr fontId="6"/>
  </si>
  <si>
    <r>
      <rPr>
        <sz val="11"/>
        <rFont val="ＭＳ 明朝"/>
        <family val="1"/>
        <charset val="128"/>
      </rPr>
      <t>炭鉱ガス</t>
    </r>
    <r>
      <rPr>
        <sz val="11"/>
        <rFont val="Times New Roman"/>
        <family val="1"/>
      </rPr>
      <t xml:space="preserve"> </t>
    </r>
    <r>
      <rPr>
        <vertAlign val="superscript"/>
        <sz val="11"/>
        <rFont val="Times New Roman"/>
        <family val="1"/>
      </rPr>
      <t>1)</t>
    </r>
    <phoneticPr fontId="6"/>
  </si>
  <si>
    <t>NO</t>
  </si>
  <si>
    <t>NE</t>
  </si>
  <si>
    <t>NA,IE</t>
  </si>
  <si>
    <t>NO,IE</t>
  </si>
  <si>
    <r>
      <rPr>
        <sz val="11"/>
        <rFont val="ＭＳ Ｐ明朝"/>
        <family val="1"/>
        <charset val="128"/>
      </rPr>
      <t>千</t>
    </r>
    <r>
      <rPr>
        <sz val="11"/>
        <rFont val="Times New Roman"/>
        <family val="1"/>
      </rPr>
      <t>kL</t>
    </r>
    <rPh sb="0" eb="1">
      <t>セン</t>
    </rPh>
    <phoneticPr fontId="23"/>
  </si>
  <si>
    <r>
      <t>C</t>
    </r>
    <r>
      <rPr>
        <sz val="11"/>
        <rFont val="ＭＳ 明朝"/>
        <family val="1"/>
        <charset val="128"/>
      </rPr>
      <t>重油</t>
    </r>
    <rPh sb="1" eb="3">
      <t>ジュウユ</t>
    </rPh>
    <phoneticPr fontId="23"/>
  </si>
  <si>
    <r>
      <t>B</t>
    </r>
    <r>
      <rPr>
        <sz val="11"/>
        <rFont val="ＭＳ 明朝"/>
        <family val="1"/>
        <charset val="128"/>
      </rPr>
      <t>重油</t>
    </r>
    <rPh sb="1" eb="3">
      <t>ジュウユ</t>
    </rPh>
    <phoneticPr fontId="23"/>
  </si>
  <si>
    <r>
      <t>A</t>
    </r>
    <r>
      <rPr>
        <sz val="11"/>
        <rFont val="ＭＳ 明朝"/>
        <family val="1"/>
        <charset val="128"/>
      </rPr>
      <t>重油</t>
    </r>
    <rPh sb="1" eb="3">
      <t>ジュウユ</t>
    </rPh>
    <phoneticPr fontId="23"/>
  </si>
  <si>
    <r>
      <rPr>
        <sz val="11"/>
        <rFont val="ＭＳ 明朝"/>
        <family val="1"/>
        <charset val="128"/>
      </rPr>
      <t>軽油</t>
    </r>
    <rPh sb="0" eb="2">
      <t>ケイユ</t>
    </rPh>
    <phoneticPr fontId="23"/>
  </si>
  <si>
    <r>
      <rPr>
        <sz val="11"/>
        <rFont val="ＭＳ 明朝"/>
        <family val="1"/>
        <charset val="128"/>
      </rPr>
      <t>燃料種</t>
    </r>
    <rPh sb="0" eb="2">
      <t>ネンリョウ</t>
    </rPh>
    <rPh sb="2" eb="3">
      <t>シュ</t>
    </rPh>
    <phoneticPr fontId="23"/>
  </si>
  <si>
    <t>船舶からの排出の算定に使用する活動量</t>
    <rPh sb="0" eb="2">
      <t>センパク</t>
    </rPh>
    <rPh sb="5" eb="7">
      <t>ハイシュツ</t>
    </rPh>
    <rPh sb="8" eb="10">
      <t>サンテイ</t>
    </rPh>
    <rPh sb="11" eb="13">
      <t>シヨウ</t>
    </rPh>
    <rPh sb="15" eb="17">
      <t>カツドウ</t>
    </rPh>
    <rPh sb="17" eb="18">
      <t>リョウ</t>
    </rPh>
    <phoneticPr fontId="23"/>
  </si>
  <si>
    <t>表3-</t>
  </si>
  <si>
    <t>石炭</t>
    <rPh sb="0" eb="2">
      <t>セキタン</t>
    </rPh>
    <phoneticPr fontId="23"/>
  </si>
  <si>
    <t>軽油</t>
    <rPh sb="0" eb="2">
      <t>ケイユ</t>
    </rPh>
    <phoneticPr fontId="23"/>
  </si>
  <si>
    <t>未規制</t>
    <rPh sb="0" eb="1">
      <t>ミ</t>
    </rPh>
    <rPh sb="1" eb="3">
      <t>キセイ</t>
    </rPh>
    <phoneticPr fontId="23"/>
  </si>
  <si>
    <t>NO</t>
    <phoneticPr fontId="23"/>
  </si>
  <si>
    <r>
      <rPr>
        <sz val="11"/>
        <rFont val="Times New Roman"/>
        <family val="1"/>
      </rPr>
      <t>1</t>
    </r>
    <r>
      <rPr>
        <sz val="11"/>
        <rFont val="ＭＳ Ｐ明朝"/>
        <family val="1"/>
        <charset val="128"/>
      </rPr>
      <t>次</t>
    </r>
    <r>
      <rPr>
        <sz val="11"/>
        <rFont val="Times New Roman"/>
        <family val="1"/>
      </rPr>
      <t>2</t>
    </r>
    <r>
      <rPr>
        <sz val="11"/>
        <rFont val="ＭＳ Ｐ明朝"/>
        <family val="1"/>
        <charset val="128"/>
      </rPr>
      <t>次規制</t>
    </r>
    <phoneticPr fontId="23"/>
  </si>
  <si>
    <r>
      <rPr>
        <sz val="11"/>
        <rFont val="ＭＳ 明朝"/>
        <family val="1"/>
        <charset val="128"/>
      </rPr>
      <t>小型二輪</t>
    </r>
    <phoneticPr fontId="23"/>
  </si>
  <si>
    <t>軽二輪</t>
    <phoneticPr fontId="23"/>
  </si>
  <si>
    <t>百万回</t>
    <rPh sb="0" eb="2">
      <t>ヒャクマン</t>
    </rPh>
    <rPh sb="2" eb="3">
      <t>カイ</t>
    </rPh>
    <phoneticPr fontId="23"/>
  </si>
  <si>
    <t>始動回数</t>
    <rPh sb="0" eb="2">
      <t>シドウ</t>
    </rPh>
    <rPh sb="2" eb="4">
      <t>カイスウ</t>
    </rPh>
    <phoneticPr fontId="23"/>
  </si>
  <si>
    <r>
      <rPr>
        <sz val="11"/>
        <rFont val="ＭＳ 明朝"/>
        <family val="1"/>
        <charset val="128"/>
      </rPr>
      <t>原付二種</t>
    </r>
    <phoneticPr fontId="23"/>
  </si>
  <si>
    <r>
      <rPr>
        <sz val="11"/>
        <rFont val="ＭＳ 明朝"/>
        <family val="1"/>
        <charset val="128"/>
      </rPr>
      <t>原付一種</t>
    </r>
    <rPh sb="0" eb="2">
      <t>ゲンツキ</t>
    </rPh>
    <rPh sb="2" eb="4">
      <t>イッシュ</t>
    </rPh>
    <phoneticPr fontId="23"/>
  </si>
  <si>
    <r>
      <rPr>
        <sz val="11"/>
        <rFont val="ＭＳ 明朝"/>
        <family val="1"/>
        <charset val="128"/>
      </rPr>
      <t>百万台</t>
    </r>
    <r>
      <rPr>
        <sz val="11"/>
        <rFont val="Times New Roman"/>
        <family val="1"/>
      </rPr>
      <t>km</t>
    </r>
    <rPh sb="0" eb="2">
      <t>ヒャクマン</t>
    </rPh>
    <rPh sb="2" eb="3">
      <t>ダイ</t>
    </rPh>
    <phoneticPr fontId="23"/>
  </si>
  <si>
    <t>走行量</t>
    <rPh sb="0" eb="3">
      <t>ソウコウリョウ</t>
    </rPh>
    <phoneticPr fontId="23"/>
  </si>
  <si>
    <t>規制対応</t>
    <rPh sb="0" eb="2">
      <t>キセイ</t>
    </rPh>
    <rPh sb="2" eb="4">
      <t>タイオウ</t>
    </rPh>
    <phoneticPr fontId="23"/>
  </si>
  <si>
    <t>車種</t>
    <rPh sb="0" eb="2">
      <t>シャシュシュ</t>
    </rPh>
    <phoneticPr fontId="23"/>
  </si>
  <si>
    <t>活動量</t>
    <rPh sb="0" eb="2">
      <t>カツドウ</t>
    </rPh>
    <rPh sb="2" eb="3">
      <t>リョウ</t>
    </rPh>
    <phoneticPr fontId="23"/>
  </si>
  <si>
    <t>二輪車の活動量</t>
    <rPh sb="0" eb="2">
      <t>ニリン</t>
    </rPh>
    <rPh sb="2" eb="3">
      <t>シャ</t>
    </rPh>
    <rPh sb="4" eb="6">
      <t>カツドウ</t>
    </rPh>
    <rPh sb="6" eb="7">
      <t>リョウ</t>
    </rPh>
    <phoneticPr fontId="23"/>
  </si>
  <si>
    <r>
      <rPr>
        <sz val="10"/>
        <rFont val="Times New Roman"/>
        <family val="1"/>
      </rPr>
      <t>4) 2009</t>
    </r>
    <r>
      <rPr>
        <sz val="10"/>
        <rFont val="ＭＳ 明朝"/>
        <family val="1"/>
        <charset val="128"/>
      </rPr>
      <t>年</t>
    </r>
    <r>
      <rPr>
        <sz val="10"/>
        <rFont val="ＭＳ Ｐ明朝"/>
        <family val="1"/>
        <charset val="128"/>
      </rPr>
      <t>度以前は燃料消費量の統計データがなく、</t>
    </r>
    <r>
      <rPr>
        <sz val="10"/>
        <rFont val="Times New Roman"/>
        <family val="1"/>
      </rPr>
      <t>2010</t>
    </r>
    <r>
      <rPr>
        <sz val="10"/>
        <rFont val="ＭＳ Ｐ明朝"/>
        <family val="1"/>
        <charset val="128"/>
      </rPr>
      <t>年度値と同じとした</t>
    </r>
    <rPh sb="7" eb="8">
      <t>ネン</t>
    </rPh>
    <rPh sb="8" eb="9">
      <t>ド</t>
    </rPh>
    <rPh sb="9" eb="11">
      <t>イゼン</t>
    </rPh>
    <rPh sb="12" eb="14">
      <t>ネンリョウ</t>
    </rPh>
    <rPh sb="14" eb="17">
      <t>ショウヒリョウ</t>
    </rPh>
    <rPh sb="18" eb="20">
      <t>トウケイ</t>
    </rPh>
    <rPh sb="31" eb="32">
      <t>ネン</t>
    </rPh>
    <rPh sb="32" eb="33">
      <t>ド</t>
    </rPh>
    <rPh sb="33" eb="34">
      <t>チ</t>
    </rPh>
    <rPh sb="35" eb="36">
      <t>オナ</t>
    </rPh>
    <phoneticPr fontId="23"/>
  </si>
  <si>
    <r>
      <rPr>
        <sz val="10"/>
        <rFont val="Times New Roman"/>
        <family val="1"/>
      </rPr>
      <t>3) 2010</t>
    </r>
    <r>
      <rPr>
        <sz val="10"/>
        <rFont val="ＭＳ 明朝"/>
        <family val="1"/>
        <charset val="128"/>
      </rPr>
      <t>年度以降は普通貨物車、及び営業用貨物の特種用途車を含む</t>
    </r>
    <rPh sb="7" eb="8">
      <t>ネン</t>
    </rPh>
    <rPh sb="8" eb="9">
      <t>ド</t>
    </rPh>
    <rPh sb="9" eb="11">
      <t>イコウ</t>
    </rPh>
    <rPh sb="12" eb="14">
      <t>フツウ</t>
    </rPh>
    <rPh sb="14" eb="17">
      <t>カモツシャ</t>
    </rPh>
    <rPh sb="18" eb="19">
      <t>オヨ</t>
    </rPh>
    <rPh sb="20" eb="23">
      <t>エイギョウヨウ</t>
    </rPh>
    <rPh sb="23" eb="25">
      <t>カモツ</t>
    </rPh>
    <rPh sb="26" eb="28">
      <t>トクシュ</t>
    </rPh>
    <rPh sb="28" eb="30">
      <t>ヨウト</t>
    </rPh>
    <rPh sb="30" eb="31">
      <t>シャ</t>
    </rPh>
    <rPh sb="32" eb="33">
      <t>フク</t>
    </rPh>
    <phoneticPr fontId="23"/>
  </si>
  <si>
    <r>
      <rPr>
        <sz val="10"/>
        <rFont val="Times New Roman"/>
        <family val="1"/>
      </rPr>
      <t>2) 2010</t>
    </r>
    <r>
      <rPr>
        <sz val="10"/>
        <rFont val="ＭＳ 明朝"/>
        <family val="1"/>
        <charset val="128"/>
      </rPr>
      <t>年度以降は営業用旅客の乗用車、及び自家用旅客の特種用途車を含む</t>
    </r>
    <rPh sb="7" eb="8">
      <t>ネン</t>
    </rPh>
    <rPh sb="8" eb="9">
      <t>ド</t>
    </rPh>
    <rPh sb="9" eb="11">
      <t>イコウ</t>
    </rPh>
    <rPh sb="32" eb="34">
      <t>ヨウト</t>
    </rPh>
    <rPh sb="36" eb="37">
      <t>フク</t>
    </rPh>
    <phoneticPr fontId="23"/>
  </si>
  <si>
    <r>
      <rPr>
        <sz val="10"/>
        <rFont val="Times New Roman"/>
        <family val="1"/>
      </rPr>
      <t>1) 2009</t>
    </r>
    <r>
      <rPr>
        <sz val="10"/>
        <rFont val="ＭＳ 明朝"/>
        <family val="1"/>
        <charset val="128"/>
      </rPr>
      <t>年度以前はハイブリッド乗用車を含む</t>
    </r>
    <rPh sb="7" eb="8">
      <t>ネン</t>
    </rPh>
    <rPh sb="8" eb="9">
      <t>ド</t>
    </rPh>
    <rPh sb="9" eb="11">
      <t>イゼン</t>
    </rPh>
    <rPh sb="18" eb="21">
      <t>ジョウヨウシャ</t>
    </rPh>
    <rPh sb="22" eb="23">
      <t>フク</t>
    </rPh>
    <phoneticPr fontId="23"/>
  </si>
  <si>
    <r>
      <t>km/m</t>
    </r>
    <r>
      <rPr>
        <vertAlign val="superscript"/>
        <sz val="11"/>
        <rFont val="Times New Roman"/>
        <family val="1"/>
      </rPr>
      <t>3</t>
    </r>
    <phoneticPr fontId="23"/>
  </si>
  <si>
    <r>
      <t>全車種</t>
    </r>
    <r>
      <rPr>
        <vertAlign val="superscript"/>
        <sz val="11"/>
        <rFont val="Times New Roman"/>
        <family val="1"/>
      </rPr>
      <t>4)</t>
    </r>
    <rPh sb="0" eb="3">
      <t>ゼンシャシュ</t>
    </rPh>
    <phoneticPr fontId="23"/>
  </si>
  <si>
    <r>
      <rPr>
        <sz val="11"/>
        <rFont val="ＭＳ 明朝"/>
        <family val="1"/>
        <charset val="128"/>
      </rPr>
      <t>天然ガス</t>
    </r>
    <rPh sb="0" eb="2">
      <t>テンネン</t>
    </rPh>
    <phoneticPr fontId="23"/>
  </si>
  <si>
    <t>km/L</t>
  </si>
  <si>
    <t>その他</t>
    <rPh sb="2" eb="3">
      <t>タ</t>
    </rPh>
    <phoneticPr fontId="23"/>
  </si>
  <si>
    <t>LPG</t>
    <phoneticPr fontId="23"/>
  </si>
  <si>
    <t>営業用乗用車</t>
    <rPh sb="0" eb="3">
      <t>エイギョウヨウ</t>
    </rPh>
    <rPh sb="3" eb="5">
      <t>ジョウヨウ</t>
    </rPh>
    <rPh sb="5" eb="6">
      <t>シャ</t>
    </rPh>
    <phoneticPr fontId="23"/>
  </si>
  <si>
    <r>
      <rPr>
        <sz val="11"/>
        <rFont val="ＭＳ 明朝"/>
        <family val="1"/>
        <charset val="128"/>
      </rPr>
      <t>特種用途車</t>
    </r>
    <rPh sb="0" eb="2">
      <t>トクシュ</t>
    </rPh>
    <rPh sb="2" eb="4">
      <t>ヨウト</t>
    </rPh>
    <rPh sb="4" eb="5">
      <t>シャ</t>
    </rPh>
    <phoneticPr fontId="12"/>
  </si>
  <si>
    <r>
      <rPr>
        <sz val="11"/>
        <rFont val="ＭＳ 明朝"/>
        <family val="1"/>
        <charset val="128"/>
      </rPr>
      <t>普通貨物車</t>
    </r>
    <rPh sb="0" eb="2">
      <t>フツウ</t>
    </rPh>
    <rPh sb="2" eb="4">
      <t>カモツ</t>
    </rPh>
    <rPh sb="4" eb="5">
      <t>シャ</t>
    </rPh>
    <phoneticPr fontId="23"/>
  </si>
  <si>
    <r>
      <rPr>
        <sz val="11"/>
        <rFont val="ＭＳ 明朝"/>
        <family val="1"/>
        <charset val="128"/>
      </rPr>
      <t>小型貨物車</t>
    </r>
    <rPh sb="0" eb="2">
      <t>コガタ</t>
    </rPh>
    <rPh sb="2" eb="4">
      <t>カモツ</t>
    </rPh>
    <rPh sb="4" eb="5">
      <t>シャ</t>
    </rPh>
    <phoneticPr fontId="23"/>
  </si>
  <si>
    <r>
      <rPr>
        <sz val="11"/>
        <rFont val="ＭＳ 明朝"/>
        <family val="1"/>
        <charset val="128"/>
      </rPr>
      <t>バス</t>
    </r>
  </si>
  <si>
    <r>
      <rPr>
        <sz val="11"/>
        <rFont val="ＭＳ 明朝"/>
        <family val="1"/>
        <charset val="128"/>
      </rPr>
      <t>乗用車</t>
    </r>
    <rPh sb="0" eb="1">
      <t>ジョウ</t>
    </rPh>
    <rPh sb="1" eb="2">
      <t>ヨウ</t>
    </rPh>
    <rPh sb="2" eb="3">
      <t>シャ</t>
    </rPh>
    <phoneticPr fontId="23"/>
  </si>
  <si>
    <r>
      <t>小型貨物車</t>
    </r>
    <r>
      <rPr>
        <vertAlign val="superscript"/>
        <sz val="11"/>
        <rFont val="Times New Roman"/>
        <family val="1"/>
      </rPr>
      <t>3)</t>
    </r>
    <rPh sb="0" eb="2">
      <t>コガタ</t>
    </rPh>
    <rPh sb="2" eb="4">
      <t>カモツ</t>
    </rPh>
    <rPh sb="4" eb="5">
      <t>シャ</t>
    </rPh>
    <phoneticPr fontId="23"/>
  </si>
  <si>
    <r>
      <rPr>
        <sz val="11"/>
        <rFont val="ＭＳ 明朝"/>
        <family val="1"/>
        <charset val="128"/>
      </rPr>
      <t>軽貨物車</t>
    </r>
    <rPh sb="0" eb="1">
      <t>ケイ</t>
    </rPh>
    <rPh sb="1" eb="3">
      <t>カモツ</t>
    </rPh>
    <rPh sb="3" eb="4">
      <t>シャ</t>
    </rPh>
    <phoneticPr fontId="23"/>
  </si>
  <si>
    <r>
      <t>バス</t>
    </r>
    <r>
      <rPr>
        <vertAlign val="superscript"/>
        <sz val="11"/>
        <rFont val="Times New Roman"/>
        <family val="1"/>
      </rPr>
      <t>2)</t>
    </r>
    <phoneticPr fontId="23"/>
  </si>
  <si>
    <r>
      <rPr>
        <sz val="11"/>
        <rFont val="ＭＳ 明朝"/>
        <family val="1"/>
        <charset val="128"/>
      </rPr>
      <t>ガソリン</t>
    </r>
    <phoneticPr fontId="23"/>
  </si>
  <si>
    <t>乗用車（ハイブリッド）</t>
    <rPh sb="2" eb="3">
      <t>シャ</t>
    </rPh>
    <phoneticPr fontId="23"/>
  </si>
  <si>
    <r>
      <t>乗用車（非ハイブリッド）</t>
    </r>
    <r>
      <rPr>
        <vertAlign val="superscript"/>
        <sz val="11"/>
        <rFont val="Times New Roman"/>
        <family val="1"/>
      </rPr>
      <t>1)</t>
    </r>
    <phoneticPr fontId="23"/>
  </si>
  <si>
    <t>km/L</t>
    <phoneticPr fontId="23"/>
  </si>
  <si>
    <r>
      <rPr>
        <sz val="11"/>
        <rFont val="ＭＳ 明朝"/>
        <family val="1"/>
        <charset val="128"/>
      </rPr>
      <t>軽乗用車</t>
    </r>
    <rPh sb="3" eb="4">
      <t>シャ</t>
    </rPh>
    <phoneticPr fontId="23"/>
  </si>
  <si>
    <t>単位</t>
    <rPh sb="0" eb="2">
      <t>タンイ</t>
    </rPh>
    <phoneticPr fontId="23"/>
  </si>
  <si>
    <r>
      <rPr>
        <sz val="11"/>
        <rFont val="ＭＳ 明朝"/>
        <family val="1"/>
        <charset val="128"/>
      </rPr>
      <t>車種</t>
    </r>
  </si>
  <si>
    <r>
      <rPr>
        <sz val="11"/>
        <rFont val="ＭＳ 明朝"/>
        <family val="1"/>
        <charset val="128"/>
      </rPr>
      <t>燃料種</t>
    </r>
  </si>
  <si>
    <t>自動車の燃費</t>
    <rPh sb="4" eb="6">
      <t>ネンピ</t>
    </rPh>
    <phoneticPr fontId="23"/>
  </si>
  <si>
    <r>
      <rPr>
        <sz val="11"/>
        <rFont val="ＭＳ Ｐ明朝"/>
        <family val="1"/>
        <charset val="128"/>
      </rPr>
      <t>表</t>
    </r>
    <r>
      <rPr>
        <sz val="11"/>
        <rFont val="Times New Roman"/>
        <family val="1"/>
      </rPr>
      <t>3-</t>
    </r>
    <phoneticPr fontId="23"/>
  </si>
  <si>
    <r>
      <t>1) 2009</t>
    </r>
    <r>
      <rPr>
        <sz val="10"/>
        <rFont val="ＭＳ 明朝"/>
        <family val="1"/>
        <charset val="128"/>
      </rPr>
      <t>年度以前は走行量の統計データがなく、</t>
    </r>
    <r>
      <rPr>
        <sz val="10"/>
        <rFont val="Times New Roman"/>
        <family val="1"/>
      </rPr>
      <t>2010</t>
    </r>
    <r>
      <rPr>
        <sz val="10"/>
        <rFont val="ＭＳ 明朝"/>
        <family val="1"/>
        <charset val="128"/>
      </rPr>
      <t>～</t>
    </r>
    <r>
      <rPr>
        <sz val="10"/>
        <rFont val="Times New Roman"/>
        <family val="1"/>
      </rPr>
      <t>2014</t>
    </r>
    <r>
      <rPr>
        <sz val="10"/>
        <rFont val="ＭＳ 明朝"/>
        <family val="1"/>
        <charset val="128"/>
      </rPr>
      <t>年度の平均値とした。</t>
    </r>
    <rPh sb="7" eb="8">
      <t>ネン</t>
    </rPh>
    <rPh sb="8" eb="9">
      <t>ド</t>
    </rPh>
    <rPh sb="9" eb="11">
      <t>イゼン</t>
    </rPh>
    <rPh sb="12" eb="14">
      <t>ソウコウ</t>
    </rPh>
    <rPh sb="14" eb="15">
      <t>リョウ</t>
    </rPh>
    <rPh sb="16" eb="18">
      <t>トウケイ</t>
    </rPh>
    <phoneticPr fontId="23"/>
  </si>
  <si>
    <t>貨物車</t>
    <rPh sb="0" eb="2">
      <t>カモツ</t>
    </rPh>
    <rPh sb="2" eb="3">
      <t>シャ</t>
    </rPh>
    <phoneticPr fontId="12"/>
  </si>
  <si>
    <t>乗用車</t>
    <rPh sb="0" eb="2">
      <t>ジョウヨウ</t>
    </rPh>
    <rPh sb="2" eb="3">
      <t>シャ</t>
    </rPh>
    <phoneticPr fontId="23"/>
  </si>
  <si>
    <r>
      <rPr>
        <sz val="11"/>
        <rFont val="ＭＳ Ｐ明朝"/>
        <family val="1"/>
        <charset val="128"/>
      </rPr>
      <t>千</t>
    </r>
    <r>
      <rPr>
        <sz val="11"/>
        <rFont val="Times New Roman"/>
        <family val="1"/>
      </rPr>
      <t>km/</t>
    </r>
    <r>
      <rPr>
        <sz val="11"/>
        <rFont val="ＭＳ Ｐ明朝"/>
        <family val="1"/>
        <charset val="128"/>
      </rPr>
      <t>台</t>
    </r>
    <phoneticPr fontId="23"/>
  </si>
  <si>
    <r>
      <t>乗用車（ハイブリッド）</t>
    </r>
    <r>
      <rPr>
        <vertAlign val="superscript"/>
        <sz val="11"/>
        <rFont val="Times New Roman"/>
        <family val="1"/>
      </rPr>
      <t>1)</t>
    </r>
    <rPh sb="2" eb="3">
      <t>シャ</t>
    </rPh>
    <phoneticPr fontId="23"/>
  </si>
  <si>
    <t>乗用車（非ハイブリッド）</t>
    <phoneticPr fontId="23"/>
  </si>
  <si>
    <t>自動車の一台あたり年間走行量</t>
    <rPh sb="4" eb="6">
      <t>イチダイ</t>
    </rPh>
    <rPh sb="9" eb="11">
      <t>ネンカン</t>
    </rPh>
    <rPh sb="11" eb="13">
      <t>ソウコウ</t>
    </rPh>
    <rPh sb="13" eb="14">
      <t>リョウ</t>
    </rPh>
    <phoneticPr fontId="23"/>
  </si>
  <si>
    <t>千台</t>
    <phoneticPr fontId="23"/>
  </si>
  <si>
    <t>自動車の台数</t>
    <rPh sb="4" eb="6">
      <t>ダイスウ</t>
    </rPh>
    <phoneticPr fontId="23"/>
  </si>
  <si>
    <r>
      <t>百万台</t>
    </r>
    <r>
      <rPr>
        <sz val="11"/>
        <rFont val="Times New Roman"/>
        <family val="1"/>
      </rPr>
      <t>km</t>
    </r>
    <rPh sb="0" eb="3">
      <t>ヒャクマンダイ</t>
    </rPh>
    <phoneticPr fontId="23"/>
  </si>
  <si>
    <r>
      <t>十億台</t>
    </r>
    <r>
      <rPr>
        <sz val="11"/>
        <rFont val="Times New Roman"/>
        <family val="1"/>
      </rPr>
      <t>km</t>
    </r>
    <rPh sb="0" eb="1">
      <t>ジュウ</t>
    </rPh>
    <rPh sb="1" eb="2">
      <t>オク</t>
    </rPh>
    <phoneticPr fontId="23"/>
  </si>
  <si>
    <t>自動車の走行量</t>
    <rPh sb="4" eb="7">
      <t>ソウコウリョウ</t>
    </rPh>
    <phoneticPr fontId="23"/>
  </si>
  <si>
    <t>営業用乗用車</t>
    <rPh sb="0" eb="3">
      <t>エイギョウヨウ</t>
    </rPh>
    <rPh sb="3" eb="4">
      <t>ジョウ</t>
    </rPh>
    <rPh sb="4" eb="5">
      <t>ヨウ</t>
    </rPh>
    <rPh sb="5" eb="6">
      <t>シャ</t>
    </rPh>
    <phoneticPr fontId="23"/>
  </si>
  <si>
    <r>
      <t>mg-N</t>
    </r>
    <r>
      <rPr>
        <vertAlign val="subscript"/>
        <sz val="11"/>
        <rFont val="Times New Roman"/>
        <family val="1"/>
      </rPr>
      <t>2</t>
    </r>
    <r>
      <rPr>
        <sz val="11"/>
        <rFont val="Times New Roman"/>
        <family val="1"/>
      </rPr>
      <t>O/km</t>
    </r>
    <phoneticPr fontId="23"/>
  </si>
  <si>
    <r>
      <rPr>
        <sz val="11"/>
        <rFont val="ＭＳ 明朝"/>
        <family val="1"/>
        <charset val="128"/>
      </rPr>
      <t>車種</t>
    </r>
    <rPh sb="0" eb="2">
      <t>シャシュシュ</t>
    </rPh>
    <phoneticPr fontId="23"/>
  </si>
  <si>
    <r>
      <rPr>
        <sz val="11"/>
        <rFont val="ＭＳ 明朝"/>
        <family val="1"/>
        <charset val="128"/>
      </rPr>
      <t>自動車の</t>
    </r>
    <r>
      <rPr>
        <sz val="11"/>
        <rFont val="Times New Roman"/>
        <family val="1"/>
      </rPr>
      <t>N</t>
    </r>
    <r>
      <rPr>
        <vertAlign val="subscript"/>
        <sz val="11"/>
        <rFont val="Times New Roman"/>
        <family val="1"/>
      </rPr>
      <t>2</t>
    </r>
    <r>
      <rPr>
        <sz val="11"/>
        <rFont val="Times New Roman"/>
        <family val="1"/>
      </rPr>
      <t>O</t>
    </r>
    <r>
      <rPr>
        <sz val="11"/>
        <rFont val="ＭＳ 明朝"/>
        <family val="1"/>
        <charset val="128"/>
      </rPr>
      <t>排出係数</t>
    </r>
    <rPh sb="0" eb="3">
      <t>ジドウシャ</t>
    </rPh>
    <rPh sb="7" eb="11">
      <t>ハイシュツケイスウ</t>
    </rPh>
    <phoneticPr fontId="23"/>
  </si>
  <si>
    <r>
      <t>mg-CH</t>
    </r>
    <r>
      <rPr>
        <vertAlign val="subscript"/>
        <sz val="11"/>
        <rFont val="Times New Roman"/>
        <family val="1"/>
      </rPr>
      <t>4</t>
    </r>
    <r>
      <rPr>
        <sz val="11"/>
        <rFont val="Times New Roman"/>
        <family val="1"/>
      </rPr>
      <t>/km</t>
    </r>
    <phoneticPr fontId="23"/>
  </si>
  <si>
    <r>
      <rPr>
        <sz val="11"/>
        <rFont val="ＭＳ 明朝"/>
        <family val="1"/>
        <charset val="128"/>
      </rPr>
      <t>自動車の</t>
    </r>
    <r>
      <rPr>
        <sz val="11"/>
        <rFont val="Times New Roman"/>
        <family val="1"/>
      </rPr>
      <t>CH</t>
    </r>
    <r>
      <rPr>
        <vertAlign val="subscript"/>
        <sz val="11"/>
        <rFont val="Times New Roman"/>
        <family val="1"/>
      </rPr>
      <t>4</t>
    </r>
    <r>
      <rPr>
        <sz val="11"/>
        <rFont val="ＭＳ 明朝"/>
        <family val="1"/>
        <charset val="128"/>
      </rPr>
      <t>排出係数</t>
    </r>
    <rPh sb="0" eb="3">
      <t>ジドウシャ</t>
    </rPh>
    <phoneticPr fontId="23"/>
  </si>
  <si>
    <t>A320</t>
    <phoneticPr fontId="23"/>
  </si>
  <si>
    <t>B777-200/300</t>
    <phoneticPr fontId="23"/>
  </si>
  <si>
    <t>B767-300</t>
    <phoneticPr fontId="23"/>
  </si>
  <si>
    <t>B747-400</t>
    <phoneticPr fontId="23"/>
  </si>
  <si>
    <r>
      <rPr>
        <sz val="11"/>
        <rFont val="ＭＳ 明朝"/>
        <family val="1"/>
        <charset val="128"/>
      </rPr>
      <t>千回</t>
    </r>
    <rPh sb="0" eb="1">
      <t>セン</t>
    </rPh>
    <rPh sb="1" eb="2">
      <t>カイ</t>
    </rPh>
    <phoneticPr fontId="23"/>
  </si>
  <si>
    <t>B747SR</t>
    <phoneticPr fontId="23"/>
  </si>
  <si>
    <t>B737-800</t>
    <phoneticPr fontId="23"/>
  </si>
  <si>
    <t>B737-300/400/500</t>
    <phoneticPr fontId="23"/>
  </si>
  <si>
    <t>機種</t>
    <rPh sb="0" eb="2">
      <t>キシュ</t>
    </rPh>
    <phoneticPr fontId="23"/>
  </si>
  <si>
    <t>ジェット機の主な機種別の離着陸回数（2001年度以降）</t>
    <rPh sb="4" eb="5">
      <t>キ</t>
    </rPh>
    <rPh sb="6" eb="7">
      <t>オモ</t>
    </rPh>
    <rPh sb="8" eb="10">
      <t>キシュ</t>
    </rPh>
    <rPh sb="10" eb="11">
      <t>ベツ</t>
    </rPh>
    <rPh sb="12" eb="13">
      <t>リ</t>
    </rPh>
    <rPh sb="13" eb="14">
      <t>チャク</t>
    </rPh>
    <rPh sb="15" eb="17">
      <t>カイスウ</t>
    </rPh>
    <rPh sb="22" eb="23">
      <t>ネン</t>
    </rPh>
    <rPh sb="23" eb="24">
      <t>ド</t>
    </rPh>
    <rPh sb="24" eb="26">
      <t>イコウ</t>
    </rPh>
    <phoneticPr fontId="23"/>
  </si>
  <si>
    <r>
      <rPr>
        <sz val="11"/>
        <rFont val="ＭＳ 明朝"/>
        <family val="1"/>
        <charset val="128"/>
      </rPr>
      <t>千</t>
    </r>
    <r>
      <rPr>
        <sz val="11"/>
        <rFont val="Times New Roman"/>
        <family val="1"/>
      </rPr>
      <t>kL</t>
    </r>
    <rPh sb="0" eb="1">
      <t>セン</t>
    </rPh>
    <phoneticPr fontId="23"/>
  </si>
  <si>
    <r>
      <rPr>
        <sz val="11"/>
        <rFont val="ＭＳ 明朝"/>
        <family val="1"/>
        <charset val="128"/>
      </rPr>
      <t>航空ガソリン消費量</t>
    </r>
    <rPh sb="0" eb="2">
      <t>コウクウ</t>
    </rPh>
    <rPh sb="6" eb="9">
      <t>ショウヒリョウ</t>
    </rPh>
    <phoneticPr fontId="23"/>
  </si>
  <si>
    <r>
      <rPr>
        <sz val="11"/>
        <rFont val="ＭＳ 明朝"/>
        <family val="1"/>
        <charset val="128"/>
      </rPr>
      <t>ジェット燃料巡航時消費量</t>
    </r>
    <rPh sb="4" eb="6">
      <t>ネンリョウ</t>
    </rPh>
    <rPh sb="6" eb="8">
      <t>ジュンコウ</t>
    </rPh>
    <rPh sb="8" eb="9">
      <t>ジ</t>
    </rPh>
    <rPh sb="9" eb="12">
      <t>ショウヒリョウ</t>
    </rPh>
    <phoneticPr fontId="23"/>
  </si>
  <si>
    <r>
      <rPr>
        <sz val="11"/>
        <rFont val="ＭＳ 明朝"/>
        <family val="1"/>
        <charset val="128"/>
      </rPr>
      <t>離着陸回</t>
    </r>
    <r>
      <rPr>
        <sz val="11"/>
        <rFont val="ＭＳ 明朝"/>
        <family val="1"/>
        <charset val="128"/>
      </rPr>
      <t>数</t>
    </r>
    <rPh sb="0" eb="3">
      <t>リチャクリク</t>
    </rPh>
    <rPh sb="3" eb="4">
      <t>カイ</t>
    </rPh>
    <rPh sb="4" eb="5">
      <t>スウ</t>
    </rPh>
    <phoneticPr fontId="23"/>
  </si>
  <si>
    <r>
      <rPr>
        <sz val="11"/>
        <rFont val="ＭＳ 明朝"/>
        <family val="1"/>
        <charset val="128"/>
      </rPr>
      <t>項目</t>
    </r>
    <rPh sb="0" eb="2">
      <t>コウモク</t>
    </rPh>
    <phoneticPr fontId="23"/>
  </si>
  <si>
    <t>航空機からの排出の算定に使用する活動量</t>
    <rPh sb="6" eb="8">
      <t>ハイシュツ</t>
    </rPh>
    <rPh sb="9" eb="11">
      <t>サンテイ</t>
    </rPh>
    <rPh sb="12" eb="14">
      <t>シヨウ</t>
    </rPh>
    <rPh sb="16" eb="19">
      <t>カツドウリョウ</t>
    </rPh>
    <phoneticPr fontId="23"/>
  </si>
  <si>
    <r>
      <rPr>
        <b/>
        <sz val="14"/>
        <rFont val="ＭＳ 明朝"/>
        <family val="1"/>
        <charset val="128"/>
      </rPr>
      <t>運輸部門（</t>
    </r>
    <r>
      <rPr>
        <b/>
        <sz val="14"/>
        <rFont val="Times New Roman"/>
        <family val="1"/>
      </rPr>
      <t>1.A.3</t>
    </r>
    <r>
      <rPr>
        <b/>
        <sz val="14"/>
        <rFont val="ＭＳ 明朝"/>
        <family val="1"/>
        <charset val="128"/>
      </rPr>
      <t>）</t>
    </r>
    <r>
      <rPr>
        <b/>
        <sz val="14"/>
        <rFont val="Times New Roman"/>
        <family val="1"/>
      </rPr>
      <t>CH</t>
    </r>
    <r>
      <rPr>
        <b/>
        <vertAlign val="subscript"/>
        <sz val="14"/>
        <rFont val="Times New Roman"/>
        <family val="1"/>
      </rPr>
      <t>4</t>
    </r>
    <r>
      <rPr>
        <b/>
        <sz val="14"/>
        <rFont val="ＭＳ 明朝"/>
        <family val="1"/>
        <charset val="128"/>
      </rPr>
      <t>、</t>
    </r>
    <r>
      <rPr>
        <b/>
        <sz val="14"/>
        <rFont val="Times New Roman"/>
        <family val="1"/>
      </rPr>
      <t xml:space="preserve"> N</t>
    </r>
    <r>
      <rPr>
        <b/>
        <vertAlign val="subscript"/>
        <sz val="14"/>
        <rFont val="Times New Roman"/>
        <family val="1"/>
      </rPr>
      <t>2</t>
    </r>
    <r>
      <rPr>
        <b/>
        <sz val="14"/>
        <rFont val="Times New Roman"/>
        <family val="1"/>
      </rPr>
      <t>O</t>
    </r>
    <r>
      <rPr>
        <b/>
        <sz val="14"/>
        <rFont val="ＭＳ 明朝"/>
        <family val="1"/>
        <charset val="128"/>
      </rPr>
      <t>の各種表</t>
    </r>
    <phoneticPr fontId="23"/>
  </si>
  <si>
    <r>
      <t>2026</t>
    </r>
    <r>
      <rPr>
        <sz val="12"/>
        <rFont val="ＭＳ Ｐ明朝"/>
        <family val="1"/>
        <charset val="128"/>
      </rPr>
      <t>年</t>
    </r>
    <r>
      <rPr>
        <sz val="12"/>
        <rFont val="Times New Roman"/>
        <family val="1"/>
      </rPr>
      <t>5</t>
    </r>
    <r>
      <rPr>
        <sz val="12"/>
        <rFont val="ＭＳ Ｐ明朝"/>
        <family val="1"/>
        <charset val="128"/>
      </rPr>
      <t>月</t>
    </r>
    <rPh sb="4" eb="5">
      <t>ネン</t>
    </rPh>
    <rPh sb="6" eb="7">
      <t>ガツ</t>
    </rPh>
    <phoneticPr fontId="4"/>
  </si>
  <si>
    <r>
      <rPr>
        <b/>
        <sz val="14"/>
        <rFont val="ＭＳ Ｐゴシック"/>
        <family val="3"/>
        <charset val="128"/>
      </rPr>
      <t>日本国温室効果ガスインベントリ報告書（</t>
    </r>
    <r>
      <rPr>
        <b/>
        <sz val="14"/>
        <rFont val="Times New Roman"/>
        <family val="1"/>
      </rPr>
      <t>NID</t>
    </r>
    <r>
      <rPr>
        <b/>
        <sz val="14"/>
        <rFont val="ＭＳ Ｐゴシック"/>
        <family val="3"/>
        <charset val="128"/>
      </rPr>
      <t>）</t>
    </r>
    <r>
      <rPr>
        <b/>
        <sz val="14"/>
        <rFont val="Times New Roman"/>
        <family val="1"/>
      </rPr>
      <t xml:space="preserve"> 2026</t>
    </r>
    <r>
      <rPr>
        <b/>
        <sz val="14"/>
        <rFont val="ＭＳ Ｐゴシック"/>
        <family val="3"/>
        <charset val="128"/>
      </rPr>
      <t>年版</t>
    </r>
    <rPh sb="0" eb="18">
      <t>ニｒ＠</t>
    </rPh>
    <rPh sb="28" eb="29">
      <t>ネン</t>
    </rPh>
    <rPh sb="29" eb="30">
      <t>バン</t>
    </rPh>
    <phoneticPr fontId="23"/>
  </si>
  <si>
    <r>
      <rPr>
        <sz val="11"/>
        <rFont val="Times New Roman"/>
        <family val="1"/>
      </rPr>
      <t>3</t>
    </r>
    <r>
      <rPr>
        <sz val="11"/>
        <rFont val="ＭＳ Ｐ明朝"/>
        <family val="1"/>
        <charset val="128"/>
      </rPr>
      <t>次</t>
    </r>
    <r>
      <rPr>
        <sz val="11"/>
        <rFont val="Times New Roman"/>
        <family val="1"/>
      </rPr>
      <t>4</t>
    </r>
    <r>
      <rPr>
        <sz val="11"/>
        <rFont val="ＭＳ Ｐ明朝"/>
        <family val="1"/>
        <charset val="128"/>
      </rPr>
      <t>次規制</t>
    </r>
    <rPh sb="1" eb="2">
      <t>ジ</t>
    </rPh>
    <rPh sb="3" eb="4">
      <t>ジ</t>
    </rPh>
    <rPh sb="4" eb="6">
      <t>キセイ</t>
    </rPh>
    <phoneticPr fontId="23"/>
  </si>
  <si>
    <t>高炉ガス・都市ガス（一般ガス）の炭素排出係数の算定過程</t>
    <rPh sb="5" eb="7">
      <t>トシ</t>
    </rPh>
    <rPh sb="10" eb="12">
      <t>イッパン</t>
    </rPh>
    <phoneticPr fontId="5"/>
  </si>
  <si>
    <t>高炉ガス・都市ガス（一般ガス）の炭素排出係数の算定過程</t>
    <phoneticPr fontId="5"/>
  </si>
  <si>
    <t>都市ガス（一般ガス）の炭素排出係数の算定過程</t>
    <rPh sb="0" eb="2">
      <t>トシ</t>
    </rPh>
    <rPh sb="5" eb="7">
      <t>イッパン</t>
    </rPh>
    <phoneticPr fontId="5"/>
  </si>
  <si>
    <t>鉄道からの排出の算定に使用する活動量</t>
    <rPh sb="0" eb="2">
      <t>テツドウ</t>
    </rPh>
    <rPh sb="5" eb="7">
      <t>ハイシュツ</t>
    </rPh>
    <rPh sb="8" eb="10">
      <t>サンテイ</t>
    </rPh>
    <rPh sb="11" eb="13">
      <t>シヨウ</t>
    </rPh>
    <rPh sb="15" eb="17">
      <t>カツドウ</t>
    </rPh>
    <rPh sb="17" eb="18">
      <t>リョウ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</si>
</sst>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 #,##0_ ;_ * \-#,##0_ ;_ * &quot;-&quot;_ ;_ @_ "/>
    <numFmt numFmtId="176" formatCode="#,##0.0;[Red]\-#,##0.0"/>
    <numFmt numFmtId="177" formatCode="0.0"/>
    <numFmt numFmtId="178" formatCode="0.0%"/>
    <numFmt numFmtId="179" formatCode="0.000_ "/>
    <numFmt numFmtId="180" formatCode="#,##0_ ;[Red]\-#,##0\ "/>
    <numFmt numFmtId="181" formatCode="#,##0.0_ ;[Red]\-#,##0.0\ "/>
    <numFmt numFmtId="182" formatCode="#,##0.00_ ;[Red]\-#,##0.00\ "/>
    <numFmt numFmtId="183" formatCode="#,##0_ "/>
    <numFmt numFmtId="184" formatCode="0.E+00"/>
    <numFmt numFmtId="185" formatCode="#,##0.000;[Red]\-#,##0.000"/>
    <numFmt numFmtId="186" formatCode="#,##0_);[Red]\(#,##0\)"/>
    <numFmt numFmtId="187" formatCode="0.0.E+00"/>
    <numFmt numFmtId="188" formatCode="0.000000_);[Red]\(0.000000\)"/>
    <numFmt numFmtId="189" formatCode="#,##0.0_);[Red]\(#,##0.0\)"/>
    <numFmt numFmtId="190" formatCode="yyyy/m/d;@"/>
    <numFmt numFmtId="191" formatCode="#,##0;[Red]\-#,##0;&quot;NO&quot;"/>
    <numFmt numFmtId="192" formatCode="#,##0.0"/>
    <numFmt numFmtId="193" formatCode="\+0.00%;\−0.00%;0.00%;@"/>
  </numFmts>
  <fonts count="80">
    <font>
      <sz val="11"/>
      <color theme="1"/>
      <name val="Times New Roman"/>
      <family val="2"/>
      <charset val="128"/>
    </font>
    <font>
      <sz val="11"/>
      <color theme="1"/>
      <name val="ＭＳ 明朝"/>
      <family val="2"/>
      <charset val="128"/>
      <scheme val="minor"/>
    </font>
    <font>
      <sz val="11"/>
      <color theme="1"/>
      <name val="ＭＳ 明朝"/>
      <family val="2"/>
      <charset val="128"/>
      <scheme val="minor"/>
    </font>
    <font>
      <sz val="11"/>
      <color theme="1"/>
      <name val="Times New Roman"/>
      <family val="2"/>
      <charset val="128"/>
    </font>
    <font>
      <sz val="11"/>
      <name val="Times New Roman"/>
      <family val="1"/>
    </font>
    <font>
      <sz val="6"/>
      <name val="Times New Roman"/>
      <family val="2"/>
      <charset val="128"/>
    </font>
    <font>
      <sz val="6"/>
      <name val="ＭＳ Ｐ明朝"/>
      <family val="1"/>
      <charset val="128"/>
    </font>
    <font>
      <sz val="11"/>
      <name val="ＭＳ Ｐ明朝"/>
      <family val="1"/>
      <charset val="128"/>
    </font>
    <font>
      <sz val="6"/>
      <name val="ＭＳ 明朝"/>
      <family val="3"/>
      <charset val="128"/>
      <scheme val="minor"/>
    </font>
    <font>
      <sz val="11"/>
      <color theme="1"/>
      <name val="ＭＳ Ｐゴシック"/>
      <family val="3"/>
      <charset val="128"/>
    </font>
    <font>
      <sz val="9"/>
      <name val="Times New Roman"/>
      <family val="1"/>
    </font>
    <font>
      <sz val="11"/>
      <name val="Century"/>
      <family val="1"/>
    </font>
    <font>
      <sz val="11"/>
      <name val="ＭＳ 明朝"/>
      <family val="1"/>
      <charset val="128"/>
    </font>
    <font>
      <sz val="12"/>
      <name val="ＭＳ Ｐゴシック"/>
      <family val="3"/>
      <charset val="128"/>
    </font>
    <font>
      <b/>
      <sz val="11"/>
      <name val="Times New Roman"/>
      <family val="1"/>
    </font>
    <font>
      <i/>
      <sz val="11"/>
      <name val="Times New Roman"/>
      <family val="1"/>
    </font>
    <font>
      <sz val="6"/>
      <name val="ＭＳ 明朝"/>
      <family val="1"/>
      <charset val="128"/>
    </font>
    <font>
      <sz val="11"/>
      <color theme="1"/>
      <name val="Times New Roman"/>
      <family val="1"/>
    </font>
    <font>
      <sz val="11"/>
      <color theme="1"/>
      <name val="ＭＳ Ｐ明朝"/>
      <family val="1"/>
      <charset val="128"/>
    </font>
    <font>
      <vertAlign val="subscript"/>
      <sz val="11"/>
      <name val="Times New Roman"/>
      <family val="1"/>
    </font>
    <font>
      <sz val="11"/>
      <color theme="0"/>
      <name val="Times New Roman"/>
      <family val="1"/>
    </font>
    <font>
      <sz val="11"/>
      <color rgb="FFFF0000"/>
      <name val="ＭＳ Ｐ明朝"/>
      <family val="1"/>
      <charset val="128"/>
    </font>
    <font>
      <vertAlign val="superscript"/>
      <sz val="11"/>
      <name val="Times New Roman"/>
      <family val="1"/>
    </font>
    <font>
      <sz val="6"/>
      <name val="ＭＳ Ｐゴシック"/>
      <family val="3"/>
      <charset val="128"/>
    </font>
    <font>
      <sz val="12"/>
      <name val="Times New Roman"/>
      <family val="1"/>
    </font>
    <font>
      <sz val="10"/>
      <name val="Times New Roman"/>
      <family val="1"/>
    </font>
    <font>
      <sz val="10"/>
      <name val="ＭＳ Ｐ明朝"/>
      <family val="1"/>
      <charset val="128"/>
    </font>
    <font>
      <sz val="10"/>
      <name val="ＭＳ 明朝"/>
      <family val="1"/>
      <charset val="128"/>
    </font>
    <font>
      <b/>
      <sz val="11"/>
      <name val="ＭＳ 明朝"/>
      <family val="1"/>
      <charset val="128"/>
    </font>
    <font>
      <b/>
      <u/>
      <sz val="11"/>
      <name val="Times New Roman"/>
      <family val="1"/>
    </font>
    <font>
      <b/>
      <u/>
      <sz val="11"/>
      <name val="ＭＳ 明朝"/>
      <family val="1"/>
      <charset val="128"/>
    </font>
    <font>
      <b/>
      <sz val="11"/>
      <name val="ＭＳ Ｐゴシック"/>
      <family val="3"/>
      <charset val="128"/>
    </font>
    <font>
      <vertAlign val="superscript"/>
      <sz val="10"/>
      <name val="Times New Roman"/>
      <family val="1"/>
    </font>
    <font>
      <vertAlign val="subscript"/>
      <sz val="9"/>
      <name val="Times New Roman"/>
      <family val="1"/>
    </font>
    <font>
      <sz val="9"/>
      <name val="ＭＳ 明朝"/>
      <family val="1"/>
      <charset val="128"/>
    </font>
    <font>
      <sz val="9"/>
      <name val="ＭＳ Ｐ明朝"/>
      <family val="1"/>
      <charset val="128"/>
    </font>
    <font>
      <sz val="6"/>
      <name val="Osaka"/>
      <family val="3"/>
      <charset val="128"/>
    </font>
    <font>
      <sz val="16"/>
      <name val="Times New Roman"/>
      <family val="1"/>
    </font>
    <font>
      <vertAlign val="subscript"/>
      <sz val="10"/>
      <name val="Times New Roman"/>
      <family val="1"/>
    </font>
    <font>
      <sz val="10"/>
      <color theme="1"/>
      <name val="Times New Roman"/>
      <family val="1"/>
    </font>
    <font>
      <vertAlign val="superscript"/>
      <sz val="10"/>
      <color theme="1"/>
      <name val="Times New Roman"/>
      <family val="1"/>
    </font>
    <font>
      <vertAlign val="subscript"/>
      <sz val="10"/>
      <color theme="1"/>
      <name val="Times New Roman"/>
      <family val="1"/>
    </font>
    <font>
      <sz val="10"/>
      <color rgb="FFFF0000"/>
      <name val="Times New Roman"/>
      <family val="1"/>
    </font>
    <font>
      <sz val="10"/>
      <color theme="1"/>
      <name val="ＭＳ 明朝"/>
      <family val="1"/>
      <charset val="128"/>
    </font>
    <font>
      <b/>
      <sz val="14"/>
      <name val="Times New Roman"/>
      <family val="1"/>
    </font>
    <font>
      <b/>
      <sz val="14"/>
      <name val="ＭＳ Ｐゴシック"/>
      <family val="3"/>
      <charset val="128"/>
    </font>
    <font>
      <u/>
      <sz val="11"/>
      <color indexed="12"/>
      <name val="ＭＳ Ｐゴシック"/>
      <family val="3"/>
      <charset val="128"/>
    </font>
    <font>
      <u/>
      <sz val="11"/>
      <color indexed="12"/>
      <name val="Times New Roman"/>
      <family val="1"/>
    </font>
    <font>
      <sz val="10"/>
      <color rgb="FFFF0000"/>
      <name val="ＭＳ Ｐ明朝"/>
      <family val="1"/>
      <charset val="128"/>
    </font>
    <font>
      <sz val="11"/>
      <color theme="1"/>
      <name val="ＭＳ 明朝"/>
      <family val="1"/>
      <charset val="128"/>
    </font>
    <font>
      <i/>
      <sz val="9"/>
      <name val="Times New Roman"/>
      <family val="1"/>
    </font>
    <font>
      <sz val="11"/>
      <name val="Times New Roman"/>
      <family val="1"/>
      <charset val="128"/>
    </font>
    <font>
      <sz val="10"/>
      <name val="Times New Roman"/>
      <family val="1"/>
      <charset val="128"/>
    </font>
    <font>
      <b/>
      <sz val="14"/>
      <name val="Times New Roman"/>
      <family val="3"/>
      <charset val="128"/>
    </font>
    <font>
      <sz val="11"/>
      <color rgb="FFFFFFFF"/>
      <name val="Times New Roman"/>
      <family val="1"/>
    </font>
    <font>
      <u/>
      <sz val="11"/>
      <color rgb="FF0000FF"/>
      <name val="Times New Roman"/>
      <family val="2"/>
      <charset val="128"/>
    </font>
    <font>
      <sz val="11"/>
      <color theme="1"/>
      <name val="ＭＳ 明朝"/>
      <family val="2"/>
      <charset val="128"/>
    </font>
    <font>
      <sz val="11"/>
      <color theme="1"/>
      <name val="Times New Roman"/>
      <family val="3"/>
      <charset val="128"/>
    </font>
    <font>
      <sz val="11"/>
      <name val="ＭＳ Ｐゴシック"/>
      <family val="3"/>
      <charset val="128"/>
    </font>
    <font>
      <sz val="11"/>
      <name val="ＭＳ 明朝"/>
      <family val="3"/>
      <charset val="128"/>
    </font>
    <font>
      <sz val="12"/>
      <name val="ＭＳ Ｐ明朝"/>
      <family val="1"/>
      <charset val="128"/>
    </font>
    <font>
      <sz val="9"/>
      <name val="Meiryo UI"/>
      <family val="1"/>
      <charset val="128"/>
    </font>
    <font>
      <sz val="9"/>
      <name val="Times New Roman"/>
      <family val="1"/>
      <charset val="128"/>
    </font>
    <font>
      <sz val="10"/>
      <name val="Meiryo UI"/>
      <family val="1"/>
      <charset val="128"/>
    </font>
    <font>
      <b/>
      <sz val="14"/>
      <name val="ＭＳ 明朝"/>
      <family val="1"/>
      <charset val="128"/>
    </font>
    <font>
      <b/>
      <sz val="14"/>
      <name val="Times New Roman"/>
      <family val="1"/>
      <charset val="128"/>
    </font>
    <font>
      <b/>
      <sz val="14"/>
      <color theme="1"/>
      <name val="ＭＳ 明朝"/>
      <family val="1"/>
      <charset val="128"/>
    </font>
    <font>
      <sz val="11"/>
      <name val="Times New Roman"/>
      <family val="3"/>
      <charset val="128"/>
    </font>
    <font>
      <b/>
      <sz val="11"/>
      <name val="ＭＳ Ｐ明朝"/>
      <family val="1"/>
      <charset val="128"/>
    </font>
    <font>
      <sz val="11"/>
      <name val="ＭＳ 明朝"/>
      <family val="1"/>
      <charset val="128"/>
      <scheme val="minor"/>
    </font>
    <font>
      <sz val="11"/>
      <name val="Meiryo UI"/>
      <family val="1"/>
      <charset val="128"/>
    </font>
    <font>
      <sz val="10.5"/>
      <color theme="1"/>
      <name val="ＭＳ Ｐゴシック"/>
      <family val="3"/>
      <charset val="128"/>
    </font>
    <font>
      <sz val="10.5"/>
      <color theme="1"/>
      <name val="Times New Roman"/>
      <family val="1"/>
    </font>
    <font>
      <b/>
      <vertAlign val="superscript"/>
      <sz val="11"/>
      <name val="Times New Roman"/>
      <family val="1"/>
    </font>
    <font>
      <sz val="11"/>
      <name val="Cambria Math"/>
      <family val="2"/>
    </font>
    <font>
      <b/>
      <u/>
      <sz val="11"/>
      <name val="Times New Roman"/>
      <family val="1"/>
      <charset val="128"/>
    </font>
    <font>
      <b/>
      <u/>
      <vertAlign val="subscript"/>
      <sz val="11"/>
      <name val="Times New Roman"/>
      <family val="1"/>
    </font>
    <font>
      <sz val="11"/>
      <color rgb="FFFFFFFF"/>
      <name val="Times New Roman"/>
      <family val="1"/>
      <charset val="128"/>
    </font>
    <font>
      <sz val="11"/>
      <color rgb="FFFFFFFF"/>
      <name val="ＭＳ Ｐ明朝"/>
      <family val="1"/>
      <charset val="128"/>
    </font>
    <font>
      <b/>
      <vertAlign val="subscript"/>
      <sz val="14"/>
      <name val="Times New Roman"/>
      <family val="1"/>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C0C0C0"/>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mediumGray">
        <fgColor indexed="9"/>
        <bgColor indexed="9"/>
      </patternFill>
    </fill>
    <fill>
      <patternFill patternType="solid">
        <fgColor theme="0" tint="-0.24994659260841701"/>
        <bgColor indexed="65"/>
      </patternFill>
    </fill>
  </fills>
  <borders count="37">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style="double">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10">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46" fillId="0" borderId="0" applyNumberFormat="0" applyFill="0" applyBorder="0" applyAlignment="0" applyProtection="0">
      <alignment vertical="top"/>
      <protection locked="0"/>
    </xf>
    <xf numFmtId="0" fontId="55" fillId="0" borderId="0" applyNumberFormat="0" applyFill="0" applyBorder="0" applyAlignment="0" applyProtection="0">
      <alignment vertical="center"/>
    </xf>
    <xf numFmtId="0" fontId="58" fillId="0" borderId="0"/>
    <xf numFmtId="38" fontId="58" fillId="0" borderId="0" applyFont="0" applyFill="0" applyBorder="0" applyAlignment="0" applyProtection="0"/>
    <xf numFmtId="9" fontId="58" fillId="0" borderId="0" applyFont="0" applyFill="0" applyBorder="0" applyAlignment="0" applyProtection="0"/>
    <xf numFmtId="0" fontId="2" fillId="0" borderId="0">
      <alignment vertical="center"/>
    </xf>
    <xf numFmtId="0" fontId="1" fillId="0" borderId="0">
      <alignment vertical="center"/>
    </xf>
  </cellStyleXfs>
  <cellXfs count="697">
    <xf numFmtId="0" fontId="0" fillId="0" borderId="0" xfId="0">
      <alignment vertical="center"/>
    </xf>
    <xf numFmtId="0" fontId="4" fillId="3" borderId="0" xfId="0" applyFont="1" applyFill="1">
      <alignment vertical="center"/>
    </xf>
    <xf numFmtId="0" fontId="11" fillId="5" borderId="0" xfId="0" applyFont="1" applyFill="1">
      <alignment vertical="center"/>
    </xf>
    <xf numFmtId="0" fontId="0" fillId="5" borderId="0" xfId="0" applyFill="1" applyAlignment="1">
      <alignment vertical="center" wrapText="1"/>
    </xf>
    <xf numFmtId="0" fontId="11" fillId="5" borderId="0" xfId="0" applyFont="1" applyFill="1" applyAlignment="1">
      <alignment horizontal="center" vertical="center"/>
    </xf>
    <xf numFmtId="0" fontId="11" fillId="5" borderId="0" xfId="0" applyFont="1" applyFill="1" applyAlignment="1">
      <alignment vertical="center" wrapText="1"/>
    </xf>
    <xf numFmtId="0" fontId="4" fillId="5" borderId="0" xfId="0" applyFont="1" applyFill="1">
      <alignment vertical="center"/>
    </xf>
    <xf numFmtId="0" fontId="4" fillId="3" borderId="0" xfId="0" applyFont="1" applyFill="1" applyAlignment="1">
      <alignment horizontal="left" vertical="center"/>
    </xf>
    <xf numFmtId="0" fontId="25" fillId="3" borderId="0" xfId="0" applyFont="1" applyFill="1">
      <alignment vertical="center"/>
    </xf>
    <xf numFmtId="0" fontId="25" fillId="3" borderId="0" xfId="0" applyFont="1" applyFill="1" applyAlignment="1">
      <alignment horizontal="left" vertical="center"/>
    </xf>
    <xf numFmtId="0" fontId="25" fillId="3" borderId="0" xfId="0" applyFont="1" applyFill="1" applyAlignment="1">
      <alignment horizontal="right" vertical="center"/>
    </xf>
    <xf numFmtId="0" fontId="25" fillId="3" borderId="0" xfId="0" applyFont="1" applyFill="1" applyAlignment="1">
      <alignment horizontal="center" vertical="center"/>
    </xf>
    <xf numFmtId="0" fontId="4" fillId="3" borderId="0" xfId="0" applyFont="1" applyFill="1" applyAlignment="1">
      <alignment horizontal="right" vertical="center"/>
    </xf>
    <xf numFmtId="0" fontId="0" fillId="5" borderId="0" xfId="0" applyFill="1">
      <alignment vertical="center"/>
    </xf>
    <xf numFmtId="181" fontId="4" fillId="5" borderId="0" xfId="0" applyNumberFormat="1" applyFont="1" applyFill="1" applyAlignment="1">
      <alignment horizontal="center" vertical="center"/>
    </xf>
    <xf numFmtId="38" fontId="11" fillId="3" borderId="0" xfId="1" applyFont="1" applyFill="1" applyAlignment="1">
      <alignment vertical="center"/>
    </xf>
    <xf numFmtId="38" fontId="11" fillId="3" borderId="0" xfId="1" applyFont="1" applyFill="1" applyBorder="1" applyAlignment="1">
      <alignment vertical="center" wrapText="1"/>
    </xf>
    <xf numFmtId="0" fontId="0" fillId="3" borderId="0" xfId="0" applyFill="1" applyAlignment="1">
      <alignment vertical="center" wrapText="1"/>
    </xf>
    <xf numFmtId="0" fontId="0" fillId="3" borderId="0" xfId="0" applyFill="1" applyAlignment="1">
      <alignment horizontal="left" vertical="center"/>
    </xf>
    <xf numFmtId="0" fontId="0" fillId="3" borderId="0" xfId="0" applyFill="1">
      <alignment vertical="center"/>
    </xf>
    <xf numFmtId="0" fontId="11" fillId="3" borderId="0" xfId="0" applyFont="1" applyFill="1" applyAlignment="1">
      <alignment vertical="center" wrapText="1"/>
    </xf>
    <xf numFmtId="0" fontId="11" fillId="3" borderId="0" xfId="0" applyFont="1" applyFill="1" applyAlignment="1">
      <alignment horizontal="left" vertical="center"/>
    </xf>
    <xf numFmtId="0" fontId="11" fillId="3" borderId="0" xfId="0" applyFont="1" applyFill="1">
      <alignment vertical="center"/>
    </xf>
    <xf numFmtId="38" fontId="4" fillId="3" borderId="1" xfId="1" applyFont="1" applyFill="1" applyBorder="1" applyAlignment="1">
      <alignment horizontal="left" vertical="center" wrapText="1"/>
    </xf>
    <xf numFmtId="38" fontId="4" fillId="3" borderId="7" xfId="1" applyFont="1" applyFill="1" applyBorder="1" applyAlignment="1">
      <alignment horizontal="right" vertical="center" wrapText="1"/>
    </xf>
    <xf numFmtId="38" fontId="4" fillId="3" borderId="3" xfId="1" applyFont="1" applyFill="1" applyBorder="1" applyAlignment="1">
      <alignment horizontal="right" vertical="center" wrapText="1"/>
    </xf>
    <xf numFmtId="0" fontId="4" fillId="3" borderId="5" xfId="0" applyFont="1" applyFill="1" applyBorder="1" applyAlignment="1">
      <alignment horizontal="center" vertical="center" wrapText="1"/>
    </xf>
    <xf numFmtId="0" fontId="4" fillId="3" borderId="7" xfId="0" applyFont="1" applyFill="1" applyBorder="1" applyAlignment="1">
      <alignment horizontal="left" vertical="center"/>
    </xf>
    <xf numFmtId="0" fontId="4" fillId="3" borderId="3" xfId="0" applyFont="1" applyFill="1" applyBorder="1" applyAlignment="1">
      <alignment horizontal="center" vertical="center"/>
    </xf>
    <xf numFmtId="0" fontId="4" fillId="3" borderId="7" xfId="0" applyFont="1" applyFill="1" applyBorder="1" applyAlignment="1">
      <alignment horizontal="right" vertical="center"/>
    </xf>
    <xf numFmtId="38" fontId="4" fillId="3" borderId="2" xfId="1" applyFont="1" applyFill="1" applyBorder="1" applyAlignment="1">
      <alignment horizontal="left" vertical="center" wrapText="1"/>
    </xf>
    <xf numFmtId="38" fontId="4" fillId="3" borderId="0" xfId="1" applyFont="1" applyFill="1" applyBorder="1" applyAlignment="1">
      <alignment horizontal="right" vertical="center" wrapText="1"/>
    </xf>
    <xf numFmtId="38" fontId="4" fillId="3" borderId="4" xfId="1" applyFont="1" applyFill="1" applyBorder="1" applyAlignment="1">
      <alignment horizontal="right" vertical="center" wrapText="1"/>
    </xf>
    <xf numFmtId="0" fontId="4" fillId="3" borderId="6" xfId="0" applyFont="1" applyFill="1" applyBorder="1" applyAlignment="1">
      <alignment horizontal="center" vertical="center" wrapText="1"/>
    </xf>
    <xf numFmtId="0" fontId="4" fillId="3" borderId="4" xfId="0" applyFont="1" applyFill="1" applyBorder="1" applyAlignment="1">
      <alignment horizontal="center" vertical="center"/>
    </xf>
    <xf numFmtId="38" fontId="11" fillId="3" borderId="0" xfId="1" applyFont="1" applyFill="1" applyAlignment="1">
      <alignment vertical="center" wrapText="1"/>
    </xf>
    <xf numFmtId="38" fontId="4" fillId="3" borderId="1" xfId="1" applyFont="1" applyFill="1" applyBorder="1" applyAlignment="1">
      <alignment vertical="center" wrapText="1"/>
    </xf>
    <xf numFmtId="0" fontId="4" fillId="3" borderId="7" xfId="0" applyFont="1" applyFill="1" applyBorder="1" applyAlignment="1">
      <alignment horizontal="center" vertical="center"/>
    </xf>
    <xf numFmtId="38" fontId="4" fillId="3" borderId="2" xfId="1" applyFont="1" applyFill="1" applyBorder="1" applyAlignment="1">
      <alignment vertical="center" wrapText="1"/>
    </xf>
    <xf numFmtId="0" fontId="25" fillId="5" borderId="0" xfId="0" applyFont="1" applyFill="1">
      <alignment vertical="center"/>
    </xf>
    <xf numFmtId="0" fontId="26" fillId="5" borderId="0" xfId="0" applyFont="1" applyFill="1">
      <alignment vertical="center"/>
    </xf>
    <xf numFmtId="38" fontId="25" fillId="5" borderId="8" xfId="1" applyFont="1" applyFill="1" applyBorder="1" applyAlignment="1">
      <alignment horizontal="right" vertical="center"/>
    </xf>
    <xf numFmtId="0" fontId="26" fillId="5" borderId="8" xfId="0" applyFont="1" applyFill="1" applyBorder="1">
      <alignment vertical="center"/>
    </xf>
    <xf numFmtId="0" fontId="26" fillId="5" borderId="1" xfId="0" applyFont="1" applyFill="1" applyBorder="1" applyAlignment="1">
      <alignment horizontal="left" vertical="center"/>
    </xf>
    <xf numFmtId="0" fontId="25" fillId="5" borderId="0" xfId="0" applyFont="1" applyFill="1" applyAlignment="1">
      <alignment horizontal="center" vertical="center"/>
    </xf>
    <xf numFmtId="0" fontId="25" fillId="5" borderId="0" xfId="0" applyFont="1" applyFill="1" applyAlignment="1">
      <alignment horizontal="right" vertical="center"/>
    </xf>
    <xf numFmtId="38" fontId="25" fillId="5" borderId="0" xfId="0" applyNumberFormat="1" applyFont="1" applyFill="1" applyAlignment="1">
      <alignment horizontal="right" vertical="center"/>
    </xf>
    <xf numFmtId="0" fontId="10" fillId="3" borderId="0" xfId="0" applyFont="1" applyFill="1">
      <alignment vertical="center"/>
    </xf>
    <xf numFmtId="0" fontId="10" fillId="7" borderId="0" xfId="0" applyFont="1" applyFill="1">
      <alignment vertical="center"/>
    </xf>
    <xf numFmtId="0" fontId="10" fillId="3" borderId="0" xfId="0" applyFont="1" applyFill="1" applyAlignment="1">
      <alignment vertical="center" wrapText="1"/>
    </xf>
    <xf numFmtId="0" fontId="34" fillId="3" borderId="0" xfId="0" applyFont="1" applyFill="1">
      <alignment vertical="center"/>
    </xf>
    <xf numFmtId="0" fontId="35" fillId="7" borderId="0" xfId="0" applyFont="1" applyFill="1">
      <alignment vertical="center"/>
    </xf>
    <xf numFmtId="0" fontId="10" fillId="7" borderId="0" xfId="0" applyFont="1" applyFill="1" applyAlignment="1">
      <alignment vertical="center" wrapText="1"/>
    </xf>
    <xf numFmtId="0" fontId="10" fillId="7" borderId="0" xfId="0" applyFont="1" applyFill="1" applyAlignment="1">
      <alignment horizontal="center" vertical="center" wrapText="1"/>
    </xf>
    <xf numFmtId="0" fontId="7" fillId="5" borderId="0" xfId="0" applyFont="1" applyFill="1">
      <alignment vertical="center"/>
    </xf>
    <xf numFmtId="0" fontId="4" fillId="3" borderId="7" xfId="0" applyFont="1" applyFill="1" applyBorder="1" applyAlignment="1">
      <alignment horizontal="centerContinuous" vertical="center"/>
    </xf>
    <xf numFmtId="0" fontId="4" fillId="3" borderId="11" xfId="0" applyFont="1" applyFill="1" applyBorder="1" applyAlignment="1">
      <alignment horizontal="center" vertical="center"/>
    </xf>
    <xf numFmtId="0" fontId="7" fillId="3" borderId="7" xfId="0" applyFont="1" applyFill="1" applyBorder="1" applyAlignment="1">
      <alignment horizontal="centerContinuous" vertical="center"/>
    </xf>
    <xf numFmtId="0" fontId="7" fillId="3" borderId="11" xfId="0" applyFont="1" applyFill="1" applyBorder="1" applyAlignment="1">
      <alignment horizontal="centerContinuous" vertical="center"/>
    </xf>
    <xf numFmtId="40" fontId="4" fillId="8" borderId="12" xfId="0" applyNumberFormat="1" applyFont="1" applyFill="1" applyBorder="1" applyAlignment="1">
      <alignment horizontal="right" vertical="center"/>
    </xf>
    <xf numFmtId="0" fontId="4" fillId="3" borderId="12"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2" xfId="0" applyFont="1" applyFill="1" applyBorder="1">
      <alignment vertical="center"/>
    </xf>
    <xf numFmtId="0" fontId="4" fillId="3" borderId="6" xfId="0" applyFont="1" applyFill="1" applyBorder="1">
      <alignment vertical="center"/>
    </xf>
    <xf numFmtId="0" fontId="4" fillId="3" borderId="4" xfId="0" applyFont="1" applyFill="1" applyBorder="1" applyAlignment="1">
      <alignment vertical="center" wrapText="1"/>
    </xf>
    <xf numFmtId="0" fontId="4" fillId="3" borderId="25" xfId="0" applyFont="1" applyFill="1" applyBorder="1" applyAlignment="1">
      <alignment horizontal="centerContinuous" vertical="center"/>
    </xf>
    <xf numFmtId="0" fontId="4" fillId="3" borderId="20" xfId="0" applyFont="1" applyFill="1" applyBorder="1" applyAlignment="1">
      <alignment horizontal="centerContinuous" vertical="center"/>
    </xf>
    <xf numFmtId="0" fontId="37" fillId="3" borderId="0" xfId="0" applyFont="1" applyFill="1">
      <alignment vertical="center"/>
    </xf>
    <xf numFmtId="0" fontId="25" fillId="6" borderId="4" xfId="0" applyFont="1" applyFill="1" applyBorder="1" applyAlignment="1">
      <alignment horizontal="centerContinuous" vertical="center"/>
    </xf>
    <xf numFmtId="38" fontId="25" fillId="3" borderId="1" xfId="0" applyNumberFormat="1" applyFont="1" applyFill="1" applyBorder="1" applyAlignment="1">
      <alignment horizontal="center" vertical="center"/>
    </xf>
    <xf numFmtId="38" fontId="25" fillId="3" borderId="2" xfId="0" applyNumberFormat="1" applyFont="1" applyFill="1" applyBorder="1" applyAlignment="1">
      <alignment horizontal="center" vertical="center"/>
    </xf>
    <xf numFmtId="0" fontId="26" fillId="3" borderId="0" xfId="0" applyFont="1" applyFill="1">
      <alignment vertical="center"/>
    </xf>
    <xf numFmtId="0" fontId="25" fillId="3" borderId="2" xfId="0" applyFont="1" applyFill="1" applyBorder="1" applyAlignment="1">
      <alignment horizontal="center" vertical="center"/>
    </xf>
    <xf numFmtId="0" fontId="27" fillId="3" borderId="0" xfId="0" applyFont="1" applyFill="1" applyAlignment="1">
      <alignment horizontal="left" vertical="center"/>
    </xf>
    <xf numFmtId="0" fontId="27" fillId="3" borderId="0" xfId="0" applyFont="1" applyFill="1">
      <alignment vertical="center"/>
    </xf>
    <xf numFmtId="183" fontId="25" fillId="3" borderId="0" xfId="0" applyNumberFormat="1" applyFont="1" applyFill="1">
      <alignment vertical="center"/>
    </xf>
    <xf numFmtId="38" fontId="25" fillId="3" borderId="0" xfId="0" applyNumberFormat="1" applyFont="1" applyFill="1" applyAlignment="1">
      <alignment horizontal="center" vertical="center"/>
    </xf>
    <xf numFmtId="38" fontId="42" fillId="3" borderId="0" xfId="0" applyNumberFormat="1" applyFont="1" applyFill="1">
      <alignment vertical="center"/>
    </xf>
    <xf numFmtId="0" fontId="11" fillId="7" borderId="2" xfId="0" applyFont="1" applyFill="1" applyBorder="1">
      <alignment vertical="center"/>
    </xf>
    <xf numFmtId="0" fontId="11" fillId="7" borderId="1" xfId="0" applyFont="1" applyFill="1" applyBorder="1">
      <alignment vertical="center"/>
    </xf>
    <xf numFmtId="38" fontId="4" fillId="7" borderId="1" xfId="0" applyNumberFormat="1" applyFont="1" applyFill="1" applyBorder="1" applyAlignment="1">
      <alignment horizontal="left" vertical="center" wrapText="1"/>
    </xf>
    <xf numFmtId="38" fontId="4" fillId="7" borderId="18" xfId="0" applyNumberFormat="1" applyFont="1" applyFill="1" applyBorder="1" applyAlignment="1">
      <alignment horizontal="left" vertical="center" wrapText="1"/>
    </xf>
    <xf numFmtId="38" fontId="4" fillId="7" borderId="1" xfId="0" applyNumberFormat="1" applyFont="1" applyFill="1" applyBorder="1" applyAlignment="1">
      <alignment horizontal="center" vertical="center"/>
    </xf>
    <xf numFmtId="38" fontId="4" fillId="7" borderId="15" xfId="0" applyNumberFormat="1" applyFont="1" applyFill="1" applyBorder="1" applyAlignment="1">
      <alignment horizontal="center" vertical="center"/>
    </xf>
    <xf numFmtId="38" fontId="4" fillId="7" borderId="12" xfId="0" applyNumberFormat="1" applyFont="1" applyFill="1" applyBorder="1" applyAlignment="1">
      <alignment horizontal="center" vertical="center"/>
    </xf>
    <xf numFmtId="38" fontId="4" fillId="7" borderId="12" xfId="0" applyNumberFormat="1" applyFont="1" applyFill="1" applyBorder="1" applyAlignment="1">
      <alignment horizontal="center" vertical="center" wrapText="1"/>
    </xf>
    <xf numFmtId="38" fontId="4" fillId="7" borderId="8" xfId="0" applyNumberFormat="1" applyFont="1" applyFill="1" applyBorder="1" applyAlignment="1">
      <alignment horizontal="center" vertical="center"/>
    </xf>
    <xf numFmtId="0" fontId="4" fillId="7" borderId="7" xfId="0" applyFont="1" applyFill="1" applyBorder="1">
      <alignment vertical="center"/>
    </xf>
    <xf numFmtId="38" fontId="4" fillId="7" borderId="18" xfId="0" applyNumberFormat="1" applyFont="1" applyFill="1" applyBorder="1" applyAlignment="1">
      <alignment horizontal="center" vertical="center"/>
    </xf>
    <xf numFmtId="0" fontId="11" fillId="4" borderId="27" xfId="0" applyFont="1" applyFill="1" applyBorder="1">
      <alignment vertical="center"/>
    </xf>
    <xf numFmtId="0" fontId="17" fillId="3" borderId="0" xfId="0" applyFont="1" applyFill="1">
      <alignment vertical="center"/>
    </xf>
    <xf numFmtId="0" fontId="0" fillId="5" borderId="0" xfId="0" applyFill="1" applyAlignment="1">
      <alignment horizontal="left" vertical="center"/>
    </xf>
    <xf numFmtId="38" fontId="11" fillId="5" borderId="0" xfId="1" applyFont="1" applyFill="1" applyBorder="1" applyAlignment="1">
      <alignment vertical="center" wrapText="1"/>
    </xf>
    <xf numFmtId="38" fontId="11" fillId="5" borderId="0" xfId="1" applyFont="1" applyFill="1" applyAlignment="1">
      <alignment vertical="center"/>
    </xf>
    <xf numFmtId="0" fontId="4" fillId="4" borderId="26" xfId="0" applyFont="1" applyFill="1" applyBorder="1" applyAlignment="1">
      <alignment horizontal="center" vertical="center" wrapText="1"/>
    </xf>
    <xf numFmtId="0" fontId="39" fillId="3" borderId="0" xfId="0" applyFont="1" applyFill="1" applyAlignment="1">
      <alignment horizontal="left" vertical="center"/>
    </xf>
    <xf numFmtId="0" fontId="39" fillId="3" borderId="0" xfId="0" applyFont="1" applyFill="1">
      <alignment vertical="center"/>
    </xf>
    <xf numFmtId="38" fontId="10" fillId="3" borderId="0" xfId="0" applyNumberFormat="1" applyFont="1" applyFill="1" applyAlignment="1">
      <alignment horizontal="center" vertical="center" wrapText="1"/>
    </xf>
    <xf numFmtId="0" fontId="10" fillId="3" borderId="0" xfId="0" applyFont="1" applyFill="1" applyAlignment="1">
      <alignment horizontal="center" vertical="center" wrapText="1"/>
    </xf>
    <xf numFmtId="0" fontId="10" fillId="7" borderId="0" xfId="0" applyFont="1" applyFill="1" applyAlignment="1">
      <alignment horizontal="left" vertical="center" wrapText="1"/>
    </xf>
    <xf numFmtId="186" fontId="10" fillId="3" borderId="0" xfId="0" applyNumberFormat="1" applyFont="1" applyFill="1" applyAlignment="1">
      <alignment horizontal="center" vertical="center"/>
    </xf>
    <xf numFmtId="183" fontId="10" fillId="3" borderId="0" xfId="0" applyNumberFormat="1" applyFont="1" applyFill="1">
      <alignment vertical="center"/>
    </xf>
    <xf numFmtId="0" fontId="15" fillId="5" borderId="0" xfId="0" applyFont="1" applyFill="1">
      <alignment vertical="center"/>
    </xf>
    <xf numFmtId="0" fontId="4" fillId="5" borderId="0" xfId="0" applyFont="1" applyFill="1" applyAlignment="1">
      <alignment horizontal="center" vertical="center"/>
    </xf>
    <xf numFmtId="176" fontId="4" fillId="5" borderId="0" xfId="0" applyNumberFormat="1" applyFont="1" applyFill="1">
      <alignment vertical="center"/>
    </xf>
    <xf numFmtId="0" fontId="25" fillId="5" borderId="0" xfId="0" applyFont="1" applyFill="1" applyAlignment="1">
      <alignment horizontal="left" wrapText="1"/>
    </xf>
    <xf numFmtId="0" fontId="48" fillId="5" borderId="0" xfId="0" applyFont="1" applyFill="1">
      <alignment vertical="center"/>
    </xf>
    <xf numFmtId="38" fontId="4" fillId="7" borderId="18" xfId="1" applyFont="1" applyFill="1" applyBorder="1" applyAlignment="1">
      <alignment horizontal="right" vertical="center"/>
    </xf>
    <xf numFmtId="38" fontId="4" fillId="7" borderId="15" xfId="1" applyFont="1" applyFill="1" applyBorder="1" applyAlignment="1">
      <alignment vertical="center"/>
    </xf>
    <xf numFmtId="38" fontId="4" fillId="7" borderId="12" xfId="1" applyFont="1" applyFill="1" applyBorder="1" applyAlignment="1">
      <alignment vertical="center"/>
    </xf>
    <xf numFmtId="38" fontId="4" fillId="7" borderId="8" xfId="1" applyFont="1" applyFill="1" applyBorder="1" applyAlignment="1">
      <alignment vertical="center"/>
    </xf>
    <xf numFmtId="40" fontId="4" fillId="7" borderId="18" xfId="1" applyNumberFormat="1" applyFont="1" applyFill="1" applyBorder="1" applyAlignment="1">
      <alignment horizontal="right" vertical="center"/>
    </xf>
    <xf numFmtId="40" fontId="4" fillId="7" borderId="15" xfId="1" applyNumberFormat="1" applyFont="1" applyFill="1" applyBorder="1" applyAlignment="1">
      <alignment vertical="center"/>
    </xf>
    <xf numFmtId="0" fontId="10" fillId="5" borderId="23" xfId="0" applyFont="1" applyFill="1" applyBorder="1">
      <alignment vertical="center"/>
    </xf>
    <xf numFmtId="0" fontId="50" fillId="5" borderId="22" xfId="0" applyFont="1" applyFill="1" applyBorder="1">
      <alignment vertical="center"/>
    </xf>
    <xf numFmtId="0" fontId="10" fillId="5" borderId="18" xfId="0" applyFont="1" applyFill="1" applyBorder="1" applyAlignment="1">
      <alignment horizontal="center" vertical="center"/>
    </xf>
    <xf numFmtId="38" fontId="10" fillId="5" borderId="18" xfId="0" applyNumberFormat="1" applyFont="1" applyFill="1" applyBorder="1">
      <alignment vertical="center"/>
    </xf>
    <xf numFmtId="0" fontId="10" fillId="5" borderId="3" xfId="0" applyFont="1" applyFill="1" applyBorder="1">
      <alignment vertical="center"/>
    </xf>
    <xf numFmtId="0" fontId="50" fillId="5" borderId="5" xfId="0" applyFont="1" applyFill="1" applyBorder="1">
      <alignment vertical="center"/>
    </xf>
    <xf numFmtId="0" fontId="10" fillId="5" borderId="1" xfId="0" applyFont="1" applyFill="1" applyBorder="1" applyAlignment="1">
      <alignment horizontal="center" vertical="center"/>
    </xf>
    <xf numFmtId="38" fontId="10" fillId="5" borderId="1" xfId="0" applyNumberFormat="1" applyFont="1" applyFill="1" applyBorder="1">
      <alignment vertical="center"/>
    </xf>
    <xf numFmtId="0" fontId="4" fillId="3" borderId="28" xfId="0" applyFont="1" applyFill="1" applyBorder="1" applyAlignment="1">
      <alignment horizontal="left" vertical="center"/>
    </xf>
    <xf numFmtId="0" fontId="4" fillId="3" borderId="28" xfId="0" applyFont="1" applyFill="1" applyBorder="1" applyAlignment="1">
      <alignment vertical="center" wrapText="1"/>
    </xf>
    <xf numFmtId="0" fontId="49" fillId="3" borderId="0" xfId="0" applyFont="1" applyFill="1">
      <alignment vertical="center"/>
    </xf>
    <xf numFmtId="0" fontId="4" fillId="7" borderId="0" xfId="0" applyFont="1" applyFill="1">
      <alignment vertical="center"/>
    </xf>
    <xf numFmtId="0" fontId="4" fillId="7" borderId="0" xfId="0" applyFont="1" applyFill="1" applyAlignment="1">
      <alignment horizontal="right" vertical="center"/>
    </xf>
    <xf numFmtId="0" fontId="4" fillId="7" borderId="7" xfId="0" applyFont="1" applyFill="1" applyBorder="1" applyAlignment="1">
      <alignment horizontal="right" vertical="center"/>
    </xf>
    <xf numFmtId="0" fontId="4" fillId="7" borderId="29" xfId="0" applyFont="1" applyFill="1" applyBorder="1">
      <alignment vertical="center"/>
    </xf>
    <xf numFmtId="0" fontId="4" fillId="7" borderId="1" xfId="0" applyFont="1" applyFill="1" applyBorder="1">
      <alignment vertical="center"/>
    </xf>
    <xf numFmtId="0" fontId="52" fillId="3" borderId="0" xfId="0" applyFont="1" applyFill="1">
      <alignment vertical="center"/>
    </xf>
    <xf numFmtId="38" fontId="4" fillId="6" borderId="26" xfId="0" applyNumberFormat="1" applyFont="1" applyFill="1" applyBorder="1" applyAlignment="1">
      <alignment horizontal="center" vertical="center" wrapText="1"/>
    </xf>
    <xf numFmtId="38" fontId="12" fillId="6" borderId="26" xfId="0" applyNumberFormat="1" applyFont="1" applyFill="1" applyBorder="1" applyAlignment="1">
      <alignment horizontal="center" vertical="center" wrapText="1"/>
    </xf>
    <xf numFmtId="0" fontId="4" fillId="6" borderId="26" xfId="0" applyFont="1" applyFill="1" applyBorder="1" applyAlignment="1">
      <alignment horizontal="center" vertical="center"/>
    </xf>
    <xf numFmtId="38" fontId="4" fillId="7" borderId="26" xfId="0" applyNumberFormat="1" applyFont="1" applyFill="1" applyBorder="1" applyAlignment="1">
      <alignment horizontal="left" vertical="center" wrapText="1"/>
    </xf>
    <xf numFmtId="0" fontId="4" fillId="7" borderId="26" xfId="0" applyFont="1" applyFill="1" applyBorder="1" applyAlignment="1">
      <alignment vertical="center" wrapText="1"/>
    </xf>
    <xf numFmtId="38" fontId="4" fillId="7" borderId="12" xfId="1" applyFont="1" applyFill="1" applyBorder="1" applyAlignment="1">
      <alignment horizontal="right" vertical="center"/>
    </xf>
    <xf numFmtId="38" fontId="4" fillId="7" borderId="1" xfId="1" applyFont="1" applyFill="1" applyBorder="1" applyAlignment="1">
      <alignment horizontal="right" vertical="center"/>
    </xf>
    <xf numFmtId="38" fontId="4" fillId="7" borderId="8" xfId="1" applyFont="1" applyFill="1" applyBorder="1" applyAlignment="1">
      <alignment horizontal="right" vertical="center"/>
    </xf>
    <xf numFmtId="176" fontId="4" fillId="7" borderId="18" xfId="1" applyNumberFormat="1" applyFont="1" applyFill="1" applyBorder="1" applyAlignment="1">
      <alignment horizontal="right" vertical="center"/>
    </xf>
    <xf numFmtId="176" fontId="4" fillId="7" borderId="12" xfId="1" applyNumberFormat="1" applyFont="1" applyFill="1" applyBorder="1" applyAlignment="1">
      <alignment horizontal="right" vertical="center"/>
    </xf>
    <xf numFmtId="187" fontId="4" fillId="7" borderId="1" xfId="1" applyNumberFormat="1" applyFont="1" applyFill="1" applyBorder="1" applyAlignment="1">
      <alignment horizontal="right" vertical="center"/>
    </xf>
    <xf numFmtId="0" fontId="25" fillId="2" borderId="26" xfId="0" applyFont="1" applyFill="1" applyBorder="1" applyAlignment="1">
      <alignment horizontal="center" vertical="center"/>
    </xf>
    <xf numFmtId="0" fontId="25" fillId="3" borderId="26" xfId="0" applyFont="1" applyFill="1" applyBorder="1" applyAlignment="1">
      <alignment horizontal="center" vertical="center"/>
    </xf>
    <xf numFmtId="0" fontId="4" fillId="4" borderId="30" xfId="0" applyFont="1" applyFill="1" applyBorder="1">
      <alignment vertical="center"/>
    </xf>
    <xf numFmtId="0" fontId="4" fillId="4" borderId="31" xfId="0" applyFont="1" applyFill="1" applyBorder="1">
      <alignment vertical="center"/>
    </xf>
    <xf numFmtId="0" fontId="50" fillId="5" borderId="31" xfId="0" applyFont="1" applyFill="1" applyBorder="1">
      <alignment vertical="center"/>
    </xf>
    <xf numFmtId="0" fontId="50" fillId="5" borderId="34" xfId="0" applyFont="1" applyFill="1" applyBorder="1">
      <alignment vertical="center"/>
    </xf>
    <xf numFmtId="0" fontId="50" fillId="5" borderId="7" xfId="0" applyFont="1" applyFill="1" applyBorder="1">
      <alignment vertical="center"/>
    </xf>
    <xf numFmtId="0" fontId="50" fillId="5" borderId="27" xfId="0" applyFont="1" applyFill="1" applyBorder="1">
      <alignment vertical="center"/>
    </xf>
    <xf numFmtId="0" fontId="25" fillId="2" borderId="31" xfId="0" applyFont="1" applyFill="1" applyBorder="1" applyAlignment="1">
      <alignment horizontal="centerContinuous" vertical="center"/>
    </xf>
    <xf numFmtId="0" fontId="25" fillId="3" borderId="33" xfId="0" applyFont="1" applyFill="1" applyBorder="1">
      <alignment vertical="center"/>
    </xf>
    <xf numFmtId="0" fontId="25" fillId="3" borderId="30" xfId="0" applyFont="1" applyFill="1" applyBorder="1">
      <alignment vertical="center"/>
    </xf>
    <xf numFmtId="0" fontId="25" fillId="2" borderId="27" xfId="0" applyFont="1" applyFill="1" applyBorder="1" applyAlignment="1">
      <alignment horizontal="centerContinuous" vertical="center"/>
    </xf>
    <xf numFmtId="0" fontId="25" fillId="3" borderId="32" xfId="0" applyFont="1" applyFill="1" applyBorder="1">
      <alignment vertical="center"/>
    </xf>
    <xf numFmtId="0" fontId="25" fillId="3" borderId="27" xfId="0" applyFont="1" applyFill="1" applyBorder="1">
      <alignment vertical="center"/>
    </xf>
    <xf numFmtId="38" fontId="25" fillId="2" borderId="26" xfId="0" applyNumberFormat="1" applyFont="1" applyFill="1" applyBorder="1" applyAlignment="1">
      <alignment horizontal="center" vertical="center" wrapText="1"/>
    </xf>
    <xf numFmtId="0" fontId="25" fillId="6" borderId="33" xfId="0" applyFont="1" applyFill="1" applyBorder="1" applyAlignment="1">
      <alignment horizontal="centerContinuous" vertical="center"/>
    </xf>
    <xf numFmtId="0" fontId="25" fillId="6" borderId="29" xfId="0" applyFont="1" applyFill="1" applyBorder="1" applyAlignment="1">
      <alignment horizontal="centerContinuous" vertical="center"/>
    </xf>
    <xf numFmtId="0" fontId="25" fillId="6" borderId="33" xfId="0" applyFont="1" applyFill="1" applyBorder="1" applyAlignment="1">
      <alignment horizontal="center" vertical="center"/>
    </xf>
    <xf numFmtId="0" fontId="25" fillId="6" borderId="2" xfId="0" applyFont="1" applyFill="1" applyBorder="1" applyAlignment="1">
      <alignment horizontal="centerContinuous" vertical="center"/>
    </xf>
    <xf numFmtId="0" fontId="25" fillId="4" borderId="26" xfId="0" applyFont="1" applyFill="1" applyBorder="1" applyAlignment="1">
      <alignment horizontal="center" vertical="center"/>
    </xf>
    <xf numFmtId="176" fontId="4" fillId="8" borderId="15" xfId="0" applyNumberFormat="1" applyFont="1" applyFill="1" applyBorder="1" applyAlignment="1">
      <alignment horizontal="right" vertical="center"/>
    </xf>
    <xf numFmtId="38" fontId="4" fillId="8" borderId="12" xfId="0" applyNumberFormat="1" applyFont="1" applyFill="1" applyBorder="1" applyAlignment="1">
      <alignment horizontal="right" vertical="center"/>
    </xf>
    <xf numFmtId="176" fontId="4" fillId="8" borderId="1" xfId="0" applyNumberFormat="1" applyFont="1" applyFill="1" applyBorder="1" applyAlignment="1">
      <alignment horizontal="right" vertical="center"/>
    </xf>
    <xf numFmtId="185" fontId="4" fillId="8" borderId="24" xfId="0" applyNumberFormat="1" applyFont="1" applyFill="1" applyBorder="1" applyAlignment="1">
      <alignment horizontal="right" vertical="center"/>
    </xf>
    <xf numFmtId="40" fontId="4" fillId="8" borderId="2" xfId="0" applyNumberFormat="1" applyFont="1" applyFill="1" applyBorder="1" applyAlignment="1">
      <alignment horizontal="right" vertical="center"/>
    </xf>
    <xf numFmtId="38" fontId="4" fillId="8" borderId="15" xfId="0" applyNumberFormat="1" applyFont="1" applyFill="1" applyBorder="1" applyAlignment="1">
      <alignment horizontal="right" vertical="center"/>
    </xf>
    <xf numFmtId="38" fontId="4" fillId="3" borderId="1" xfId="1" applyFont="1" applyFill="1" applyBorder="1" applyAlignment="1">
      <alignment horizontal="right" vertical="center"/>
    </xf>
    <xf numFmtId="38" fontId="4" fillId="7" borderId="18" xfId="0" applyNumberFormat="1" applyFont="1" applyFill="1" applyBorder="1" applyAlignment="1">
      <alignment horizontal="center" vertical="center" wrapText="1"/>
    </xf>
    <xf numFmtId="38" fontId="4" fillId="7" borderId="33" xfId="0" applyNumberFormat="1" applyFont="1" applyFill="1" applyBorder="1" applyAlignment="1">
      <alignment horizontal="left" vertical="center"/>
    </xf>
    <xf numFmtId="38" fontId="4" fillId="7" borderId="29" xfId="0" applyNumberFormat="1" applyFont="1" applyFill="1" applyBorder="1" applyAlignment="1">
      <alignment horizontal="center" vertical="center"/>
    </xf>
    <xf numFmtId="38" fontId="4" fillId="7" borderId="29" xfId="1" applyFont="1" applyFill="1" applyBorder="1" applyAlignment="1">
      <alignment horizontal="right" vertical="center"/>
    </xf>
    <xf numFmtId="38" fontId="4" fillId="7" borderId="18" xfId="0" applyNumberFormat="1" applyFont="1" applyFill="1" applyBorder="1" applyAlignment="1">
      <alignment horizontal="left" vertical="center"/>
    </xf>
    <xf numFmtId="38" fontId="4" fillId="7" borderId="29" xfId="0" applyNumberFormat="1" applyFont="1" applyFill="1" applyBorder="1" applyAlignment="1">
      <alignment horizontal="center" vertical="center" wrapText="1"/>
    </xf>
    <xf numFmtId="191" fontId="25" fillId="3" borderId="1" xfId="0" applyNumberFormat="1" applyFont="1" applyFill="1" applyBorder="1">
      <alignment vertical="center"/>
    </xf>
    <xf numFmtId="0" fontId="52" fillId="3" borderId="0" xfId="0" applyFont="1" applyFill="1" applyAlignment="1">
      <alignment horizontal="left" vertical="center"/>
    </xf>
    <xf numFmtId="0" fontId="10" fillId="4" borderId="31" xfId="0" applyFont="1" applyFill="1" applyBorder="1" applyAlignment="1">
      <alignment horizontal="centerContinuous" vertical="center"/>
    </xf>
    <xf numFmtId="0" fontId="10" fillId="4" borderId="27" xfId="0" applyFont="1" applyFill="1" applyBorder="1" applyAlignment="1">
      <alignment horizontal="centerContinuous" vertical="center"/>
    </xf>
    <xf numFmtId="0" fontId="51" fillId="3" borderId="0" xfId="0" applyFont="1" applyFill="1">
      <alignment vertical="center"/>
    </xf>
    <xf numFmtId="0" fontId="57" fillId="7" borderId="26" xfId="0" applyFont="1" applyFill="1" applyBorder="1">
      <alignment vertical="center"/>
    </xf>
    <xf numFmtId="0" fontId="58" fillId="7" borderId="26" xfId="0" applyFont="1" applyFill="1" applyBorder="1">
      <alignment vertical="center"/>
    </xf>
    <xf numFmtId="0" fontId="4" fillId="7" borderId="26" xfId="0" applyFont="1" applyFill="1" applyBorder="1">
      <alignment vertical="center"/>
    </xf>
    <xf numFmtId="0" fontId="12" fillId="3" borderId="0" xfId="0" applyFont="1" applyFill="1">
      <alignment vertical="center"/>
    </xf>
    <xf numFmtId="38" fontId="4" fillId="7" borderId="26" xfId="1" applyFont="1" applyFill="1" applyBorder="1" applyAlignment="1">
      <alignment vertical="center"/>
    </xf>
    <xf numFmtId="38" fontId="4" fillId="7" borderId="29" xfId="0" applyNumberFormat="1" applyFont="1" applyFill="1" applyBorder="1" applyAlignment="1">
      <alignment horizontal="left" vertical="center" wrapText="1"/>
    </xf>
    <xf numFmtId="38" fontId="4" fillId="7" borderId="26" xfId="1" applyFont="1" applyFill="1" applyBorder="1" applyAlignment="1">
      <alignment horizontal="right" vertical="center"/>
    </xf>
    <xf numFmtId="38" fontId="4" fillId="7" borderId="5" xfId="0" applyNumberFormat="1" applyFont="1" applyFill="1" applyBorder="1" applyAlignment="1">
      <alignment horizontal="left" vertical="center" wrapText="1"/>
    </xf>
    <xf numFmtId="38" fontId="4" fillId="7" borderId="6" xfId="0" applyNumberFormat="1" applyFont="1" applyFill="1" applyBorder="1" applyAlignment="1">
      <alignment horizontal="left" vertical="center" wrapText="1"/>
    </xf>
    <xf numFmtId="40" fontId="4" fillId="7" borderId="2" xfId="1" applyNumberFormat="1" applyFont="1" applyFill="1" applyBorder="1" applyAlignment="1">
      <alignment vertical="center"/>
    </xf>
    <xf numFmtId="40" fontId="4" fillId="7" borderId="26" xfId="1" applyNumberFormat="1" applyFont="1" applyFill="1" applyBorder="1" applyAlignment="1">
      <alignment vertical="center"/>
    </xf>
    <xf numFmtId="40" fontId="4" fillId="7" borderId="26" xfId="1" applyNumberFormat="1" applyFont="1" applyFill="1" applyBorder="1" applyAlignment="1">
      <alignment horizontal="right" vertical="center"/>
    </xf>
    <xf numFmtId="0" fontId="4" fillId="7" borderId="2" xfId="0" applyFont="1" applyFill="1" applyBorder="1">
      <alignment vertical="center"/>
    </xf>
    <xf numFmtId="0" fontId="25" fillId="3" borderId="2" xfId="0" applyFont="1" applyFill="1" applyBorder="1">
      <alignment vertical="center"/>
    </xf>
    <xf numFmtId="0" fontId="4" fillId="7" borderId="12" xfId="0" applyFont="1" applyFill="1" applyBorder="1">
      <alignment vertical="center"/>
    </xf>
    <xf numFmtId="0" fontId="4" fillId="7" borderId="33" xfId="0" applyFont="1" applyFill="1" applyBorder="1">
      <alignment vertical="center"/>
    </xf>
    <xf numFmtId="176" fontId="4" fillId="3" borderId="3" xfId="1" applyNumberFormat="1" applyFont="1" applyFill="1" applyBorder="1" applyAlignment="1">
      <alignment horizontal="right" vertical="center" wrapText="1"/>
    </xf>
    <xf numFmtId="176" fontId="4" fillId="3" borderId="7" xfId="1" applyNumberFormat="1" applyFont="1" applyFill="1" applyBorder="1" applyAlignment="1">
      <alignment horizontal="right" vertical="center" wrapText="1"/>
    </xf>
    <xf numFmtId="0" fontId="4" fillId="2" borderId="31" xfId="0" applyFont="1" applyFill="1" applyBorder="1" applyAlignment="1">
      <alignment horizontal="center" vertical="center"/>
    </xf>
    <xf numFmtId="0" fontId="62" fillId="6" borderId="2" xfId="0" applyFont="1" applyFill="1" applyBorder="1" applyAlignment="1">
      <alignment horizontal="center" vertical="center"/>
    </xf>
    <xf numFmtId="0" fontId="62" fillId="6" borderId="4" xfId="0" applyFont="1" applyFill="1" applyBorder="1" applyAlignment="1">
      <alignment horizontal="center" vertical="center"/>
    </xf>
    <xf numFmtId="0" fontId="52" fillId="6" borderId="4" xfId="0" applyFont="1" applyFill="1" applyBorder="1" applyAlignment="1">
      <alignment horizontal="centerContinuous" vertical="center"/>
    </xf>
    <xf numFmtId="0" fontId="12" fillId="2" borderId="26"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7" borderId="30" xfId="0" applyFont="1" applyFill="1" applyBorder="1">
      <alignment vertical="center"/>
    </xf>
    <xf numFmtId="0" fontId="4" fillId="7" borderId="27" xfId="0" applyFont="1" applyFill="1" applyBorder="1">
      <alignment vertical="center"/>
    </xf>
    <xf numFmtId="49" fontId="4" fillId="7" borderId="26" xfId="0" quotePrefix="1" applyNumberFormat="1" applyFont="1" applyFill="1" applyBorder="1" applyAlignment="1">
      <alignment horizontal="center" vertical="center" wrapText="1"/>
    </xf>
    <xf numFmtId="0" fontId="12" fillId="7" borderId="26" xfId="0" applyFont="1" applyFill="1" applyBorder="1">
      <alignment vertical="center"/>
    </xf>
    <xf numFmtId="0" fontId="44" fillId="3" borderId="0" xfId="0" applyFont="1" applyFill="1">
      <alignment vertical="center"/>
    </xf>
    <xf numFmtId="0" fontId="65" fillId="3" borderId="0" xfId="0" applyFont="1" applyFill="1">
      <alignment vertical="center"/>
    </xf>
    <xf numFmtId="0" fontId="64" fillId="5" borderId="0" xfId="0" applyFont="1" applyFill="1">
      <alignment vertical="center"/>
    </xf>
    <xf numFmtId="0" fontId="66" fillId="3" borderId="0" xfId="0" applyFont="1" applyFill="1">
      <alignment vertical="center"/>
    </xf>
    <xf numFmtId="0" fontId="44" fillId="5" borderId="0" xfId="0" applyFont="1" applyFill="1">
      <alignment vertical="center"/>
    </xf>
    <xf numFmtId="0" fontId="44" fillId="3" borderId="0" xfId="0" applyFont="1" applyFill="1" applyAlignment="1">
      <alignment horizontal="left" vertical="center"/>
    </xf>
    <xf numFmtId="0" fontId="67" fillId="7" borderId="26" xfId="0" applyFont="1" applyFill="1" applyBorder="1">
      <alignment vertical="center"/>
    </xf>
    <xf numFmtId="0" fontId="64" fillId="3" borderId="0" xfId="0" applyFont="1" applyFill="1">
      <alignment vertical="center"/>
    </xf>
    <xf numFmtId="0" fontId="17" fillId="7" borderId="26" xfId="0" applyFont="1" applyFill="1" applyBorder="1" applyAlignment="1">
      <alignment horizontal="left" vertical="center"/>
    </xf>
    <xf numFmtId="0" fontId="17" fillId="7" borderId="26" xfId="0" applyFont="1" applyFill="1" applyBorder="1" applyAlignment="1">
      <alignment horizontal="left" vertical="center" wrapText="1"/>
    </xf>
    <xf numFmtId="0" fontId="7" fillId="3" borderId="0" xfId="0" applyFont="1" applyFill="1" applyAlignment="1">
      <alignment horizontal="centerContinuous" vertical="center"/>
    </xf>
    <xf numFmtId="0" fontId="4" fillId="3" borderId="0" xfId="0" applyFont="1" applyFill="1" applyAlignment="1">
      <alignment horizontal="centerContinuous" vertical="center"/>
    </xf>
    <xf numFmtId="0" fontId="4" fillId="3" borderId="0" xfId="0" applyFont="1" applyFill="1" applyAlignment="1">
      <alignment horizontal="center" vertical="center"/>
    </xf>
    <xf numFmtId="38" fontId="4" fillId="3" borderId="0" xfId="1" applyFont="1" applyFill="1" applyBorder="1" applyAlignment="1">
      <alignment horizontal="right" vertical="center"/>
    </xf>
    <xf numFmtId="0" fontId="4" fillId="3" borderId="26" xfId="0" applyFont="1" applyFill="1" applyBorder="1" applyAlignment="1">
      <alignment horizontal="center" vertical="center"/>
    </xf>
    <xf numFmtId="0" fontId="4" fillId="5" borderId="26" xfId="0" applyFont="1" applyFill="1" applyBorder="1" applyAlignment="1">
      <alignment horizontal="center" vertical="center"/>
    </xf>
    <xf numFmtId="0" fontId="4" fillId="3" borderId="26" xfId="0" applyFont="1" applyFill="1" applyBorder="1">
      <alignment vertical="center"/>
    </xf>
    <xf numFmtId="176" fontId="4" fillId="3" borderId="26" xfId="1" applyNumberFormat="1" applyFont="1" applyFill="1" applyBorder="1" applyAlignment="1">
      <alignment horizontal="right" vertical="center"/>
    </xf>
    <xf numFmtId="0" fontId="4" fillId="3" borderId="4" xfId="0" applyFont="1" applyFill="1" applyBorder="1">
      <alignment vertical="center"/>
    </xf>
    <xf numFmtId="0" fontId="4" fillId="2" borderId="26" xfId="0" applyFont="1" applyFill="1" applyBorder="1" applyAlignment="1">
      <alignment horizontal="center" vertical="center"/>
    </xf>
    <xf numFmtId="0" fontId="4" fillId="2" borderId="30" xfId="0" applyFont="1" applyFill="1" applyBorder="1" applyAlignment="1">
      <alignment horizontal="centerContinuous" vertical="center"/>
    </xf>
    <xf numFmtId="0" fontId="4" fillId="2" borderId="31" xfId="0" applyFont="1" applyFill="1" applyBorder="1" applyAlignment="1">
      <alignment horizontal="centerContinuous" vertical="center"/>
    </xf>
    <xf numFmtId="185" fontId="25" fillId="3" borderId="26" xfId="0" applyNumberFormat="1" applyFont="1" applyFill="1" applyBorder="1" applyAlignment="1">
      <alignment horizontal="center" vertical="center"/>
    </xf>
    <xf numFmtId="0" fontId="17" fillId="3" borderId="0" xfId="0" applyFont="1" applyFill="1" applyAlignment="1">
      <alignment horizontal="left"/>
    </xf>
    <xf numFmtId="0" fontId="25" fillId="5" borderId="0" xfId="0" applyFont="1" applyFill="1" applyAlignment="1">
      <alignment horizontal="left"/>
    </xf>
    <xf numFmtId="0" fontId="0" fillId="3" borderId="0" xfId="0" applyFill="1" applyAlignment="1">
      <alignment horizontal="left"/>
    </xf>
    <xf numFmtId="0" fontId="4" fillId="5" borderId="0" xfId="0" applyFont="1" applyFill="1" applyAlignment="1">
      <alignment horizontal="left"/>
    </xf>
    <xf numFmtId="0" fontId="11" fillId="5" borderId="0" xfId="0" applyFont="1" applyFill="1" applyAlignment="1">
      <alignment horizontal="right"/>
    </xf>
    <xf numFmtId="0" fontId="4" fillId="3" borderId="0" xfId="0" applyFont="1" applyFill="1" applyAlignment="1">
      <alignment horizontal="left"/>
    </xf>
    <xf numFmtId="0" fontId="52" fillId="5" borderId="0" xfId="0" applyFont="1" applyFill="1">
      <alignment vertical="center"/>
    </xf>
    <xf numFmtId="0" fontId="69" fillId="3" borderId="0" xfId="0" applyFont="1" applyFill="1">
      <alignment vertical="center"/>
    </xf>
    <xf numFmtId="40" fontId="25" fillId="7" borderId="26" xfId="0" quotePrefix="1" applyNumberFormat="1" applyFont="1" applyFill="1" applyBorder="1" applyAlignment="1">
      <alignment vertical="center" wrapText="1"/>
    </xf>
    <xf numFmtId="189" fontId="25" fillId="7" borderId="26" xfId="0" quotePrefix="1" applyNumberFormat="1" applyFont="1" applyFill="1" applyBorder="1">
      <alignment vertical="center"/>
    </xf>
    <xf numFmtId="185" fontId="25" fillId="7" borderId="26" xfId="0" applyNumberFormat="1" applyFont="1" applyFill="1" applyBorder="1">
      <alignment vertical="center"/>
    </xf>
    <xf numFmtId="185" fontId="25" fillId="7" borderId="26" xfId="1" applyNumberFormat="1" applyFont="1" applyFill="1" applyBorder="1" applyAlignment="1">
      <alignment vertical="center"/>
    </xf>
    <xf numFmtId="38" fontId="25" fillId="7" borderId="1" xfId="0" applyNumberFormat="1" applyFont="1" applyFill="1" applyBorder="1">
      <alignment vertical="center"/>
    </xf>
    <xf numFmtId="0" fontId="25" fillId="3" borderId="0" xfId="0" applyFont="1" applyFill="1" applyAlignment="1">
      <alignment horizontal="left"/>
    </xf>
    <xf numFmtId="0" fontId="7" fillId="3" borderId="0" xfId="0" applyFont="1" applyFill="1" applyAlignment="1"/>
    <xf numFmtId="0" fontId="7" fillId="3" borderId="0" xfId="0" applyFont="1" applyFill="1" applyAlignment="1">
      <alignment horizontal="left" vertical="center"/>
    </xf>
    <xf numFmtId="0" fontId="52" fillId="3" borderId="0" xfId="0" applyFont="1" applyFill="1" applyAlignment="1">
      <alignment horizontal="right"/>
    </xf>
    <xf numFmtId="38" fontId="25" fillId="7" borderId="26" xfId="0" applyNumberFormat="1" applyFont="1" applyFill="1" applyBorder="1">
      <alignment vertical="center"/>
    </xf>
    <xf numFmtId="38" fontId="25" fillId="3" borderId="29" xfId="0" applyNumberFormat="1" applyFont="1" applyFill="1" applyBorder="1" applyAlignment="1">
      <alignment horizontal="center" vertical="center"/>
    </xf>
    <xf numFmtId="186" fontId="25" fillId="2" borderId="26" xfId="0" applyNumberFormat="1" applyFont="1" applyFill="1" applyBorder="1" applyAlignment="1">
      <alignment horizontal="center" vertical="center" wrapText="1"/>
    </xf>
    <xf numFmtId="0" fontId="4" fillId="3" borderId="33" xfId="0" applyFont="1" applyFill="1" applyBorder="1">
      <alignment vertical="center"/>
    </xf>
    <xf numFmtId="0" fontId="17" fillId="6" borderId="26" xfId="0" applyFont="1" applyFill="1" applyBorder="1">
      <alignment vertical="center"/>
    </xf>
    <xf numFmtId="38" fontId="4" fillId="7" borderId="26" xfId="0" applyNumberFormat="1" applyFont="1" applyFill="1" applyBorder="1" applyAlignment="1">
      <alignment horizontal="center" vertical="center"/>
    </xf>
    <xf numFmtId="38" fontId="4" fillId="7" borderId="26" xfId="0" applyNumberFormat="1" applyFont="1" applyFill="1" applyBorder="1" applyAlignment="1">
      <alignment horizontal="center" vertical="center" wrapText="1"/>
    </xf>
    <xf numFmtId="0" fontId="11" fillId="4" borderId="31" xfId="0" applyFont="1" applyFill="1" applyBorder="1">
      <alignment vertical="center"/>
    </xf>
    <xf numFmtId="181" fontId="4" fillId="5" borderId="26" xfId="1" applyNumberFormat="1" applyFont="1" applyFill="1" applyBorder="1" applyAlignment="1">
      <alignment vertical="center" wrapText="1"/>
    </xf>
    <xf numFmtId="0" fontId="4" fillId="4" borderId="27" xfId="0" applyFont="1" applyFill="1" applyBorder="1" applyAlignment="1">
      <alignment horizontal="center" vertical="center" wrapText="1"/>
    </xf>
    <xf numFmtId="0" fontId="4" fillId="2" borderId="30" xfId="0" applyFont="1" applyFill="1" applyBorder="1" applyAlignment="1">
      <alignment horizontal="left" vertical="center"/>
    </xf>
    <xf numFmtId="0" fontId="4" fillId="2" borderId="27"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3" borderId="32" xfId="0" applyFont="1" applyFill="1" applyBorder="1" applyAlignment="1">
      <alignment horizontal="center" vertical="center" wrapText="1"/>
    </xf>
    <xf numFmtId="38" fontId="4" fillId="3" borderId="33" xfId="1" applyFont="1" applyFill="1" applyBorder="1" applyAlignment="1">
      <alignment horizontal="right" vertical="center" wrapText="1"/>
    </xf>
    <xf numFmtId="38" fontId="4" fillId="3" borderId="28" xfId="1" applyFont="1" applyFill="1" applyBorder="1" applyAlignment="1">
      <alignment horizontal="right" vertical="center" wrapText="1"/>
    </xf>
    <xf numFmtId="38" fontId="4" fillId="3" borderId="29" xfId="1" applyFont="1" applyFill="1" applyBorder="1" applyAlignment="1">
      <alignment vertical="center" wrapText="1"/>
    </xf>
    <xf numFmtId="0" fontId="4" fillId="3" borderId="30" xfId="0" applyFont="1" applyFill="1" applyBorder="1" applyAlignment="1">
      <alignment horizontal="center" vertical="center"/>
    </xf>
    <xf numFmtId="0" fontId="4" fillId="3" borderId="31" xfId="0" applyFont="1" applyFill="1" applyBorder="1" applyAlignment="1">
      <alignment horizontal="left" vertical="center"/>
    </xf>
    <xf numFmtId="0" fontId="4" fillId="3" borderId="27" xfId="0" applyFont="1" applyFill="1" applyBorder="1" applyAlignment="1">
      <alignment horizontal="center" vertical="center" wrapText="1"/>
    </xf>
    <xf numFmtId="38" fontId="4" fillId="3" borderId="30" xfId="1" applyFont="1" applyFill="1" applyBorder="1" applyAlignment="1">
      <alignment horizontal="right" vertical="center" wrapText="1"/>
    </xf>
    <xf numFmtId="38" fontId="4" fillId="3" borderId="31" xfId="1" applyFont="1" applyFill="1" applyBorder="1" applyAlignment="1">
      <alignment horizontal="right" vertical="center" wrapText="1"/>
    </xf>
    <xf numFmtId="38" fontId="4" fillId="3" borderId="26" xfId="1" applyFont="1" applyFill="1" applyBorder="1" applyAlignment="1">
      <alignment vertical="center" wrapText="1"/>
    </xf>
    <xf numFmtId="0" fontId="4" fillId="3" borderId="31" xfId="0" applyFont="1" applyFill="1" applyBorder="1" applyAlignment="1">
      <alignment horizontal="center" vertical="center"/>
    </xf>
    <xf numFmtId="0" fontId="4" fillId="3" borderId="31" xfId="0" applyFont="1" applyFill="1" applyBorder="1" applyAlignment="1">
      <alignment horizontal="center" vertical="center" wrapText="1"/>
    </xf>
    <xf numFmtId="38" fontId="4" fillId="3" borderId="31" xfId="1" applyFont="1" applyFill="1" applyBorder="1" applyAlignment="1">
      <alignment vertical="center" wrapText="1"/>
    </xf>
    <xf numFmtId="176" fontId="4" fillId="3" borderId="30" xfId="1" applyNumberFormat="1" applyFont="1" applyFill="1" applyBorder="1" applyAlignment="1">
      <alignment horizontal="right" vertical="center" wrapText="1"/>
    </xf>
    <xf numFmtId="176" fontId="4" fillId="3" borderId="31" xfId="1" applyNumberFormat="1" applyFont="1" applyFill="1" applyBorder="1" applyAlignment="1">
      <alignment horizontal="right" vertical="center" wrapText="1"/>
    </xf>
    <xf numFmtId="40" fontId="4" fillId="3" borderId="26" xfId="1" applyNumberFormat="1" applyFont="1" applyFill="1" applyBorder="1" applyAlignment="1">
      <alignment vertical="center" wrapText="1"/>
    </xf>
    <xf numFmtId="0" fontId="12" fillId="2" borderId="30" xfId="0" applyFont="1" applyFill="1" applyBorder="1" applyAlignment="1">
      <alignment horizontal="left" vertical="center"/>
    </xf>
    <xf numFmtId="38" fontId="4" fillId="3" borderId="29" xfId="1" applyFont="1" applyFill="1" applyBorder="1" applyAlignment="1">
      <alignment horizontal="left" vertical="center" wrapText="1"/>
    </xf>
    <xf numFmtId="38" fontId="4" fillId="3" borderId="31" xfId="1" applyFont="1" applyFill="1" applyBorder="1" applyAlignment="1">
      <alignment horizontal="left" vertical="center" wrapText="1"/>
    </xf>
    <xf numFmtId="40" fontId="4" fillId="3" borderId="26" xfId="1" applyNumberFormat="1" applyFont="1" applyFill="1" applyBorder="1" applyAlignment="1">
      <alignment horizontal="left" vertical="center" wrapText="1"/>
    </xf>
    <xf numFmtId="0" fontId="26" fillId="4" borderId="26" xfId="0" applyFont="1" applyFill="1" applyBorder="1" applyAlignment="1">
      <alignment horizontal="center" vertical="center"/>
    </xf>
    <xf numFmtId="38" fontId="25" fillId="5" borderId="26" xfId="1" applyFont="1" applyFill="1" applyBorder="1" applyAlignment="1">
      <alignment horizontal="right" vertical="center"/>
    </xf>
    <xf numFmtId="0" fontId="26" fillId="5" borderId="26" xfId="0" applyFont="1" applyFill="1" applyBorder="1" applyAlignment="1">
      <alignment horizontal="left" vertical="center"/>
    </xf>
    <xf numFmtId="1" fontId="25" fillId="5" borderId="26" xfId="1" applyNumberFormat="1" applyFont="1" applyFill="1" applyBorder="1" applyAlignment="1">
      <alignment horizontal="right" vertical="center"/>
    </xf>
    <xf numFmtId="181" fontId="4" fillId="7" borderId="26" xfId="0" applyNumberFormat="1" applyFont="1" applyFill="1" applyBorder="1" applyAlignment="1">
      <alignment vertical="center" wrapText="1"/>
    </xf>
    <xf numFmtId="38" fontId="10" fillId="6" borderId="29" xfId="0" applyNumberFormat="1" applyFont="1" applyFill="1" applyBorder="1" applyAlignment="1">
      <alignment horizontal="center" vertical="center" wrapText="1"/>
    </xf>
    <xf numFmtId="0" fontId="10" fillId="6" borderId="26" xfId="0" applyFont="1" applyFill="1" applyBorder="1" applyAlignment="1">
      <alignment horizontal="center" vertical="center"/>
    </xf>
    <xf numFmtId="0" fontId="10" fillId="7" borderId="26" xfId="0" applyFont="1" applyFill="1" applyBorder="1" applyAlignment="1">
      <alignment horizontal="center" vertical="center" wrapText="1"/>
    </xf>
    <xf numFmtId="185" fontId="10" fillId="3" borderId="26" xfId="1" applyNumberFormat="1" applyFont="1" applyFill="1" applyBorder="1" applyAlignment="1">
      <alignment horizontal="right" vertical="center"/>
    </xf>
    <xf numFmtId="38" fontId="10" fillId="3" borderId="28" xfId="0" applyNumberFormat="1" applyFont="1" applyFill="1" applyBorder="1" applyAlignment="1">
      <alignment horizontal="center" vertical="center" wrapText="1"/>
    </xf>
    <xf numFmtId="0" fontId="10" fillId="3" borderId="28" xfId="0" applyFont="1" applyFill="1" applyBorder="1" applyAlignment="1">
      <alignment horizontal="center" vertical="center" wrapText="1"/>
    </xf>
    <xf numFmtId="186" fontId="10" fillId="6" borderId="29" xfId="0" applyNumberFormat="1" applyFont="1" applyFill="1" applyBorder="1" applyAlignment="1">
      <alignment horizontal="center" vertical="center" wrapText="1"/>
    </xf>
    <xf numFmtId="186" fontId="10" fillId="3" borderId="26" xfId="0" applyNumberFormat="1" applyFont="1" applyFill="1" applyBorder="1" applyAlignment="1">
      <alignment horizontal="center" vertical="center"/>
    </xf>
    <xf numFmtId="38" fontId="10" fillId="3" borderId="26" xfId="1" applyFont="1" applyFill="1" applyBorder="1" applyAlignment="1">
      <alignment vertical="center"/>
    </xf>
    <xf numFmtId="0" fontId="35" fillId="4" borderId="30" xfId="0" applyFont="1" applyFill="1" applyBorder="1" applyAlignment="1">
      <alignment horizontal="centerContinuous" vertical="center"/>
    </xf>
    <xf numFmtId="0" fontId="35" fillId="4" borderId="26" xfId="0" applyFont="1" applyFill="1" applyBorder="1" applyAlignment="1">
      <alignment horizontal="center" vertical="center"/>
    </xf>
    <xf numFmtId="0" fontId="10" fillId="4" borderId="26" xfId="0" applyFont="1" applyFill="1" applyBorder="1" applyAlignment="1">
      <alignment horizontal="center" vertical="center"/>
    </xf>
    <xf numFmtId="0" fontId="10" fillId="5" borderId="30" xfId="0" applyFont="1" applyFill="1" applyBorder="1">
      <alignment vertical="center"/>
    </xf>
    <xf numFmtId="0" fontId="10" fillId="5" borderId="26" xfId="0" applyFont="1" applyFill="1" applyBorder="1" applyAlignment="1">
      <alignment horizontal="center" vertical="center"/>
    </xf>
    <xf numFmtId="38" fontId="10" fillId="5" borderId="26" xfId="1" applyFont="1" applyFill="1" applyBorder="1">
      <alignment vertical="center"/>
    </xf>
    <xf numFmtId="9" fontId="10" fillId="5" borderId="26" xfId="2" applyFont="1" applyFill="1" applyBorder="1">
      <alignment vertical="center"/>
    </xf>
    <xf numFmtId="178" fontId="10" fillId="5" borderId="26" xfId="2" applyNumberFormat="1" applyFont="1" applyFill="1" applyBorder="1">
      <alignment vertical="center"/>
    </xf>
    <xf numFmtId="0" fontId="35" fillId="5" borderId="30" xfId="0" applyFont="1" applyFill="1" applyBorder="1">
      <alignment vertical="center"/>
    </xf>
    <xf numFmtId="176" fontId="10" fillId="5" borderId="26" xfId="0" applyNumberFormat="1" applyFont="1" applyFill="1" applyBorder="1">
      <alignment vertical="center"/>
    </xf>
    <xf numFmtId="38" fontId="4" fillId="7" borderId="26" xfId="0" applyNumberFormat="1" applyFont="1" applyFill="1" applyBorder="1" applyAlignment="1">
      <alignment horizontal="left" vertical="center"/>
    </xf>
    <xf numFmtId="176" fontId="4" fillId="7" borderId="26" xfId="1" applyNumberFormat="1" applyFont="1" applyFill="1" applyBorder="1" applyAlignment="1">
      <alignment horizontal="right" vertical="center"/>
    </xf>
    <xf numFmtId="38" fontId="4" fillId="7" borderId="30" xfId="0" applyNumberFormat="1" applyFont="1" applyFill="1" applyBorder="1" applyAlignment="1">
      <alignment horizontal="left" vertical="center"/>
    </xf>
    <xf numFmtId="187" fontId="4" fillId="7" borderId="26" xfId="1" applyNumberFormat="1" applyFont="1" applyFill="1" applyBorder="1" applyAlignment="1">
      <alignment horizontal="right" vertical="center"/>
    </xf>
    <xf numFmtId="176" fontId="4" fillId="8" borderId="26" xfId="0" applyNumberFormat="1" applyFont="1" applyFill="1" applyBorder="1" applyAlignment="1">
      <alignment horizontal="right" vertical="center"/>
    </xf>
    <xf numFmtId="0" fontId="4" fillId="3" borderId="30" xfId="0" applyFont="1" applyFill="1" applyBorder="1">
      <alignment vertical="center"/>
    </xf>
    <xf numFmtId="0" fontId="4" fillId="3" borderId="28" xfId="0" applyFont="1" applyFill="1" applyBorder="1">
      <alignment vertical="center"/>
    </xf>
    <xf numFmtId="185" fontId="4" fillId="8" borderId="26" xfId="0" applyNumberFormat="1" applyFont="1" applyFill="1" applyBorder="1" applyAlignment="1">
      <alignment horizontal="right" vertical="center"/>
    </xf>
    <xf numFmtId="188" fontId="4" fillId="9" borderId="26" xfId="0" applyNumberFormat="1" applyFont="1" applyFill="1" applyBorder="1" applyAlignment="1">
      <alignment horizontal="right" vertical="center"/>
    </xf>
    <xf numFmtId="38" fontId="25" fillId="3" borderId="26" xfId="0" applyNumberFormat="1" applyFont="1" applyFill="1" applyBorder="1" applyAlignment="1">
      <alignment horizontal="center" vertical="center"/>
    </xf>
    <xf numFmtId="38" fontId="25" fillId="7" borderId="26" xfId="1" applyFont="1" applyFill="1" applyBorder="1" applyAlignment="1">
      <alignment vertical="center"/>
    </xf>
    <xf numFmtId="176" fontId="25" fillId="7" borderId="26" xfId="1" applyNumberFormat="1" applyFont="1" applyFill="1" applyBorder="1" applyAlignment="1">
      <alignment vertical="center"/>
    </xf>
    <xf numFmtId="38" fontId="25" fillId="3" borderId="26" xfId="1" applyFont="1" applyFill="1" applyBorder="1" applyAlignment="1">
      <alignment vertical="center"/>
    </xf>
    <xf numFmtId="176" fontId="25" fillId="3" borderId="26" xfId="1" applyNumberFormat="1" applyFont="1" applyFill="1" applyBorder="1" applyAlignment="1">
      <alignment vertical="center"/>
    </xf>
    <xf numFmtId="186" fontId="25" fillId="3" borderId="26" xfId="0" applyNumberFormat="1" applyFont="1" applyFill="1" applyBorder="1" applyAlignment="1">
      <alignment horizontal="center" vertical="center"/>
    </xf>
    <xf numFmtId="3" fontId="25" fillId="3" borderId="26" xfId="0" applyNumberFormat="1" applyFont="1" applyFill="1" applyBorder="1">
      <alignment vertical="center"/>
    </xf>
    <xf numFmtId="176" fontId="25" fillId="7" borderId="26" xfId="0" applyNumberFormat="1" applyFont="1" applyFill="1" applyBorder="1">
      <alignment vertical="center"/>
    </xf>
    <xf numFmtId="38" fontId="25" fillId="2" borderId="29" xfId="0" applyNumberFormat="1" applyFont="1" applyFill="1" applyBorder="1" applyAlignment="1">
      <alignment horizontal="center" vertical="center" wrapText="1"/>
    </xf>
    <xf numFmtId="0" fontId="25" fillId="2" borderId="29" xfId="0" applyFont="1" applyFill="1" applyBorder="1" applyAlignment="1">
      <alignment horizontal="center" vertical="center"/>
    </xf>
    <xf numFmtId="185" fontId="25" fillId="3" borderId="26" xfId="0" applyNumberFormat="1" applyFont="1" applyFill="1" applyBorder="1">
      <alignment vertical="center"/>
    </xf>
    <xf numFmtId="0" fontId="39" fillId="7" borderId="26" xfId="0" applyFont="1" applyFill="1" applyBorder="1" applyAlignment="1">
      <alignment horizontal="center" vertical="center"/>
    </xf>
    <xf numFmtId="0" fontId="26" fillId="6" borderId="29" xfId="0" applyFont="1" applyFill="1" applyBorder="1" applyAlignment="1">
      <alignment horizontal="centerContinuous" vertical="center"/>
    </xf>
    <xf numFmtId="0" fontId="25" fillId="6" borderId="29" xfId="0" applyFont="1" applyFill="1" applyBorder="1" applyAlignment="1">
      <alignment horizontal="center" vertical="center"/>
    </xf>
    <xf numFmtId="176" fontId="25" fillId="3" borderId="26" xfId="0" applyNumberFormat="1" applyFont="1" applyFill="1" applyBorder="1">
      <alignment vertical="center"/>
    </xf>
    <xf numFmtId="0" fontId="27" fillId="2" borderId="30" xfId="0" applyFont="1" applyFill="1" applyBorder="1" applyAlignment="1">
      <alignment horizontal="centerContinuous" vertical="center"/>
    </xf>
    <xf numFmtId="0" fontId="25" fillId="7" borderId="26" xfId="0" applyFont="1" applyFill="1" applyBorder="1" applyAlignment="1">
      <alignment horizontal="right" vertical="center"/>
    </xf>
    <xf numFmtId="40" fontId="25" fillId="3" borderId="26" xfId="1" applyNumberFormat="1" applyFont="1" applyFill="1" applyBorder="1" applyAlignment="1">
      <alignment horizontal="right" vertical="center"/>
    </xf>
    <xf numFmtId="0" fontId="4" fillId="7" borderId="26" xfId="0" applyFont="1" applyFill="1" applyBorder="1" applyAlignment="1">
      <alignment horizontal="center" vertical="center" wrapText="1"/>
    </xf>
    <xf numFmtId="0" fontId="49" fillId="7" borderId="26" xfId="0" applyFont="1" applyFill="1" applyBorder="1" applyAlignment="1">
      <alignment vertical="center" wrapText="1"/>
    </xf>
    <xf numFmtId="0" fontId="17" fillId="7" borderId="26" xfId="0" applyFont="1" applyFill="1" applyBorder="1" applyAlignment="1">
      <alignment vertical="center" wrapText="1"/>
    </xf>
    <xf numFmtId="38" fontId="17" fillId="7" borderId="26" xfId="1" applyFont="1" applyFill="1" applyBorder="1">
      <alignment vertical="center"/>
    </xf>
    <xf numFmtId="177" fontId="17" fillId="7" borderId="26" xfId="0" applyNumberFormat="1" applyFont="1" applyFill="1" applyBorder="1">
      <alignment vertical="center"/>
    </xf>
    <xf numFmtId="38" fontId="17" fillId="7" borderId="26" xfId="0" applyNumberFormat="1" applyFont="1" applyFill="1" applyBorder="1">
      <alignment vertical="center"/>
    </xf>
    <xf numFmtId="3" fontId="25" fillId="3" borderId="0" xfId="0" applyNumberFormat="1" applyFont="1" applyFill="1">
      <alignment vertical="center"/>
    </xf>
    <xf numFmtId="0" fontId="51" fillId="7" borderId="0" xfId="0" applyFont="1" applyFill="1">
      <alignment vertical="center"/>
    </xf>
    <xf numFmtId="0" fontId="4" fillId="4" borderId="26" xfId="0" applyFont="1" applyFill="1" applyBorder="1">
      <alignment vertical="center"/>
    </xf>
    <xf numFmtId="181" fontId="4" fillId="4" borderId="26" xfId="1" applyNumberFormat="1" applyFont="1" applyFill="1" applyBorder="1" applyAlignment="1">
      <alignment vertical="center" wrapText="1"/>
    </xf>
    <xf numFmtId="0" fontId="7" fillId="7" borderId="26" xfId="0" applyFont="1" applyFill="1" applyBorder="1">
      <alignment vertical="center"/>
    </xf>
    <xf numFmtId="0" fontId="12" fillId="7" borderId="26" xfId="0" applyFont="1" applyFill="1" applyBorder="1" applyAlignment="1">
      <alignment vertical="center" wrapText="1"/>
    </xf>
    <xf numFmtId="0" fontId="7" fillId="7" borderId="29" xfId="0" applyFont="1" applyFill="1" applyBorder="1">
      <alignment vertical="center"/>
    </xf>
    <xf numFmtId="0" fontId="7" fillId="7" borderId="2" xfId="0" applyFont="1" applyFill="1" applyBorder="1" applyAlignment="1">
      <alignment vertical="center" textRotation="255"/>
    </xf>
    <xf numFmtId="0" fontId="7" fillId="7" borderId="1" xfId="0" applyFont="1" applyFill="1" applyBorder="1" applyAlignment="1">
      <alignment vertical="center" textRotation="255"/>
    </xf>
    <xf numFmtId="0" fontId="4" fillId="7" borderId="2" xfId="0" applyFont="1" applyFill="1" applyBorder="1" applyAlignment="1">
      <alignment vertical="center" textRotation="255"/>
    </xf>
    <xf numFmtId="0" fontId="12" fillId="7" borderId="2" xfId="0" applyFont="1" applyFill="1" applyBorder="1" applyAlignment="1">
      <alignment vertical="center" textRotation="255"/>
    </xf>
    <xf numFmtId="0" fontId="4" fillId="7" borderId="1" xfId="0" applyFont="1" applyFill="1" applyBorder="1" applyAlignment="1">
      <alignment vertical="center" textRotation="255"/>
    </xf>
    <xf numFmtId="0" fontId="11" fillId="7" borderId="26" xfId="0" applyFont="1" applyFill="1" applyBorder="1">
      <alignment vertical="center"/>
    </xf>
    <xf numFmtId="0" fontId="11" fillId="7" borderId="2" xfId="0" applyFont="1" applyFill="1" applyBorder="1" applyAlignment="1">
      <alignment vertical="center" textRotation="255"/>
    </xf>
    <xf numFmtId="0" fontId="11" fillId="7" borderId="1" xfId="0" applyFont="1" applyFill="1" applyBorder="1" applyAlignment="1">
      <alignment vertical="center" textRotation="255"/>
    </xf>
    <xf numFmtId="0" fontId="7" fillId="7" borderId="2" xfId="0" applyFont="1" applyFill="1" applyBorder="1">
      <alignment vertical="center"/>
    </xf>
    <xf numFmtId="0" fontId="7" fillId="7" borderId="1" xfId="0" applyFont="1" applyFill="1" applyBorder="1">
      <alignment vertical="center"/>
    </xf>
    <xf numFmtId="0" fontId="12" fillId="7" borderId="1" xfId="0" applyFont="1" applyFill="1" applyBorder="1" applyAlignment="1">
      <alignment vertical="center" textRotation="255"/>
    </xf>
    <xf numFmtId="0" fontId="7" fillId="7" borderId="33" xfId="0" applyFont="1" applyFill="1" applyBorder="1">
      <alignment vertical="center"/>
    </xf>
    <xf numFmtId="0" fontId="4" fillId="7" borderId="31" xfId="0" applyFont="1" applyFill="1" applyBorder="1" applyAlignment="1">
      <alignment vertical="center" textRotation="255"/>
    </xf>
    <xf numFmtId="0" fontId="11" fillId="7" borderId="31" xfId="0" applyFont="1" applyFill="1" applyBorder="1">
      <alignment vertical="center"/>
    </xf>
    <xf numFmtId="0" fontId="11" fillId="7" borderId="27" xfId="0" applyFont="1" applyFill="1" applyBorder="1">
      <alignment vertical="center"/>
    </xf>
    <xf numFmtId="0" fontId="11" fillId="7" borderId="30" xfId="0" applyFont="1" applyFill="1" applyBorder="1">
      <alignment vertical="center"/>
    </xf>
    <xf numFmtId="0" fontId="11" fillId="7" borderId="31" xfId="0" applyFont="1" applyFill="1" applyBorder="1" applyAlignment="1">
      <alignment vertical="center" textRotation="255"/>
    </xf>
    <xf numFmtId="181" fontId="4" fillId="4" borderId="27" xfId="0" applyNumberFormat="1" applyFont="1" applyFill="1" applyBorder="1" applyAlignment="1">
      <alignment vertical="center" wrapText="1"/>
    </xf>
    <xf numFmtId="181" fontId="4" fillId="4" borderId="26" xfId="0" applyNumberFormat="1" applyFont="1" applyFill="1" applyBorder="1" applyAlignment="1">
      <alignment vertical="center" wrapText="1"/>
    </xf>
    <xf numFmtId="0" fontId="12" fillId="7" borderId="30" xfId="0" applyFont="1" applyFill="1" applyBorder="1">
      <alignment vertical="center"/>
    </xf>
    <xf numFmtId="0" fontId="12" fillId="7" borderId="27" xfId="0" applyFont="1" applyFill="1" applyBorder="1">
      <alignment vertical="center"/>
    </xf>
    <xf numFmtId="0" fontId="7" fillId="7" borderId="30" xfId="0" applyFont="1" applyFill="1" applyBorder="1">
      <alignment vertical="center"/>
    </xf>
    <xf numFmtId="0" fontId="7" fillId="7" borderId="27" xfId="0" applyFont="1" applyFill="1" applyBorder="1">
      <alignment vertical="center"/>
    </xf>
    <xf numFmtId="0" fontId="0" fillId="7" borderId="0" xfId="0" applyFill="1">
      <alignment vertical="center"/>
    </xf>
    <xf numFmtId="181" fontId="4" fillId="4" borderId="1" xfId="1" applyNumberFormat="1" applyFont="1" applyFill="1" applyBorder="1" applyAlignment="1">
      <alignment vertical="center" wrapText="1"/>
    </xf>
    <xf numFmtId="0" fontId="0" fillId="4" borderId="26" xfId="0" applyFill="1" applyBorder="1">
      <alignment vertical="center"/>
    </xf>
    <xf numFmtId="0" fontId="22" fillId="4" borderId="26" xfId="0" applyFont="1" applyFill="1" applyBorder="1" applyAlignment="1">
      <alignment horizontal="center" vertical="center" wrapText="1"/>
    </xf>
    <xf numFmtId="0" fontId="0" fillId="7" borderId="26" xfId="0" applyFill="1" applyBorder="1">
      <alignment vertical="center"/>
    </xf>
    <xf numFmtId="0" fontId="12" fillId="7" borderId="2" xfId="0" applyFont="1" applyFill="1" applyBorder="1">
      <alignment vertical="center"/>
    </xf>
    <xf numFmtId="0" fontId="0" fillId="7" borderId="30" xfId="0" applyFill="1" applyBorder="1">
      <alignment vertical="center"/>
    </xf>
    <xf numFmtId="0" fontId="0" fillId="7" borderId="31" xfId="0" applyFill="1" applyBorder="1">
      <alignment vertical="center"/>
    </xf>
    <xf numFmtId="49" fontId="4" fillId="4" borderId="26" xfId="0" quotePrefix="1" applyNumberFormat="1" applyFont="1" applyFill="1" applyBorder="1" applyAlignment="1">
      <alignment horizontal="center" vertical="center" wrapText="1"/>
    </xf>
    <xf numFmtId="3" fontId="0" fillId="7" borderId="0" xfId="0" applyNumberFormat="1" applyFill="1">
      <alignment vertical="center"/>
    </xf>
    <xf numFmtId="0" fontId="17" fillId="7" borderId="0" xfId="0" applyFont="1" applyFill="1">
      <alignment vertical="center"/>
    </xf>
    <xf numFmtId="0" fontId="25" fillId="7" borderId="26" xfId="0" applyFont="1" applyFill="1" applyBorder="1" applyAlignment="1">
      <alignment vertical="center" wrapText="1"/>
    </xf>
    <xf numFmtId="176" fontId="25" fillId="3" borderId="26" xfId="1" applyNumberFormat="1" applyFont="1" applyFill="1" applyBorder="1" applyAlignment="1">
      <alignment horizontal="right" vertical="center"/>
    </xf>
    <xf numFmtId="184" fontId="4" fillId="8" borderId="26" xfId="0" applyNumberFormat="1" applyFont="1" applyFill="1" applyBorder="1" applyAlignment="1">
      <alignment horizontal="right" vertical="center"/>
    </xf>
    <xf numFmtId="184" fontId="4" fillId="8" borderId="15" xfId="0" applyNumberFormat="1" applyFont="1" applyFill="1" applyBorder="1" applyAlignment="1">
      <alignment horizontal="right" vertical="center"/>
    </xf>
    <xf numFmtId="0" fontId="27" fillId="2" borderId="26" xfId="0" applyFont="1" applyFill="1" applyBorder="1" applyAlignment="1">
      <alignment horizontal="center" vertical="center"/>
    </xf>
    <xf numFmtId="0" fontId="4" fillId="2" borderId="35" xfId="0" applyFont="1" applyFill="1" applyBorder="1" applyAlignment="1">
      <alignment horizontal="center" vertical="center"/>
    </xf>
    <xf numFmtId="0" fontId="4" fillId="3" borderId="2" xfId="0" applyFont="1" applyFill="1" applyBorder="1">
      <alignment vertical="center"/>
    </xf>
    <xf numFmtId="38" fontId="4" fillId="3" borderId="2" xfId="1" applyFont="1" applyFill="1" applyBorder="1" applyAlignment="1">
      <alignment horizontal="right" vertical="center"/>
    </xf>
    <xf numFmtId="176" fontId="4" fillId="3" borderId="2" xfId="1" applyNumberFormat="1" applyFont="1" applyFill="1" applyBorder="1" applyAlignment="1">
      <alignment horizontal="right" vertical="center"/>
    </xf>
    <xf numFmtId="38" fontId="4" fillId="3" borderId="2" xfId="1" applyFont="1" applyFill="1" applyBorder="1">
      <alignment vertical="center"/>
    </xf>
    <xf numFmtId="3" fontId="14" fillId="7" borderId="29" xfId="0" applyNumberFormat="1" applyFont="1" applyFill="1" applyBorder="1" applyAlignment="1">
      <alignment horizontal="right" vertical="center"/>
    </xf>
    <xf numFmtId="192" fontId="4" fillId="7" borderId="2" xfId="0" applyNumberFormat="1" applyFont="1" applyFill="1" applyBorder="1" applyAlignment="1">
      <alignment horizontal="right" vertical="center"/>
    </xf>
    <xf numFmtId="192" fontId="4" fillId="7" borderId="1" xfId="0" applyNumberFormat="1" applyFont="1" applyFill="1" applyBorder="1" applyAlignment="1">
      <alignment horizontal="right" vertical="center"/>
    </xf>
    <xf numFmtId="3" fontId="14" fillId="7" borderId="2" xfId="0" applyNumberFormat="1" applyFont="1" applyFill="1" applyBorder="1" applyAlignment="1">
      <alignment horizontal="right" vertical="center"/>
    </xf>
    <xf numFmtId="192" fontId="14" fillId="7" borderId="2" xfId="0" applyNumberFormat="1" applyFont="1" applyFill="1" applyBorder="1" applyAlignment="1">
      <alignment horizontal="right" vertical="center"/>
    </xf>
    <xf numFmtId="192" fontId="4" fillId="7" borderId="12" xfId="0" applyNumberFormat="1" applyFont="1" applyFill="1" applyBorder="1" applyAlignment="1">
      <alignment horizontal="right" vertical="center"/>
    </xf>
    <xf numFmtId="192" fontId="14" fillId="7" borderId="24" xfId="0" applyNumberFormat="1" applyFont="1" applyFill="1" applyBorder="1" applyAlignment="1">
      <alignment horizontal="right" vertical="center"/>
    </xf>
    <xf numFmtId="192" fontId="14" fillId="7" borderId="29" xfId="0" applyNumberFormat="1" applyFont="1" applyFill="1" applyBorder="1" applyAlignment="1">
      <alignment horizontal="right" vertical="center"/>
    </xf>
    <xf numFmtId="38" fontId="14" fillId="3" borderId="2" xfId="0" applyNumberFormat="1" applyFont="1" applyFill="1" applyBorder="1">
      <alignment vertical="center"/>
    </xf>
    <xf numFmtId="38" fontId="4" fillId="3" borderId="36" xfId="1" applyFont="1" applyFill="1" applyBorder="1" applyAlignment="1">
      <alignment horizontal="right" vertical="center"/>
    </xf>
    <xf numFmtId="38" fontId="14" fillId="3" borderId="2" xfId="1" applyFont="1" applyFill="1" applyBorder="1" applyAlignment="1">
      <alignment horizontal="right" vertical="center"/>
    </xf>
    <xf numFmtId="38" fontId="14" fillId="3" borderId="2" xfId="1" applyFont="1" applyFill="1" applyBorder="1">
      <alignment vertical="center"/>
    </xf>
    <xf numFmtId="176" fontId="4" fillId="3" borderId="36" xfId="1" applyNumberFormat="1" applyFont="1" applyFill="1" applyBorder="1" applyAlignment="1">
      <alignment horizontal="right" vertical="center"/>
    </xf>
    <xf numFmtId="0" fontId="4" fillId="2" borderId="35" xfId="0" applyFont="1" applyFill="1" applyBorder="1">
      <alignment vertical="center"/>
    </xf>
    <xf numFmtId="0" fontId="29" fillId="3" borderId="2" xfId="0" applyFont="1" applyFill="1" applyBorder="1">
      <alignment vertical="center"/>
    </xf>
    <xf numFmtId="0" fontId="4" fillId="3" borderId="2" xfId="0" applyFont="1" applyFill="1" applyBorder="1" applyAlignment="1">
      <alignment horizontal="left" vertical="center" indent="1"/>
    </xf>
    <xf numFmtId="0" fontId="4" fillId="3" borderId="36" xfId="0" applyFont="1" applyFill="1" applyBorder="1" applyAlignment="1">
      <alignment horizontal="left" vertical="center" indent="1"/>
    </xf>
    <xf numFmtId="0" fontId="12" fillId="7" borderId="29" xfId="0" applyFont="1" applyFill="1" applyBorder="1">
      <alignment vertical="center"/>
    </xf>
    <xf numFmtId="38" fontId="4" fillId="7" borderId="8" xfId="0" applyNumberFormat="1" applyFont="1" applyFill="1" applyBorder="1" applyAlignment="1">
      <alignment horizontal="left" vertical="center"/>
    </xf>
    <xf numFmtId="38" fontId="4" fillId="7" borderId="1" xfId="0" applyNumberFormat="1" applyFont="1" applyFill="1" applyBorder="1" applyAlignment="1">
      <alignment horizontal="left" vertical="center"/>
    </xf>
    <xf numFmtId="0" fontId="74" fillId="3" borderId="0" xfId="0" applyFont="1" applyFill="1">
      <alignment vertical="center"/>
    </xf>
    <xf numFmtId="193" fontId="14" fillId="3" borderId="2" xfId="0" applyNumberFormat="1" applyFont="1" applyFill="1" applyBorder="1" applyAlignment="1">
      <alignment horizontal="right" vertical="center"/>
    </xf>
    <xf numFmtId="193" fontId="4" fillId="3" borderId="2" xfId="0" applyNumberFormat="1" applyFont="1" applyFill="1" applyBorder="1" applyAlignment="1">
      <alignment horizontal="right" vertical="center"/>
    </xf>
    <xf numFmtId="193" fontId="4" fillId="3" borderId="36" xfId="0" applyNumberFormat="1" applyFont="1" applyFill="1" applyBorder="1" applyAlignment="1">
      <alignment horizontal="right" vertical="center"/>
    </xf>
    <xf numFmtId="0" fontId="17" fillId="7" borderId="0" xfId="0" applyFont="1" applyFill="1" applyAlignment="1">
      <alignment horizontal="left" vertical="center" indent="1"/>
    </xf>
    <xf numFmtId="182" fontId="4" fillId="7" borderId="26" xfId="0" applyNumberFormat="1" applyFont="1" applyFill="1" applyBorder="1" applyAlignment="1">
      <alignment vertical="center" wrapText="1"/>
    </xf>
    <xf numFmtId="180" fontId="4" fillId="7" borderId="26" xfId="0" applyNumberFormat="1" applyFont="1" applyFill="1" applyBorder="1" applyAlignment="1">
      <alignment vertical="center" wrapText="1"/>
    </xf>
    <xf numFmtId="0" fontId="14" fillId="7" borderId="2" xfId="0" applyFont="1" applyFill="1" applyBorder="1">
      <alignment vertical="center"/>
    </xf>
    <xf numFmtId="0" fontId="4" fillId="7" borderId="2" xfId="0" applyFont="1" applyFill="1" applyBorder="1" applyAlignment="1">
      <alignment horizontal="left" vertical="center" indent="1"/>
    </xf>
    <xf numFmtId="0" fontId="4" fillId="7" borderId="1" xfId="0" applyFont="1" applyFill="1" applyBorder="1" applyAlignment="1">
      <alignment horizontal="left" vertical="center" indent="1"/>
    </xf>
    <xf numFmtId="0" fontId="4" fillId="7" borderId="12" xfId="0" applyFont="1" applyFill="1" applyBorder="1" applyAlignment="1">
      <alignment horizontal="left" vertical="center" indent="1"/>
    </xf>
    <xf numFmtId="0" fontId="28" fillId="7" borderId="2" xfId="0" applyFont="1" applyFill="1" applyBorder="1">
      <alignment vertical="center"/>
    </xf>
    <xf numFmtId="0" fontId="28" fillId="7" borderId="2" xfId="0" applyFont="1" applyFill="1" applyBorder="1" applyAlignment="1">
      <alignment vertical="center" wrapText="1"/>
    </xf>
    <xf numFmtId="0" fontId="28" fillId="7" borderId="29" xfId="0" applyFont="1" applyFill="1" applyBorder="1" applyAlignment="1">
      <alignment vertical="center" wrapText="1"/>
    </xf>
    <xf numFmtId="0" fontId="14" fillId="7" borderId="29" xfId="0" applyFont="1" applyFill="1" applyBorder="1">
      <alignment vertical="center"/>
    </xf>
    <xf numFmtId="0" fontId="14" fillId="7" borderId="24" xfId="0" applyFont="1" applyFill="1" applyBorder="1" applyAlignment="1">
      <alignment horizontal="left" vertical="center" shrinkToFit="1"/>
    </xf>
    <xf numFmtId="192" fontId="4" fillId="7" borderId="4" xfId="0" applyNumberFormat="1" applyFont="1" applyFill="1" applyBorder="1" applyAlignment="1">
      <alignment horizontal="right" vertical="center"/>
    </xf>
    <xf numFmtId="192" fontId="4" fillId="7" borderId="0" xfId="0" applyNumberFormat="1" applyFont="1" applyFill="1" applyAlignment="1">
      <alignment horizontal="right" vertical="center"/>
    </xf>
    <xf numFmtId="186" fontId="10" fillId="5" borderId="27" xfId="0" applyNumberFormat="1" applyFont="1" applyFill="1" applyBorder="1">
      <alignment vertical="center"/>
    </xf>
    <xf numFmtId="186" fontId="10" fillId="4" borderId="27" xfId="0" applyNumberFormat="1" applyFont="1" applyFill="1" applyBorder="1" applyAlignment="1">
      <alignment vertical="center" wrapText="1"/>
    </xf>
    <xf numFmtId="186" fontId="10" fillId="6" borderId="30" xfId="0" applyNumberFormat="1" applyFont="1" applyFill="1" applyBorder="1">
      <alignment vertical="center"/>
    </xf>
    <xf numFmtId="0" fontId="34" fillId="7" borderId="30" xfId="0" applyFont="1" applyFill="1" applyBorder="1">
      <alignment vertical="center"/>
    </xf>
    <xf numFmtId="0" fontId="34" fillId="7" borderId="30" xfId="0" applyFont="1" applyFill="1" applyBorder="1" applyAlignment="1">
      <alignment horizontal="left" vertical="center" indent="1"/>
    </xf>
    <xf numFmtId="186" fontId="10" fillId="4" borderId="31" xfId="0" applyNumberFormat="1" applyFont="1" applyFill="1" applyBorder="1" applyAlignment="1">
      <alignment vertical="center" wrapText="1"/>
    </xf>
    <xf numFmtId="186" fontId="10" fillId="5" borderId="31" xfId="0" applyNumberFormat="1" applyFont="1" applyFill="1" applyBorder="1">
      <alignment vertical="center"/>
    </xf>
    <xf numFmtId="41" fontId="10" fillId="3" borderId="26" xfId="1" applyNumberFormat="1" applyFont="1" applyFill="1" applyBorder="1" applyAlignment="1">
      <alignment horizontal="right" vertical="center"/>
    </xf>
    <xf numFmtId="0" fontId="51" fillId="7" borderId="26" xfId="0" applyFont="1" applyFill="1" applyBorder="1">
      <alignment vertical="center"/>
    </xf>
    <xf numFmtId="0" fontId="75" fillId="3" borderId="2" xfId="0" applyFont="1" applyFill="1" applyBorder="1">
      <alignment vertical="center"/>
    </xf>
    <xf numFmtId="0" fontId="51" fillId="7" borderId="30" xfId="0" applyFont="1" applyFill="1" applyBorder="1">
      <alignment vertical="center"/>
    </xf>
    <xf numFmtId="0" fontId="7" fillId="3" borderId="33" xfId="0" applyFont="1" applyFill="1" applyBorder="1" applyAlignment="1">
      <alignment horizontal="left" vertical="center"/>
    </xf>
    <xf numFmtId="0" fontId="12" fillId="3" borderId="30" xfId="0" applyFont="1" applyFill="1" applyBorder="1">
      <alignment vertical="center"/>
    </xf>
    <xf numFmtId="0" fontId="25" fillId="3" borderId="4" xfId="0" applyFont="1" applyFill="1" applyBorder="1">
      <alignment vertical="center"/>
    </xf>
    <xf numFmtId="0" fontId="25" fillId="3" borderId="6" xfId="0" applyFont="1" applyFill="1" applyBorder="1">
      <alignment vertical="center"/>
    </xf>
    <xf numFmtId="0" fontId="25" fillId="3" borderId="0" xfId="5" applyFont="1" applyFill="1" applyAlignment="1">
      <alignment vertical="center"/>
    </xf>
    <xf numFmtId="0" fontId="25" fillId="3" borderId="0" xfId="5" applyFont="1" applyFill="1" applyAlignment="1">
      <alignment horizontal="left" vertical="center"/>
    </xf>
    <xf numFmtId="0" fontId="25" fillId="3" borderId="0" xfId="5" applyFont="1" applyFill="1" applyAlignment="1">
      <alignment horizontal="right" vertical="center"/>
    </xf>
    <xf numFmtId="0" fontId="4" fillId="3" borderId="0" xfId="5" applyFont="1" applyFill="1" applyAlignment="1">
      <alignment horizontal="center" vertical="center"/>
    </xf>
    <xf numFmtId="3" fontId="4" fillId="3" borderId="26" xfId="5" applyNumberFormat="1" applyFont="1" applyFill="1" applyBorder="1" applyAlignment="1">
      <alignment vertical="center"/>
    </xf>
    <xf numFmtId="0" fontId="4" fillId="3" borderId="26" xfId="5" applyFont="1" applyFill="1" applyBorder="1" applyAlignment="1">
      <alignment horizontal="center" vertical="center"/>
    </xf>
    <xf numFmtId="0" fontId="4" fillId="3" borderId="30" xfId="5" applyFont="1" applyFill="1" applyBorder="1" applyAlignment="1">
      <alignment vertical="center"/>
    </xf>
    <xf numFmtId="0" fontId="4" fillId="3" borderId="31" xfId="5" applyFont="1" applyFill="1" applyBorder="1" applyAlignment="1">
      <alignment vertical="center"/>
    </xf>
    <xf numFmtId="0" fontId="51" fillId="3" borderId="26" xfId="5" applyFont="1" applyFill="1" applyBorder="1" applyAlignment="1">
      <alignment horizontal="center" vertical="center"/>
    </xf>
    <xf numFmtId="0" fontId="4" fillId="2" borderId="26" xfId="5" applyFont="1" applyFill="1" applyBorder="1" applyAlignment="1">
      <alignment horizontal="center" vertical="center"/>
    </xf>
    <xf numFmtId="186" fontId="4" fillId="2" borderId="26" xfId="5" applyNumberFormat="1" applyFont="1" applyFill="1" applyBorder="1" applyAlignment="1">
      <alignment horizontal="center" vertical="center" wrapText="1"/>
    </xf>
    <xf numFmtId="186" fontId="4" fillId="2" borderId="30" xfId="5" applyNumberFormat="1" applyFont="1" applyFill="1" applyBorder="1" applyAlignment="1">
      <alignment horizontal="center" vertical="center" wrapText="1"/>
    </xf>
    <xf numFmtId="186" fontId="4" fillId="2" borderId="31" xfId="5" applyNumberFormat="1" applyFont="1" applyFill="1" applyBorder="1" applyAlignment="1">
      <alignment horizontal="center" vertical="center" wrapText="1"/>
    </xf>
    <xf numFmtId="0" fontId="4" fillId="3" borderId="0" xfId="5" applyFont="1" applyFill="1" applyAlignment="1">
      <alignment vertical="center"/>
    </xf>
    <xf numFmtId="0" fontId="12" fillId="3" borderId="0" xfId="5" applyFont="1" applyFill="1" applyAlignment="1">
      <alignment vertical="center"/>
    </xf>
    <xf numFmtId="0" fontId="4" fillId="3" borderId="0" xfId="5" applyFont="1" applyFill="1" applyAlignment="1">
      <alignment horizontal="left" vertical="center"/>
    </xf>
    <xf numFmtId="0" fontId="4" fillId="3" borderId="0" xfId="5" applyFont="1" applyFill="1" applyAlignment="1">
      <alignment horizontal="right" vertical="center"/>
    </xf>
    <xf numFmtId="38" fontId="10" fillId="3" borderId="0" xfId="6" applyFont="1" applyFill="1" applyAlignment="1">
      <alignment vertical="center"/>
    </xf>
    <xf numFmtId="192" fontId="4" fillId="3" borderId="26" xfId="5" applyNumberFormat="1" applyFont="1" applyFill="1" applyBorder="1" applyAlignment="1">
      <alignment vertical="center"/>
    </xf>
    <xf numFmtId="0" fontId="12" fillId="3" borderId="30" xfId="5" applyFont="1" applyFill="1" applyBorder="1" applyAlignment="1">
      <alignment vertical="center"/>
    </xf>
    <xf numFmtId="0" fontId="4" fillId="7" borderId="0" xfId="5" applyFont="1" applyFill="1" applyAlignment="1">
      <alignment horizontal="center" vertical="center"/>
    </xf>
    <xf numFmtId="38" fontId="4" fillId="7" borderId="26" xfId="6" applyFont="1" applyFill="1" applyBorder="1" applyAlignment="1">
      <alignment horizontal="right" vertical="center"/>
    </xf>
    <xf numFmtId="179" fontId="4" fillId="7" borderId="1" xfId="5" applyNumberFormat="1" applyFont="1" applyFill="1" applyBorder="1" applyAlignment="1">
      <alignment horizontal="center" vertical="center" wrapText="1"/>
    </xf>
    <xf numFmtId="0" fontId="4" fillId="7" borderId="26" xfId="5" applyFont="1" applyFill="1" applyBorder="1" applyAlignment="1">
      <alignment vertical="center"/>
    </xf>
    <xf numFmtId="0" fontId="4" fillId="7" borderId="1" xfId="5" applyFont="1" applyFill="1" applyBorder="1" applyAlignment="1">
      <alignment vertical="center"/>
    </xf>
    <xf numFmtId="0" fontId="7" fillId="7" borderId="30" xfId="5" applyFont="1" applyFill="1" applyBorder="1" applyAlignment="1">
      <alignment horizontal="left" vertical="center"/>
    </xf>
    <xf numFmtId="0" fontId="51" fillId="7" borderId="1" xfId="5" applyFont="1" applyFill="1" applyBorder="1" applyAlignment="1">
      <alignment horizontal="left" vertical="center" wrapText="1"/>
    </xf>
    <xf numFmtId="0" fontId="4" fillId="7" borderId="1" xfId="5" applyFont="1" applyFill="1" applyBorder="1" applyAlignment="1">
      <alignment horizontal="left" vertical="center" wrapText="1"/>
    </xf>
    <xf numFmtId="0" fontId="4" fillId="7" borderId="0" xfId="5" applyFont="1" applyFill="1" applyAlignment="1">
      <alignment horizontal="left" vertical="center"/>
    </xf>
    <xf numFmtId="0" fontId="4" fillId="7" borderId="0" xfId="5" applyFont="1" applyFill="1" applyAlignment="1">
      <alignment horizontal="right" vertical="center"/>
    </xf>
    <xf numFmtId="38" fontId="4" fillId="7" borderId="29" xfId="6" applyFont="1" applyFill="1" applyBorder="1" applyAlignment="1">
      <alignment horizontal="right" vertical="center"/>
    </xf>
    <xf numFmtId="179" fontId="4" fillId="7" borderId="2" xfId="5" applyNumberFormat="1" applyFont="1" applyFill="1" applyBorder="1" applyAlignment="1">
      <alignment horizontal="center" vertical="center" wrapText="1"/>
    </xf>
    <xf numFmtId="0" fontId="51" fillId="7" borderId="2" xfId="5" applyFont="1" applyFill="1" applyBorder="1" applyAlignment="1">
      <alignment horizontal="left" vertical="center" wrapText="1"/>
    </xf>
    <xf numFmtId="0" fontId="4" fillId="7" borderId="2" xfId="5" applyFont="1" applyFill="1" applyBorder="1" applyAlignment="1">
      <alignment horizontal="left" vertical="center" wrapText="1"/>
    </xf>
    <xf numFmtId="0" fontId="7" fillId="7" borderId="33" xfId="5" applyFont="1" applyFill="1" applyBorder="1" applyAlignment="1">
      <alignment horizontal="left" vertical="center"/>
    </xf>
    <xf numFmtId="0" fontId="4" fillId="7" borderId="29" xfId="5" applyFont="1" applyFill="1" applyBorder="1" applyAlignment="1">
      <alignment horizontal="left" vertical="center" wrapText="1"/>
    </xf>
    <xf numFmtId="179" fontId="7" fillId="7" borderId="2" xfId="5" applyNumberFormat="1" applyFont="1" applyFill="1" applyBorder="1" applyAlignment="1">
      <alignment horizontal="center" vertical="center" wrapText="1"/>
    </xf>
    <xf numFmtId="0" fontId="12" fillId="7" borderId="29" xfId="5" applyFont="1" applyFill="1" applyBorder="1" applyAlignment="1">
      <alignment horizontal="left" vertical="center" wrapText="1"/>
    </xf>
    <xf numFmtId="0" fontId="12" fillId="7" borderId="2" xfId="5" applyFont="1" applyFill="1" applyBorder="1" applyAlignment="1">
      <alignment horizontal="left" vertical="center"/>
    </xf>
    <xf numFmtId="0" fontId="12" fillId="7" borderId="2" xfId="5" applyFont="1" applyFill="1" applyBorder="1" applyAlignment="1">
      <alignment horizontal="left" vertical="center" wrapText="1"/>
    </xf>
    <xf numFmtId="0" fontId="4" fillId="7" borderId="2" xfId="5" applyFont="1" applyFill="1" applyBorder="1" applyAlignment="1">
      <alignment horizontal="center" vertical="center"/>
    </xf>
    <xf numFmtId="0" fontId="4" fillId="2" borderId="29" xfId="5" applyFont="1" applyFill="1" applyBorder="1" applyAlignment="1">
      <alignment horizontal="center" vertical="center"/>
    </xf>
    <xf numFmtId="0" fontId="12" fillId="2" borderId="29" xfId="5" applyFont="1" applyFill="1" applyBorder="1" applyAlignment="1">
      <alignment horizontal="center" vertical="center"/>
    </xf>
    <xf numFmtId="0" fontId="12" fillId="2" borderId="29" xfId="5" applyFont="1" applyFill="1" applyBorder="1" applyAlignment="1">
      <alignment horizontal="center" vertical="center" wrapText="1"/>
    </xf>
    <xf numFmtId="0" fontId="12" fillId="2" borderId="26" xfId="5" applyFont="1" applyFill="1" applyBorder="1" applyAlignment="1">
      <alignment horizontal="center" vertical="center"/>
    </xf>
    <xf numFmtId="179" fontId="4" fillId="7" borderId="0" xfId="5" applyNumberFormat="1" applyFont="1" applyFill="1" applyAlignment="1">
      <alignment horizontal="right" vertical="center"/>
    </xf>
    <xf numFmtId="0" fontId="12" fillId="7" borderId="0" xfId="5" applyFont="1" applyFill="1" applyAlignment="1">
      <alignment horizontal="left" vertical="center"/>
    </xf>
    <xf numFmtId="0" fontId="52" fillId="3" borderId="0" xfId="5" applyFont="1" applyFill="1" applyAlignment="1">
      <alignment horizontal="left" vertical="center"/>
    </xf>
    <xf numFmtId="0" fontId="52" fillId="3" borderId="0" xfId="5" applyFont="1" applyFill="1" applyAlignment="1">
      <alignment vertical="center"/>
    </xf>
    <xf numFmtId="176" fontId="4" fillId="5" borderId="0" xfId="6" applyNumberFormat="1" applyFont="1" applyFill="1" applyBorder="1" applyAlignment="1">
      <alignment horizontal="right" vertical="center"/>
    </xf>
    <xf numFmtId="0" fontId="20" fillId="7" borderId="0" xfId="5" applyFont="1" applyFill="1" applyAlignment="1">
      <alignment horizontal="center" vertical="center"/>
    </xf>
    <xf numFmtId="0" fontId="12" fillId="7" borderId="0" xfId="5" applyFont="1" applyFill="1" applyAlignment="1">
      <alignment vertical="center"/>
    </xf>
    <xf numFmtId="0" fontId="52" fillId="7" borderId="0" xfId="5" applyFont="1" applyFill="1" applyAlignment="1">
      <alignment vertical="center"/>
    </xf>
    <xf numFmtId="176" fontId="4" fillId="5" borderId="26" xfId="6" applyNumberFormat="1" applyFont="1" applyFill="1" applyBorder="1" applyAlignment="1">
      <alignment horizontal="right" vertical="center"/>
    </xf>
    <xf numFmtId="0" fontId="4" fillId="7" borderId="26" xfId="5" applyFont="1" applyFill="1" applyBorder="1" applyAlignment="1">
      <alignment horizontal="center" vertical="center"/>
    </xf>
    <xf numFmtId="0" fontId="20" fillId="7" borderId="31" xfId="5" applyFont="1" applyFill="1" applyBorder="1" applyAlignment="1">
      <alignment horizontal="center" vertical="center"/>
    </xf>
    <xf numFmtId="0" fontId="4" fillId="7" borderId="30" xfId="5" applyFont="1" applyFill="1" applyBorder="1" applyAlignment="1">
      <alignment horizontal="left" vertical="center"/>
    </xf>
    <xf numFmtId="0" fontId="12" fillId="7" borderId="30" xfId="5" applyFont="1" applyFill="1" applyBorder="1" applyAlignment="1">
      <alignment vertical="center"/>
    </xf>
    <xf numFmtId="176" fontId="4" fillId="7" borderId="26" xfId="6" applyNumberFormat="1" applyFont="1" applyFill="1" applyBorder="1" applyAlignment="1">
      <alignment horizontal="right" vertical="center"/>
    </xf>
    <xf numFmtId="0" fontId="12" fillId="7" borderId="30" xfId="5" applyFont="1" applyFill="1" applyBorder="1" applyAlignment="1">
      <alignment horizontal="left" vertical="center"/>
    </xf>
    <xf numFmtId="0" fontId="4" fillId="7" borderId="29" xfId="5" applyFont="1" applyFill="1" applyBorder="1" applyAlignment="1">
      <alignment vertical="center"/>
    </xf>
    <xf numFmtId="0" fontId="4" fillId="7" borderId="2" xfId="5" applyFont="1" applyFill="1" applyBorder="1" applyAlignment="1">
      <alignment vertical="center"/>
    </xf>
    <xf numFmtId="0" fontId="4" fillId="7" borderId="31" xfId="5" applyFont="1" applyFill="1" applyBorder="1" applyAlignment="1">
      <alignment horizontal="center" vertical="center"/>
    </xf>
    <xf numFmtId="0" fontId="4" fillId="2" borderId="30" xfId="5" applyFont="1" applyFill="1" applyBorder="1" applyAlignment="1">
      <alignment horizontal="center" vertical="center"/>
    </xf>
    <xf numFmtId="186" fontId="7" fillId="2" borderId="26" xfId="5" applyNumberFormat="1" applyFont="1" applyFill="1" applyBorder="1" applyAlignment="1">
      <alignment horizontal="center" vertical="center" wrapText="1"/>
    </xf>
    <xf numFmtId="0" fontId="51" fillId="3" borderId="0" xfId="5" applyFont="1" applyFill="1" applyAlignment="1">
      <alignment horizontal="right" vertical="center"/>
    </xf>
    <xf numFmtId="0" fontId="25" fillId="7" borderId="0" xfId="5" applyFont="1" applyFill="1" applyAlignment="1">
      <alignment vertical="center"/>
    </xf>
    <xf numFmtId="0" fontId="77" fillId="7" borderId="1" xfId="5" applyFont="1" applyFill="1" applyBorder="1" applyAlignment="1">
      <alignment horizontal="center" vertical="center"/>
    </xf>
    <xf numFmtId="0" fontId="77" fillId="7" borderId="2" xfId="5" applyFont="1" applyFill="1" applyBorder="1" applyAlignment="1">
      <alignment horizontal="center" vertical="center"/>
    </xf>
    <xf numFmtId="0" fontId="51" fillId="7" borderId="2" xfId="5" applyFont="1" applyFill="1" applyBorder="1" applyAlignment="1">
      <alignment horizontal="center" vertical="center"/>
    </xf>
    <xf numFmtId="0" fontId="77" fillId="7" borderId="29" xfId="5" applyFont="1" applyFill="1" applyBorder="1" applyAlignment="1">
      <alignment horizontal="center" vertical="center"/>
    </xf>
    <xf numFmtId="40" fontId="4" fillId="7" borderId="26" xfId="6" applyNumberFormat="1" applyFont="1" applyFill="1" applyBorder="1" applyAlignment="1">
      <alignment horizontal="right" vertical="center"/>
    </xf>
    <xf numFmtId="0" fontId="78" fillId="7" borderId="1" xfId="5" applyFont="1" applyFill="1" applyBorder="1" applyAlignment="1">
      <alignment horizontal="center" vertical="center"/>
    </xf>
    <xf numFmtId="0" fontId="78" fillId="7" borderId="2" xfId="5" applyFont="1" applyFill="1" applyBorder="1" applyAlignment="1">
      <alignment horizontal="center" vertical="center"/>
    </xf>
    <xf numFmtId="0" fontId="7" fillId="7" borderId="2" xfId="5" applyFont="1" applyFill="1" applyBorder="1" applyAlignment="1">
      <alignment horizontal="center" vertical="center"/>
    </xf>
    <xf numFmtId="0" fontId="78" fillId="7" borderId="29" xfId="5" applyFont="1" applyFill="1" applyBorder="1" applyAlignment="1">
      <alignment horizontal="center" vertical="center"/>
    </xf>
    <xf numFmtId="0" fontId="4" fillId="3" borderId="0" xfId="5" applyFont="1" applyFill="1" applyAlignment="1">
      <alignment horizontal="center" vertical="center" wrapText="1"/>
    </xf>
    <xf numFmtId="179" fontId="4" fillId="3" borderId="0" xfId="5" applyNumberFormat="1" applyFont="1" applyFill="1" applyAlignment="1">
      <alignment horizontal="right" vertical="center"/>
    </xf>
    <xf numFmtId="176" fontId="54" fillId="7" borderId="31" xfId="6" applyNumberFormat="1" applyFont="1" applyFill="1" applyBorder="1" applyAlignment="1">
      <alignment horizontal="right" vertical="center"/>
    </xf>
    <xf numFmtId="38" fontId="4" fillId="7" borderId="31" xfId="6" applyFont="1" applyFill="1" applyBorder="1" applyAlignment="1">
      <alignment horizontal="right" vertical="center"/>
    </xf>
    <xf numFmtId="176" fontId="20" fillId="7" borderId="31" xfId="6" applyNumberFormat="1" applyFont="1" applyFill="1" applyBorder="1" applyAlignment="1">
      <alignment horizontal="right" vertical="center"/>
    </xf>
    <xf numFmtId="176" fontId="54" fillId="7" borderId="30" xfId="6" applyNumberFormat="1" applyFont="1" applyFill="1" applyBorder="1" applyAlignment="1">
      <alignment horizontal="right" vertical="center"/>
    </xf>
    <xf numFmtId="176" fontId="4" fillId="7" borderId="31" xfId="6" applyNumberFormat="1" applyFont="1" applyFill="1" applyBorder="1" applyAlignment="1">
      <alignment horizontal="right" vertical="center"/>
    </xf>
    <xf numFmtId="38" fontId="20" fillId="7" borderId="27" xfId="6" applyFont="1" applyFill="1" applyBorder="1" applyAlignment="1">
      <alignment horizontal="right" vertical="center"/>
    </xf>
    <xf numFmtId="38" fontId="20" fillId="7" borderId="31" xfId="6" applyFont="1" applyFill="1" applyBorder="1" applyAlignment="1">
      <alignment horizontal="right" vertical="center"/>
    </xf>
    <xf numFmtId="38" fontId="20" fillId="7" borderId="30" xfId="6" applyFont="1" applyFill="1" applyBorder="1" applyAlignment="1">
      <alignment horizontal="right" vertical="center"/>
    </xf>
    <xf numFmtId="38" fontId="54" fillId="7" borderId="31" xfId="6" applyFont="1" applyFill="1" applyBorder="1" applyAlignment="1">
      <alignment horizontal="right" vertical="center"/>
    </xf>
    <xf numFmtId="0" fontId="4" fillId="4" borderId="26" xfId="5" applyFont="1" applyFill="1" applyBorder="1" applyAlignment="1">
      <alignment horizontal="center" vertical="center"/>
    </xf>
    <xf numFmtId="0" fontId="4" fillId="4" borderId="30" xfId="5" applyFont="1" applyFill="1" applyBorder="1" applyAlignment="1">
      <alignment horizontal="center" vertical="center"/>
    </xf>
    <xf numFmtId="0" fontId="51" fillId="7" borderId="0" xfId="5" applyFont="1" applyFill="1" applyAlignment="1">
      <alignment horizontal="left" vertical="center"/>
    </xf>
    <xf numFmtId="38" fontId="54" fillId="7" borderId="30" xfId="6" applyFont="1" applyFill="1" applyBorder="1" applyAlignment="1">
      <alignment horizontal="right" vertical="center"/>
    </xf>
    <xf numFmtId="38" fontId="54" fillId="7" borderId="30" xfId="6" applyFont="1" applyFill="1" applyBorder="1" applyAlignment="1">
      <alignment horizontal="center" vertical="center"/>
    </xf>
    <xf numFmtId="38" fontId="20" fillId="5" borderId="31" xfId="6" applyFont="1" applyFill="1" applyBorder="1" applyAlignment="1">
      <alignment horizontal="right" vertical="center"/>
    </xf>
    <xf numFmtId="0" fontId="51" fillId="3" borderId="0" xfId="5" applyFont="1" applyFill="1" applyAlignment="1">
      <alignment horizontal="left" vertical="center"/>
    </xf>
    <xf numFmtId="191" fontId="4" fillId="3" borderId="26" xfId="5" applyNumberFormat="1" applyFont="1" applyFill="1" applyBorder="1" applyAlignment="1">
      <alignment vertical="center"/>
    </xf>
    <xf numFmtId="0" fontId="4" fillId="3" borderId="1" xfId="5" applyFont="1" applyFill="1" applyBorder="1" applyAlignment="1">
      <alignment horizontal="center" vertical="center"/>
    </xf>
    <xf numFmtId="0" fontId="4" fillId="3" borderId="2" xfId="5" applyFont="1" applyFill="1" applyBorder="1" applyAlignment="1">
      <alignment horizontal="center" vertical="center"/>
    </xf>
    <xf numFmtId="0" fontId="4" fillId="3" borderId="29" xfId="5" applyFont="1" applyFill="1" applyBorder="1" applyAlignment="1">
      <alignment horizontal="center" vertical="center"/>
    </xf>
    <xf numFmtId="186" fontId="12" fillId="2" borderId="31" xfId="5" applyNumberFormat="1" applyFont="1" applyFill="1" applyBorder="1" applyAlignment="1">
      <alignment horizontal="center" vertical="center" wrapText="1"/>
    </xf>
    <xf numFmtId="186" fontId="12" fillId="2" borderId="30" xfId="5" applyNumberFormat="1" applyFont="1" applyFill="1" applyBorder="1" applyAlignment="1">
      <alignment horizontal="center" vertical="center" wrapText="1"/>
    </xf>
    <xf numFmtId="0" fontId="7" fillId="3" borderId="0" xfId="5" applyFont="1" applyFill="1" applyAlignment="1">
      <alignment vertical="center"/>
    </xf>
    <xf numFmtId="0" fontId="12" fillId="3" borderId="31" xfId="5" applyFont="1" applyFill="1" applyBorder="1" applyAlignment="1">
      <alignment vertical="center"/>
    </xf>
    <xf numFmtId="0" fontId="26" fillId="3" borderId="0" xfId="5" applyFont="1" applyFill="1" applyAlignment="1">
      <alignment vertical="center"/>
    </xf>
    <xf numFmtId="0" fontId="65" fillId="3" borderId="0" xfId="5" applyFont="1" applyFill="1" applyAlignment="1">
      <alignment horizontal="left" vertical="center"/>
    </xf>
    <xf numFmtId="40" fontId="25" fillId="3" borderId="26" xfId="1" applyNumberFormat="1" applyFont="1" applyFill="1" applyBorder="1" applyAlignment="1">
      <alignment vertical="center"/>
    </xf>
    <xf numFmtId="0" fontId="4" fillId="3" borderId="0" xfId="0" applyFont="1" applyFill="1" applyAlignment="1">
      <alignment horizontal="right"/>
    </xf>
    <xf numFmtId="0" fontId="4" fillId="7" borderId="26" xfId="0" applyFont="1" applyFill="1" applyBorder="1" applyAlignment="1">
      <alignment horizontal="left" vertical="center"/>
    </xf>
    <xf numFmtId="0" fontId="4" fillId="7" borderId="26" xfId="0" applyFont="1" applyFill="1" applyBorder="1" applyAlignment="1">
      <alignment horizontal="left" vertical="center" wrapText="1"/>
    </xf>
    <xf numFmtId="0" fontId="11" fillId="5" borderId="0" xfId="0" applyFont="1" applyFill="1" applyAlignment="1">
      <alignment horizontal="center" vertical="center" wrapText="1"/>
    </xf>
    <xf numFmtId="0" fontId="4" fillId="5" borderId="0" xfId="0" applyFont="1" applyFill="1" applyAlignment="1">
      <alignment horizontal="right" vertical="top"/>
    </xf>
    <xf numFmtId="0" fontId="4" fillId="5" borderId="0" xfId="0" applyFont="1" applyFill="1" applyAlignment="1">
      <alignment horizontal="left" vertical="top"/>
    </xf>
    <xf numFmtId="0" fontId="51" fillId="5" borderId="7" xfId="0" applyFont="1" applyFill="1" applyBorder="1">
      <alignment vertical="center"/>
    </xf>
    <xf numFmtId="0" fontId="4" fillId="5" borderId="7" xfId="0" applyFont="1" applyFill="1" applyBorder="1" applyAlignment="1">
      <alignment horizontal="left" vertical="top"/>
    </xf>
    <xf numFmtId="0" fontId="11" fillId="5" borderId="7" xfId="0" applyFont="1" applyFill="1" applyBorder="1" applyAlignment="1">
      <alignment horizontal="center" vertical="center" wrapText="1"/>
    </xf>
    <xf numFmtId="0" fontId="11" fillId="5" borderId="7" xfId="0" applyFont="1" applyFill="1" applyBorder="1" applyAlignment="1">
      <alignment horizontal="center" vertical="center"/>
    </xf>
    <xf numFmtId="184" fontId="11" fillId="5" borderId="7" xfId="0" applyNumberFormat="1" applyFont="1" applyFill="1" applyBorder="1">
      <alignment vertical="center"/>
    </xf>
    <xf numFmtId="0" fontId="11" fillId="5" borderId="7" xfId="0" applyFont="1" applyFill="1" applyBorder="1">
      <alignment vertical="center"/>
    </xf>
    <xf numFmtId="0" fontId="4" fillId="5" borderId="0" xfId="0" applyFont="1" applyFill="1" applyAlignment="1">
      <alignment horizontal="center" vertical="center" wrapText="1"/>
    </xf>
    <xf numFmtId="0" fontId="4" fillId="5" borderId="0" xfId="0" applyFont="1" applyFill="1" applyAlignment="1">
      <alignment horizontal="right"/>
    </xf>
    <xf numFmtId="0" fontId="12" fillId="5" borderId="0" xfId="0" applyFont="1" applyFill="1">
      <alignment vertical="center"/>
    </xf>
    <xf numFmtId="0" fontId="51" fillId="5" borderId="0" xfId="0" applyFont="1" applyFill="1">
      <alignment vertical="center"/>
    </xf>
    <xf numFmtId="0" fontId="66" fillId="7" borderId="0" xfId="0" applyFont="1" applyFill="1">
      <alignment vertical="center"/>
    </xf>
    <xf numFmtId="0" fontId="4" fillId="7" borderId="0" xfId="0" applyFont="1" applyFill="1" applyAlignment="1">
      <alignment horizontal="left" vertical="center"/>
    </xf>
    <xf numFmtId="0" fontId="31" fillId="7" borderId="0" xfId="0" applyFont="1" applyFill="1">
      <alignment vertical="center"/>
    </xf>
    <xf numFmtId="0" fontId="14" fillId="7" borderId="0" xfId="0" applyFont="1" applyFill="1">
      <alignment vertical="center"/>
    </xf>
    <xf numFmtId="0" fontId="21" fillId="7" borderId="0" xfId="0" applyFont="1" applyFill="1" applyAlignment="1">
      <alignment horizontal="right" vertical="center"/>
    </xf>
    <xf numFmtId="176" fontId="54" fillId="7" borderId="27" xfId="6" applyNumberFormat="1" applyFont="1" applyFill="1" applyBorder="1" applyAlignment="1">
      <alignment horizontal="right" vertical="center"/>
    </xf>
    <xf numFmtId="38" fontId="20" fillId="5" borderId="27" xfId="6" applyFont="1" applyFill="1" applyBorder="1" applyAlignment="1">
      <alignment horizontal="right" vertical="center"/>
    </xf>
    <xf numFmtId="38" fontId="54" fillId="7" borderId="27" xfId="6" applyFont="1" applyFill="1" applyBorder="1" applyAlignment="1">
      <alignment horizontal="right" vertical="center"/>
    </xf>
    <xf numFmtId="38" fontId="4" fillId="6" borderId="30" xfId="0" applyNumberFormat="1" applyFont="1" applyFill="1" applyBorder="1" applyAlignment="1">
      <alignment horizontal="center" vertical="center" wrapText="1"/>
    </xf>
    <xf numFmtId="38" fontId="4" fillId="6" borderId="27" xfId="0" applyNumberFormat="1" applyFont="1" applyFill="1" applyBorder="1" applyAlignment="1">
      <alignment horizontal="center" vertical="center" wrapText="1"/>
    </xf>
    <xf numFmtId="0" fontId="4" fillId="7" borderId="20" xfId="0" applyFont="1" applyFill="1" applyBorder="1" applyAlignment="1">
      <alignment horizontal="center" vertical="center" wrapText="1"/>
    </xf>
    <xf numFmtId="0" fontId="4" fillId="7" borderId="19" xfId="0" applyFont="1" applyFill="1" applyBorder="1" applyAlignment="1">
      <alignment horizontal="center" vertical="center" wrapText="1"/>
    </xf>
    <xf numFmtId="38" fontId="4" fillId="7" borderId="11" xfId="0" applyNumberFormat="1" applyFont="1" applyFill="1" applyBorder="1" applyAlignment="1">
      <alignment horizontal="center" vertical="center" wrapText="1"/>
    </xf>
    <xf numFmtId="38" fontId="4" fillId="7" borderId="10" xfId="0" applyNumberFormat="1" applyFont="1" applyFill="1" applyBorder="1" applyAlignment="1">
      <alignment horizontal="center" vertical="center" wrapText="1"/>
    </xf>
    <xf numFmtId="38" fontId="4" fillId="7" borderId="9" xfId="0" applyNumberFormat="1" applyFont="1" applyFill="1" applyBorder="1" applyAlignment="1">
      <alignment horizontal="center" vertical="center" wrapText="1"/>
    </xf>
    <xf numFmtId="38" fontId="4" fillId="7" borderId="29" xfId="0" applyNumberFormat="1" applyFont="1" applyFill="1" applyBorder="1" applyAlignment="1">
      <alignment horizontal="center" vertical="center"/>
    </xf>
    <xf numFmtId="38" fontId="4" fillId="7" borderId="2" xfId="0" applyNumberFormat="1" applyFont="1" applyFill="1" applyBorder="1" applyAlignment="1">
      <alignment horizontal="center" vertical="center"/>
    </xf>
    <xf numFmtId="38" fontId="4" fillId="7" borderId="12" xfId="0" applyNumberFormat="1" applyFont="1" applyFill="1" applyBorder="1" applyAlignment="1">
      <alignment horizontal="center" vertical="center"/>
    </xf>
    <xf numFmtId="38" fontId="4" fillId="7" borderId="24" xfId="0" applyNumberFormat="1" applyFont="1" applyFill="1" applyBorder="1" applyAlignment="1">
      <alignment horizontal="center" vertical="center"/>
    </xf>
    <xf numFmtId="0" fontId="12" fillId="7" borderId="17"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7" xfId="0" applyFont="1" applyFill="1" applyBorder="1" applyAlignment="1">
      <alignment horizontal="center" vertical="center" wrapText="1"/>
    </xf>
    <xf numFmtId="49" fontId="4" fillId="7" borderId="26" xfId="0" quotePrefix="1" applyNumberFormat="1" applyFont="1" applyFill="1" applyBorder="1" applyAlignment="1">
      <alignment horizontal="center" vertical="center" wrapText="1"/>
    </xf>
    <xf numFmtId="49" fontId="4" fillId="7" borderId="29" xfId="0" quotePrefix="1" applyNumberFormat="1" applyFont="1" applyFill="1" applyBorder="1" applyAlignment="1">
      <alignment horizontal="center" vertical="center" wrapText="1"/>
    </xf>
    <xf numFmtId="49" fontId="4" fillId="7" borderId="1" xfId="0" quotePrefix="1" applyNumberFormat="1" applyFont="1" applyFill="1" applyBorder="1" applyAlignment="1">
      <alignment horizontal="center" vertical="center" wrapText="1"/>
    </xf>
    <xf numFmtId="0" fontId="10" fillId="7" borderId="30" xfId="0" applyFont="1" applyFill="1" applyBorder="1" applyAlignment="1">
      <alignment horizontal="center" vertical="center" wrapText="1"/>
    </xf>
    <xf numFmtId="0" fontId="10" fillId="7" borderId="27" xfId="0" applyFont="1" applyFill="1" applyBorder="1" applyAlignment="1">
      <alignment horizontal="center" vertical="center" wrapText="1"/>
    </xf>
    <xf numFmtId="186" fontId="10" fillId="6" borderId="30" xfId="0" applyNumberFormat="1" applyFont="1" applyFill="1" applyBorder="1" applyAlignment="1">
      <alignment horizontal="center" vertical="center" wrapText="1"/>
    </xf>
    <xf numFmtId="186" fontId="10" fillId="6" borderId="27" xfId="0" applyNumberFormat="1" applyFont="1" applyFill="1" applyBorder="1" applyAlignment="1">
      <alignment horizontal="center" vertical="center" wrapText="1"/>
    </xf>
    <xf numFmtId="0" fontId="35" fillId="7" borderId="30" xfId="0" applyFont="1" applyFill="1" applyBorder="1" applyAlignment="1">
      <alignment horizontal="center" vertical="center" wrapText="1"/>
    </xf>
    <xf numFmtId="38" fontId="10" fillId="6" borderId="30" xfId="0" applyNumberFormat="1" applyFont="1" applyFill="1" applyBorder="1" applyAlignment="1">
      <alignment horizontal="center" vertical="center" wrapText="1"/>
    </xf>
    <xf numFmtId="38" fontId="10" fillId="6" borderId="27" xfId="0" applyNumberFormat="1" applyFont="1" applyFill="1" applyBorder="1" applyAlignment="1">
      <alignment horizontal="center" vertical="center" wrapText="1"/>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7" borderId="26" xfId="0" applyFont="1" applyFill="1" applyBorder="1" applyAlignment="1">
      <alignment horizontal="center" vertical="center"/>
    </xf>
    <xf numFmtId="0" fontId="4" fillId="7" borderId="29" xfId="0" applyFont="1" applyFill="1" applyBorder="1" applyAlignment="1">
      <alignment horizontal="center" vertical="center"/>
    </xf>
    <xf numFmtId="0" fontId="4" fillId="7" borderId="18" xfId="0" applyFont="1" applyFill="1" applyBorder="1" applyAlignment="1">
      <alignment horizontal="center" vertical="center"/>
    </xf>
    <xf numFmtId="38" fontId="4" fillId="7" borderId="26" xfId="0" applyNumberFormat="1" applyFont="1" applyFill="1" applyBorder="1" applyAlignment="1">
      <alignment horizontal="left" vertical="center" wrapText="1"/>
    </xf>
    <xf numFmtId="38" fontId="4" fillId="7" borderId="29" xfId="0" applyNumberFormat="1" applyFont="1" applyFill="1" applyBorder="1" applyAlignment="1">
      <alignment horizontal="left" vertical="center" wrapText="1"/>
    </xf>
    <xf numFmtId="0" fontId="4" fillId="7" borderId="14" xfId="0" applyFont="1" applyFill="1" applyBorder="1" applyAlignment="1">
      <alignment horizontal="center" vertical="center"/>
    </xf>
    <xf numFmtId="0" fontId="4" fillId="7" borderId="21" xfId="0" applyFont="1" applyFill="1" applyBorder="1" applyAlignment="1">
      <alignment horizontal="center" vertical="center"/>
    </xf>
    <xf numFmtId="0" fontId="4" fillId="7" borderId="1" xfId="0" applyFont="1" applyFill="1" applyBorder="1" applyAlignment="1">
      <alignment horizontal="center" vertical="center"/>
    </xf>
    <xf numFmtId="0" fontId="4" fillId="7" borderId="4" xfId="0" applyFont="1" applyFill="1" applyBorder="1" applyAlignment="1">
      <alignment horizontal="center" vertical="center"/>
    </xf>
    <xf numFmtId="0" fontId="4" fillId="7" borderId="0" xfId="0" applyFont="1" applyFill="1" applyAlignment="1">
      <alignment horizontal="center" vertical="center"/>
    </xf>
    <xf numFmtId="0" fontId="4" fillId="7" borderId="3" xfId="0" applyFont="1" applyFill="1" applyBorder="1" applyAlignment="1">
      <alignment horizontal="center" vertical="center"/>
    </xf>
    <xf numFmtId="0" fontId="4" fillId="7" borderId="7" xfId="0" applyFont="1" applyFill="1" applyBorder="1" applyAlignment="1">
      <alignment horizontal="center" vertical="center"/>
    </xf>
    <xf numFmtId="0" fontId="4" fillId="7" borderId="8"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3" xfId="0" applyFont="1" applyFill="1" applyBorder="1" applyAlignment="1">
      <alignment horizontal="center" vertical="center"/>
    </xf>
    <xf numFmtId="38" fontId="25" fillId="2" borderId="30" xfId="0" applyNumberFormat="1" applyFont="1" applyFill="1" applyBorder="1" applyAlignment="1">
      <alignment horizontal="center" vertical="center" wrapText="1"/>
    </xf>
    <xf numFmtId="38" fontId="25" fillId="2" borderId="27" xfId="0" applyNumberFormat="1" applyFont="1" applyFill="1" applyBorder="1" applyAlignment="1">
      <alignment horizontal="center" vertical="center" wrapText="1"/>
    </xf>
    <xf numFmtId="38" fontId="52" fillId="3" borderId="30" xfId="0" applyNumberFormat="1" applyFont="1" applyFill="1" applyBorder="1" applyAlignment="1">
      <alignment vertical="center" wrapText="1"/>
    </xf>
    <xf numFmtId="38" fontId="25" fillId="3" borderId="27" xfId="0" applyNumberFormat="1" applyFont="1" applyFill="1" applyBorder="1" applyAlignment="1">
      <alignment vertical="center" wrapText="1"/>
    </xf>
    <xf numFmtId="38" fontId="25" fillId="7" borderId="29" xfId="0" applyNumberFormat="1" applyFont="1" applyFill="1" applyBorder="1" applyAlignment="1">
      <alignment horizontal="center" vertical="center"/>
    </xf>
    <xf numFmtId="38" fontId="25" fillId="7" borderId="2" xfId="0" applyNumberFormat="1" applyFont="1" applyFill="1" applyBorder="1" applyAlignment="1">
      <alignment horizontal="center" vertical="center"/>
    </xf>
    <xf numFmtId="38" fontId="25" fillId="7" borderId="1" xfId="0" applyNumberFormat="1" applyFont="1" applyFill="1" applyBorder="1" applyAlignment="1">
      <alignment horizontal="center" vertical="center"/>
    </xf>
    <xf numFmtId="0" fontId="27" fillId="3" borderId="30" xfId="0" applyFont="1" applyFill="1" applyBorder="1" applyAlignment="1">
      <alignment vertical="center" wrapText="1"/>
    </xf>
    <xf numFmtId="0" fontId="25" fillId="3" borderId="27" xfId="0" applyFont="1" applyFill="1" applyBorder="1" applyAlignment="1">
      <alignment vertical="center" wrapText="1"/>
    </xf>
    <xf numFmtId="0" fontId="25" fillId="5" borderId="30" xfId="0" applyFont="1" applyFill="1" applyBorder="1" applyAlignment="1">
      <alignment vertical="top" wrapText="1"/>
    </xf>
    <xf numFmtId="0" fontId="25" fillId="5" borderId="27" xfId="0" applyFont="1" applyFill="1" applyBorder="1" applyAlignment="1">
      <alignment vertical="top" wrapText="1"/>
    </xf>
    <xf numFmtId="38" fontId="25" fillId="3" borderId="30" xfId="0" applyNumberFormat="1" applyFont="1" applyFill="1" applyBorder="1">
      <alignment vertical="center"/>
    </xf>
    <xf numFmtId="38" fontId="25" fillId="3" borderId="27" xfId="0" applyNumberFormat="1" applyFont="1" applyFill="1" applyBorder="1">
      <alignment vertical="center"/>
    </xf>
    <xf numFmtId="0" fontId="27" fillId="5" borderId="30" xfId="0" applyFont="1" applyFill="1" applyBorder="1" applyAlignment="1">
      <alignment vertical="center" wrapText="1"/>
    </xf>
    <xf numFmtId="0" fontId="25" fillId="5" borderId="27" xfId="0" applyFont="1" applyFill="1" applyBorder="1" applyAlignment="1">
      <alignment vertical="center" wrapText="1"/>
    </xf>
    <xf numFmtId="186" fontId="25" fillId="2" borderId="30" xfId="0" applyNumberFormat="1" applyFont="1" applyFill="1" applyBorder="1" applyAlignment="1">
      <alignment horizontal="center" vertical="center" wrapText="1"/>
    </xf>
    <xf numFmtId="186" fontId="25" fillId="2" borderId="27" xfId="0" applyNumberFormat="1" applyFont="1" applyFill="1" applyBorder="1" applyAlignment="1">
      <alignment horizontal="center" vertical="center" wrapText="1"/>
    </xf>
    <xf numFmtId="0" fontId="25" fillId="3" borderId="30" xfId="0" applyFont="1" applyFill="1" applyBorder="1">
      <alignment vertical="center"/>
    </xf>
    <xf numFmtId="0" fontId="25" fillId="3" borderId="27" xfId="0" applyFont="1" applyFill="1" applyBorder="1">
      <alignment vertical="center"/>
    </xf>
    <xf numFmtId="186" fontId="25" fillId="2" borderId="33" xfId="0" applyNumberFormat="1" applyFont="1" applyFill="1" applyBorder="1" applyAlignment="1">
      <alignment horizontal="center" vertical="center" wrapText="1"/>
    </xf>
    <xf numFmtId="186" fontId="25" fillId="2" borderId="28" xfId="0" applyNumberFormat="1" applyFont="1" applyFill="1" applyBorder="1" applyAlignment="1">
      <alignment horizontal="center" vertical="center" wrapText="1"/>
    </xf>
    <xf numFmtId="186" fontId="25" fillId="2" borderId="32" xfId="0" applyNumberFormat="1" applyFont="1" applyFill="1" applyBorder="1" applyAlignment="1">
      <alignment horizontal="center" vertical="center" wrapText="1"/>
    </xf>
    <xf numFmtId="0" fontId="25" fillId="5" borderId="30" xfId="0" applyFont="1" applyFill="1" applyBorder="1" applyAlignment="1">
      <alignment vertical="center" wrapText="1"/>
    </xf>
    <xf numFmtId="0" fontId="27" fillId="7" borderId="26" xfId="0" applyFont="1" applyFill="1" applyBorder="1" applyAlignment="1">
      <alignment vertical="top" wrapText="1"/>
    </xf>
    <xf numFmtId="0" fontId="27" fillId="3" borderId="26" xfId="0" applyFont="1" applyFill="1" applyBorder="1" applyAlignment="1">
      <alignment vertical="center" wrapText="1"/>
    </xf>
    <xf numFmtId="38" fontId="25" fillId="2" borderId="26" xfId="0" applyNumberFormat="1" applyFont="1" applyFill="1" applyBorder="1" applyAlignment="1">
      <alignment horizontal="center" vertical="center" wrapText="1"/>
    </xf>
    <xf numFmtId="0" fontId="25" fillId="7" borderId="26" xfId="0" applyFont="1" applyFill="1" applyBorder="1" applyAlignment="1">
      <alignment vertical="top" wrapText="1"/>
    </xf>
    <xf numFmtId="0" fontId="25" fillId="3" borderId="30" xfId="0" applyFont="1" applyFill="1" applyBorder="1" applyAlignment="1">
      <alignment horizontal="center" vertical="center"/>
    </xf>
    <xf numFmtId="0" fontId="25" fillId="3" borderId="27" xfId="0" applyFont="1" applyFill="1" applyBorder="1" applyAlignment="1">
      <alignment horizontal="center" vertical="center"/>
    </xf>
    <xf numFmtId="0" fontId="26" fillId="6" borderId="3" xfId="0" applyFont="1" applyFill="1" applyBorder="1" applyAlignment="1">
      <alignment horizontal="center" vertical="center"/>
    </xf>
    <xf numFmtId="0" fontId="26" fillId="6" borderId="6" xfId="0" applyFont="1" applyFill="1" applyBorder="1" applyAlignment="1">
      <alignment horizontal="center" vertical="center"/>
    </xf>
    <xf numFmtId="0" fontId="26" fillId="6" borderId="4" xfId="0" applyFont="1" applyFill="1" applyBorder="1" applyAlignment="1">
      <alignment horizontal="center" vertical="center"/>
    </xf>
    <xf numFmtId="0" fontId="26" fillId="6" borderId="33" xfId="0" applyFont="1" applyFill="1" applyBorder="1">
      <alignment vertical="center"/>
    </xf>
    <xf numFmtId="0" fontId="26" fillId="6" borderId="32" xfId="0" applyFont="1" applyFill="1" applyBorder="1">
      <alignment vertical="center"/>
    </xf>
    <xf numFmtId="0" fontId="26" fillId="3" borderId="30" xfId="0" applyFont="1" applyFill="1" applyBorder="1">
      <alignment vertical="center"/>
    </xf>
    <xf numFmtId="0" fontId="26" fillId="3" borderId="27" xfId="0" applyFont="1" applyFill="1" applyBorder="1">
      <alignment vertical="center"/>
    </xf>
    <xf numFmtId="0" fontId="27" fillId="5" borderId="31" xfId="0" applyFont="1" applyFill="1" applyBorder="1" applyAlignment="1">
      <alignment vertical="center" wrapText="1"/>
    </xf>
    <xf numFmtId="0" fontId="27" fillId="5" borderId="27" xfId="0" applyFont="1" applyFill="1" applyBorder="1" applyAlignment="1">
      <alignment vertical="center" wrapText="1"/>
    </xf>
    <xf numFmtId="0" fontId="25" fillId="5" borderId="31" xfId="0" applyFont="1" applyFill="1" applyBorder="1" applyAlignment="1">
      <alignment vertical="center" wrapText="1"/>
    </xf>
    <xf numFmtId="38" fontId="25" fillId="2" borderId="31" xfId="0" applyNumberFormat="1" applyFont="1" applyFill="1" applyBorder="1" applyAlignment="1">
      <alignment horizontal="center" vertical="center" wrapText="1"/>
    </xf>
    <xf numFmtId="0" fontId="27" fillId="5" borderId="30" xfId="0" applyFont="1" applyFill="1" applyBorder="1">
      <alignment vertical="center"/>
    </xf>
    <xf numFmtId="0" fontId="27" fillId="5" borderId="27" xfId="0" applyFont="1" applyFill="1" applyBorder="1">
      <alignment vertical="center"/>
    </xf>
    <xf numFmtId="0" fontId="26" fillId="7" borderId="30" xfId="0" applyFont="1" applyFill="1" applyBorder="1">
      <alignment vertical="center"/>
    </xf>
    <xf numFmtId="0" fontId="26" fillId="7" borderId="27" xfId="0" applyFont="1" applyFill="1" applyBorder="1">
      <alignment vertical="center"/>
    </xf>
    <xf numFmtId="0" fontId="26" fillId="5" borderId="30" xfId="0" applyFont="1" applyFill="1" applyBorder="1" applyAlignment="1">
      <alignment vertical="center" wrapText="1"/>
    </xf>
    <xf numFmtId="0" fontId="26" fillId="5" borderId="27" xfId="0" applyFont="1" applyFill="1" applyBorder="1">
      <alignment vertical="center"/>
    </xf>
    <xf numFmtId="0" fontId="25" fillId="3" borderId="30" xfId="0" applyFont="1" applyFill="1" applyBorder="1" applyAlignment="1">
      <alignment vertical="center" wrapText="1"/>
    </xf>
    <xf numFmtId="0" fontId="25" fillId="3" borderId="31" xfId="0" applyFont="1" applyFill="1" applyBorder="1" applyAlignment="1">
      <alignment vertical="center" wrapText="1"/>
    </xf>
    <xf numFmtId="0" fontId="25" fillId="3" borderId="33" xfId="0" applyFont="1" applyFill="1" applyBorder="1" applyAlignment="1">
      <alignment vertical="top" wrapText="1"/>
    </xf>
    <xf numFmtId="0" fontId="25" fillId="3" borderId="32" xfId="0" applyFont="1" applyFill="1" applyBorder="1" applyAlignment="1">
      <alignment vertical="top" wrapText="1"/>
    </xf>
    <xf numFmtId="0" fontId="25" fillId="3" borderId="3" xfId="0" applyFont="1" applyFill="1" applyBorder="1" applyAlignment="1">
      <alignment vertical="top" wrapText="1"/>
    </xf>
    <xf numFmtId="0" fontId="25" fillId="3" borderId="5" xfId="0" applyFont="1" applyFill="1" applyBorder="1" applyAlignment="1">
      <alignment vertical="top" wrapText="1"/>
    </xf>
    <xf numFmtId="0" fontId="25" fillId="3" borderId="4" xfId="0" applyFont="1" applyFill="1" applyBorder="1" applyAlignment="1">
      <alignment vertical="top" wrapText="1"/>
    </xf>
    <xf numFmtId="0" fontId="25" fillId="3" borderId="6" xfId="0" applyFont="1" applyFill="1" applyBorder="1" applyAlignment="1">
      <alignment vertical="top" wrapText="1"/>
    </xf>
    <xf numFmtId="0" fontId="26" fillId="4" borderId="30" xfId="0" applyFont="1" applyFill="1" applyBorder="1" applyAlignment="1">
      <alignment horizontal="center" vertical="center"/>
    </xf>
    <xf numFmtId="0" fontId="26" fillId="4" borderId="27" xfId="0" applyFont="1" applyFill="1" applyBorder="1" applyAlignment="1">
      <alignment horizontal="center" vertical="center"/>
    </xf>
    <xf numFmtId="0" fontId="52" fillId="3" borderId="30" xfId="0" applyFont="1" applyFill="1" applyBorder="1">
      <alignment vertical="center"/>
    </xf>
    <xf numFmtId="38" fontId="4" fillId="7" borderId="26" xfId="6" applyNumberFormat="1" applyFont="1" applyFill="1" applyBorder="1" applyAlignment="1">
      <alignment horizontal="right" vertical="center"/>
    </xf>
    <xf numFmtId="38" fontId="4" fillId="5" borderId="26" xfId="6" applyNumberFormat="1" applyFont="1" applyFill="1" applyBorder="1" applyAlignment="1">
      <alignment horizontal="right" vertical="center"/>
    </xf>
    <xf numFmtId="0" fontId="53" fillId="7" borderId="0" xfId="0" applyFont="1" applyFill="1" applyAlignment="1"/>
    <xf numFmtId="0" fontId="24" fillId="7" borderId="0" xfId="0" applyFont="1" applyFill="1" applyAlignment="1"/>
    <xf numFmtId="0" fontId="4" fillId="7" borderId="0" xfId="0" applyFont="1" applyFill="1" applyAlignment="1"/>
    <xf numFmtId="190" fontId="4" fillId="7" borderId="0" xfId="0" quotePrefix="1" applyNumberFormat="1" applyFont="1" applyFill="1" applyAlignment="1">
      <alignment horizontal="right" vertical="center"/>
    </xf>
    <xf numFmtId="0" fontId="49" fillId="7" borderId="0" xfId="0" applyFont="1" applyFill="1">
      <alignment vertical="center"/>
    </xf>
    <xf numFmtId="0" fontId="46" fillId="7" borderId="0" xfId="3" applyFill="1" applyAlignment="1" applyProtection="1">
      <alignment vertical="center"/>
    </xf>
    <xf numFmtId="0" fontId="17" fillId="7" borderId="0" xfId="0" applyFont="1" applyFill="1" applyAlignment="1">
      <alignment horizontal="left" vertical="center"/>
    </xf>
    <xf numFmtId="0" fontId="47" fillId="7" borderId="0" xfId="3" applyFont="1" applyFill="1" applyAlignment="1" applyProtection="1">
      <alignment horizontal="right" vertical="center"/>
    </xf>
    <xf numFmtId="0" fontId="49" fillId="7" borderId="0" xfId="0" applyFont="1" applyFill="1" applyAlignment="1">
      <alignment horizontal="left" vertical="center"/>
    </xf>
    <xf numFmtId="0" fontId="17" fillId="7" borderId="26" xfId="0" applyFont="1" applyFill="1" applyBorder="1">
      <alignment vertical="center"/>
    </xf>
    <xf numFmtId="0" fontId="56" fillId="7" borderId="26" xfId="0" applyFont="1" applyFill="1" applyBorder="1" applyAlignment="1">
      <alignment horizontal="center" vertical="center" wrapText="1"/>
    </xf>
    <xf numFmtId="0" fontId="9" fillId="7" borderId="26" xfId="0" applyFont="1" applyFill="1" applyBorder="1" applyAlignment="1">
      <alignment vertical="center" wrapText="1"/>
    </xf>
    <xf numFmtId="0" fontId="54" fillId="7" borderId="0" xfId="0" applyFont="1" applyFill="1">
      <alignment vertical="center"/>
    </xf>
    <xf numFmtId="0" fontId="47" fillId="7" borderId="29" xfId="3" applyFont="1" applyFill="1" applyBorder="1" applyAlignment="1" applyProtection="1">
      <alignment vertical="center"/>
    </xf>
    <xf numFmtId="0" fontId="47" fillId="7" borderId="26" xfId="3" applyFont="1" applyFill="1" applyBorder="1" applyAlignment="1" applyProtection="1">
      <alignment vertical="center"/>
    </xf>
    <xf numFmtId="0" fontId="9" fillId="7" borderId="26" xfId="0" applyFont="1" applyFill="1" applyBorder="1">
      <alignment vertical="center"/>
    </xf>
    <xf numFmtId="38" fontId="17" fillId="7" borderId="0" xfId="0" applyNumberFormat="1" applyFont="1" applyFill="1">
      <alignment vertical="center"/>
    </xf>
    <xf numFmtId="0" fontId="47" fillId="7" borderId="0" xfId="3" applyFont="1" applyFill="1" applyAlignment="1" applyProtection="1">
      <alignment vertical="center"/>
    </xf>
  </cellXfs>
  <cellStyles count="10">
    <cellStyle name="パーセント" xfId="2" builtinId="5"/>
    <cellStyle name="パーセント 2" xfId="7" xr:uid="{2DD3478A-878C-461A-A5B0-E93900903617}"/>
    <cellStyle name="ハイパーリンク" xfId="3" builtinId="8"/>
    <cellStyle name="桁区切り" xfId="1" builtinId="6"/>
    <cellStyle name="桁区切り 2" xfId="6" xr:uid="{A995318F-6260-45F0-B88B-9D471A95FFDA}"/>
    <cellStyle name="標準" xfId="0" builtinId="0"/>
    <cellStyle name="標準 2" xfId="5" xr:uid="{95D36000-7DBC-4E8E-996D-33D1929038B8}"/>
    <cellStyle name="標準 4" xfId="8" xr:uid="{8863CD14-B6EC-4D6D-8562-D6B91BDC2D9D}"/>
    <cellStyle name="標準 4 2" xfId="9" xr:uid="{95978BF1-1EF0-4A3C-956A-B77FCBD65F64}"/>
    <cellStyle name="表示済みのハイパーリンク" xfId="4" builtinId="9" customBuiltin="1"/>
  </cellStyles>
  <dxfs count="0"/>
  <tableStyles count="0" defaultTableStyle="TableStyleMedium2" defaultPivotStyle="PivotStyleLight16"/>
  <colors>
    <mruColors>
      <color rgb="FFFFFFFF"/>
      <color rgb="FFC0C0C0"/>
      <color rgb="FF0000FF"/>
      <color rgb="FF0066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lassic">
      <a:majorFont>
        <a:latin typeface="Arial"/>
        <a:ea typeface="ＭＳ ゴシック"/>
        <a:cs typeface=""/>
      </a:majorFont>
      <a:minorFont>
        <a:latin typeface="Times New Roman"/>
        <a:ea typeface="ＭＳ 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ies.go.jp/gio/copyright/index.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H25"/>
  <sheetViews>
    <sheetView tabSelected="1" workbookViewId="0"/>
  </sheetViews>
  <sheetFormatPr defaultColWidth="18.6640625" defaultRowHeight="12.75" customHeight="1"/>
  <cols>
    <col min="1" max="1" width="3" style="378" customWidth="1"/>
    <col min="2" max="2" width="18.88671875" style="378" customWidth="1"/>
    <col min="3" max="3" width="19.109375" style="378" customWidth="1"/>
    <col min="4" max="4" width="75.33203125" style="378" customWidth="1"/>
    <col min="5" max="5" width="18.6640625" style="378"/>
    <col min="6" max="7" width="12.88671875" style="378" customWidth="1"/>
    <col min="8" max="10" width="8.6640625" style="378" customWidth="1"/>
    <col min="11" max="16384" width="18.6640625" style="378"/>
  </cols>
  <sheetData>
    <row r="1" spans="1:8" ht="16.2" customHeight="1"/>
    <row r="2" spans="1:8" ht="17.399999999999999">
      <c r="B2" s="679" t="s">
        <v>669</v>
      </c>
      <c r="C2" s="680"/>
      <c r="D2" s="681"/>
    </row>
    <row r="3" spans="1:8" ht="17.399999999999999">
      <c r="B3" s="679" t="s">
        <v>11</v>
      </c>
      <c r="C3" s="680"/>
      <c r="D3" s="681"/>
    </row>
    <row r="4" spans="1:8" ht="15.6">
      <c r="B4" s="680"/>
      <c r="C4" s="680"/>
      <c r="D4" s="682" t="s">
        <v>668</v>
      </c>
      <c r="F4" s="683"/>
      <c r="G4" s="683"/>
    </row>
    <row r="5" spans="1:8" ht="13.8">
      <c r="B5" s="681"/>
      <c r="C5" s="681"/>
      <c r="D5" s="125" t="s">
        <v>12</v>
      </c>
      <c r="G5" s="684"/>
      <c r="H5" s="685"/>
    </row>
    <row r="6" spans="1:8" ht="13.8">
      <c r="B6" s="681"/>
      <c r="C6" s="681"/>
      <c r="D6" s="686"/>
      <c r="G6" s="684"/>
      <c r="H6" s="685"/>
    </row>
    <row r="7" spans="1:8" ht="13.8">
      <c r="G7" s="684"/>
      <c r="H7" s="687"/>
    </row>
    <row r="8" spans="1:8" ht="13.8">
      <c r="B8" s="251" t="s">
        <v>13</v>
      </c>
      <c r="C8" s="251" t="s">
        <v>14</v>
      </c>
      <c r="D8" s="251" t="s">
        <v>15</v>
      </c>
      <c r="G8" s="684"/>
      <c r="H8" s="685"/>
    </row>
    <row r="9" spans="1:8" ht="13.8">
      <c r="B9" s="688" t="s">
        <v>16</v>
      </c>
      <c r="C9" s="689" t="s">
        <v>17</v>
      </c>
      <c r="D9" s="690" t="s">
        <v>18</v>
      </c>
      <c r="G9" s="684"/>
      <c r="H9" s="685"/>
    </row>
    <row r="10" spans="1:8" ht="13.8">
      <c r="A10" s="691" t="s">
        <v>19</v>
      </c>
      <c r="B10" s="692" t="str">
        <f>HYPERLINK("#'"&amp;A10&amp;"'!A1",A10)</f>
        <v>排出量_1A_J</v>
      </c>
      <c r="C10" s="215">
        <f>排出量_1A_J!C3</f>
        <v>2</v>
      </c>
      <c r="D10" s="179" t="s">
        <v>20</v>
      </c>
      <c r="H10" s="685"/>
    </row>
    <row r="11" spans="1:8" ht="13.8">
      <c r="A11" s="691" t="s">
        <v>0</v>
      </c>
      <c r="B11" s="692" t="str">
        <f>HYPERLINK("#'"&amp;A11&amp;"'!A1",A11)</f>
        <v>Indicators</v>
      </c>
      <c r="C11" s="215">
        <f>Indicators!C3</f>
        <v>3</v>
      </c>
      <c r="D11" s="179" t="s">
        <v>1</v>
      </c>
      <c r="H11" s="685"/>
    </row>
    <row r="12" spans="1:8" ht="13.8">
      <c r="A12" s="691" t="s">
        <v>2</v>
      </c>
      <c r="B12" s="692" t="str">
        <f>HYPERLINK("#'"&amp;A12&amp;"'!A1",A12)</f>
        <v>RASA_summary</v>
      </c>
      <c r="C12" s="215" t="str">
        <f>_xlfn.TEXTJOIN(", ",TRUE,RASA_summary!C:C)</f>
        <v>5, 6</v>
      </c>
      <c r="D12" s="180" t="s">
        <v>21</v>
      </c>
      <c r="G12" s="683"/>
      <c r="H12" s="685"/>
    </row>
    <row r="13" spans="1:8" ht="13.8">
      <c r="A13" s="691" t="s">
        <v>3</v>
      </c>
      <c r="B13" s="692" t="str">
        <f>HYPERLINK("#'"&amp;A13&amp;"'!A1",A13)</f>
        <v>RASA_detail</v>
      </c>
      <c r="C13" s="215">
        <f>RASA_detail!C3</f>
        <v>7</v>
      </c>
      <c r="D13" s="213" t="s">
        <v>22</v>
      </c>
      <c r="G13" s="684"/>
      <c r="H13" s="685"/>
    </row>
    <row r="14" spans="1:8" ht="13.8">
      <c r="A14" s="691" t="s">
        <v>4</v>
      </c>
      <c r="B14" s="693" t="str">
        <f t="shared" ref="B14:B22" si="0">HYPERLINK("#'"&amp;A14&amp;"'!A1",A14)</f>
        <v>CEF</v>
      </c>
      <c r="C14" s="215">
        <f>CEF!C3</f>
        <v>11</v>
      </c>
      <c r="D14" s="694" t="s">
        <v>121</v>
      </c>
      <c r="G14" s="683"/>
      <c r="H14" s="685"/>
    </row>
    <row r="15" spans="1:8" ht="13.8">
      <c r="A15" s="691" t="s">
        <v>476</v>
      </c>
      <c r="B15" s="693" t="str">
        <f t="shared" si="0"/>
        <v>BFG_CG_EF</v>
      </c>
      <c r="C15" s="215" t="str">
        <f>_xlfn.TEXTJOIN(", ",TRUE,BFG_CG_EF!C:C)</f>
        <v>13, 14</v>
      </c>
      <c r="D15" s="694" t="s">
        <v>671</v>
      </c>
      <c r="F15" s="683"/>
      <c r="G15" s="684"/>
      <c r="H15" s="685"/>
    </row>
    <row r="16" spans="1:8" ht="13.8">
      <c r="A16" s="691" t="s">
        <v>5</v>
      </c>
      <c r="B16" s="693" t="str">
        <f t="shared" si="0"/>
        <v>AD_Trend</v>
      </c>
      <c r="C16" s="215" t="str">
        <f>_xlfn.TEXTJOIN(", ",TRUE,AD_Trend!C:C)</f>
        <v>15, 27, 32, 55</v>
      </c>
      <c r="D16" s="688" t="s">
        <v>23</v>
      </c>
      <c r="G16" s="684"/>
      <c r="H16" s="687"/>
    </row>
    <row r="17" spans="1:8" ht="13.8">
      <c r="A17" s="691" t="s">
        <v>6</v>
      </c>
      <c r="B17" s="693" t="str">
        <f t="shared" si="0"/>
        <v>GCV</v>
      </c>
      <c r="C17" s="548">
        <f>GCV!C3</f>
        <v>17</v>
      </c>
      <c r="D17" s="694" t="s">
        <v>24</v>
      </c>
      <c r="G17" s="683"/>
      <c r="H17" s="685"/>
    </row>
    <row r="18" spans="1:8" ht="13.8">
      <c r="A18" s="691" t="s">
        <v>7</v>
      </c>
      <c r="B18" s="693" t="str">
        <f t="shared" si="0"/>
        <v>1A_misc</v>
      </c>
      <c r="C18" s="548" t="str">
        <f>_xlfn.TEXTJOIN(", ",TRUE,'1A_misc'!C:C)</f>
        <v>24, 26, 34, 18, 29</v>
      </c>
      <c r="D18" s="688" t="s">
        <v>25</v>
      </c>
      <c r="H18" s="685"/>
    </row>
    <row r="19" spans="1:8" ht="27.6">
      <c r="A19" s="691" t="s">
        <v>26</v>
      </c>
      <c r="B19" s="693" t="str">
        <f t="shared" si="0"/>
        <v>Transport</v>
      </c>
      <c r="C19" s="549" t="str">
        <f>_xlfn.TEXTJOIN(", ",TRUE,Transport!C:C)</f>
        <v>37, 38, 42, 43, 44, 45, 46, 47, 50, 52, 54</v>
      </c>
      <c r="D19" s="181" t="s">
        <v>27</v>
      </c>
      <c r="E19" s="683"/>
      <c r="H19" s="685"/>
    </row>
    <row r="20" spans="1:8" ht="13.8">
      <c r="A20" s="691" t="s">
        <v>8</v>
      </c>
      <c r="B20" s="693" t="str">
        <f t="shared" si="0"/>
        <v>Waste</v>
      </c>
      <c r="C20" s="548">
        <f>Waste!C3</f>
        <v>60</v>
      </c>
      <c r="D20" s="694" t="s">
        <v>28</v>
      </c>
      <c r="H20" s="685"/>
    </row>
    <row r="21" spans="1:8" ht="13.8">
      <c r="A21" s="691" t="s">
        <v>29</v>
      </c>
      <c r="B21" s="693" t="str">
        <f t="shared" si="0"/>
        <v>排出量_1B</v>
      </c>
      <c r="C21" s="548">
        <f>排出量_1B!C3</f>
        <v>61</v>
      </c>
      <c r="D21" s="179" t="s">
        <v>30</v>
      </c>
    </row>
    <row r="22" spans="1:8" ht="41.4">
      <c r="A22" s="691" t="s">
        <v>10</v>
      </c>
      <c r="B22" s="693" t="str">
        <f t="shared" si="0"/>
        <v>1B_misc</v>
      </c>
      <c r="C22" s="216" t="str">
        <f>_xlfn.TEXTJOIN(", ",TRUE,'1B_misc'!C:C)</f>
        <v>62, 63, 65, 67, 68, 72, 73, 83, 84, 85, 87, 88, 90, 92, 93</v>
      </c>
      <c r="D22" s="179" t="s">
        <v>31</v>
      </c>
    </row>
    <row r="24" spans="1:8" ht="12.75" customHeight="1">
      <c r="B24" s="695" t="s">
        <v>477</v>
      </c>
    </row>
    <row r="25" spans="1:8" ht="12.75" customHeight="1">
      <c r="B25" s="696" t="s">
        <v>478</v>
      </c>
    </row>
  </sheetData>
  <phoneticPr fontId="5"/>
  <hyperlinks>
    <hyperlink ref="B25" r:id="rId1" xr:uid="{C92F7083-CD54-4098-B9E0-7BD4BE6B4AC7}"/>
  </hyperlinks>
  <pageMargins left="0.43307086614173229" right="3.937007874015748E-2" top="0.74803149606299213" bottom="0.74803149606299213" header="0.31496062992125984" footer="0.31496062992125984"/>
  <pageSetup paperSize="9" scale="80"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A1:AP42"/>
  <sheetViews>
    <sheetView workbookViewId="0"/>
  </sheetViews>
  <sheetFormatPr defaultColWidth="18.6640625" defaultRowHeight="12.75" customHeight="1"/>
  <cols>
    <col min="1" max="1" width="3" style="22" customWidth="1"/>
    <col min="2" max="2" width="4.6640625" style="22" customWidth="1"/>
    <col min="3" max="3" width="3.6640625" style="21" bestFit="1" customWidth="1"/>
    <col min="4" max="4" width="28.44140625" style="21" customWidth="1"/>
    <col min="5" max="5" width="10.88671875" style="20" customWidth="1"/>
    <col min="6" max="6" width="5.44140625" style="20" customWidth="1"/>
    <col min="7" max="7" width="8.88671875" style="20" customWidth="1"/>
    <col min="8" max="31" width="6.109375" style="20" customWidth="1"/>
    <col min="32" max="42" width="6.109375" style="22" customWidth="1"/>
    <col min="43" max="16384" width="18.6640625" style="22"/>
  </cols>
  <sheetData>
    <row r="1" spans="1:42" ht="16.2" customHeight="1">
      <c r="B1" s="208" t="s">
        <v>279</v>
      </c>
    </row>
    <row r="2" spans="1:42" ht="13.8">
      <c r="I2" s="54"/>
      <c r="J2" s="2"/>
      <c r="K2" s="2"/>
      <c r="L2" s="2"/>
      <c r="M2" s="2"/>
      <c r="N2" s="54"/>
      <c r="O2" s="2"/>
      <c r="P2" s="2"/>
      <c r="Q2" s="2"/>
      <c r="R2" s="2"/>
      <c r="S2" s="54"/>
      <c r="T2" s="2"/>
      <c r="U2" s="2"/>
      <c r="V2" s="2"/>
      <c r="W2" s="5"/>
    </row>
    <row r="3" spans="1:42" ht="15.6">
      <c r="A3" s="19"/>
      <c r="B3" s="547" t="s">
        <v>91</v>
      </c>
      <c r="C3" s="230">
        <v>24</v>
      </c>
      <c r="D3" s="95" t="s">
        <v>280</v>
      </c>
      <c r="G3" s="18"/>
      <c r="I3" s="5"/>
      <c r="J3" s="5"/>
      <c r="K3" s="5"/>
      <c r="L3" s="5"/>
      <c r="M3" s="5"/>
      <c r="N3" s="5"/>
      <c r="O3" s="5"/>
      <c r="P3" s="5"/>
      <c r="Q3" s="5"/>
      <c r="R3" s="5"/>
      <c r="S3" s="5"/>
      <c r="T3" s="5"/>
      <c r="U3" s="5"/>
      <c r="V3" s="5"/>
      <c r="W3" s="5"/>
      <c r="AF3" s="20"/>
      <c r="AG3" s="20"/>
      <c r="AH3" s="20"/>
      <c r="AI3" s="20"/>
      <c r="AJ3" s="20"/>
      <c r="AK3" s="20"/>
      <c r="AL3" s="20"/>
      <c r="AM3" s="20"/>
    </row>
    <row r="4" spans="1:42" s="47" customFormat="1" ht="13.5" customHeight="1">
      <c r="B4" s="1"/>
      <c r="C4" s="1"/>
      <c r="E4" s="595" t="s">
        <v>281</v>
      </c>
      <c r="F4" s="596"/>
      <c r="G4" s="286" t="s">
        <v>282</v>
      </c>
      <c r="H4" s="287">
        <v>1990</v>
      </c>
      <c r="I4" s="287">
        <v>1991</v>
      </c>
      <c r="J4" s="287">
        <v>1992</v>
      </c>
      <c r="K4" s="287">
        <v>1993</v>
      </c>
      <c r="L4" s="287">
        <v>1994</v>
      </c>
      <c r="M4" s="287">
        <v>1995</v>
      </c>
      <c r="N4" s="287">
        <v>1996</v>
      </c>
      <c r="O4" s="287">
        <v>1997</v>
      </c>
      <c r="P4" s="287">
        <v>1998</v>
      </c>
      <c r="Q4" s="287">
        <v>1999</v>
      </c>
      <c r="R4" s="287">
        <v>2000</v>
      </c>
      <c r="S4" s="287">
        <f t="shared" ref="S4:AP4" si="0">R4+1</f>
        <v>2001</v>
      </c>
      <c r="T4" s="287">
        <f t="shared" si="0"/>
        <v>2002</v>
      </c>
      <c r="U4" s="287">
        <f t="shared" si="0"/>
        <v>2003</v>
      </c>
      <c r="V4" s="287">
        <f t="shared" si="0"/>
        <v>2004</v>
      </c>
      <c r="W4" s="287">
        <f t="shared" si="0"/>
        <v>2005</v>
      </c>
      <c r="X4" s="287">
        <f t="shared" si="0"/>
        <v>2006</v>
      </c>
      <c r="Y4" s="287">
        <f t="shared" si="0"/>
        <v>2007</v>
      </c>
      <c r="Z4" s="287">
        <f t="shared" si="0"/>
        <v>2008</v>
      </c>
      <c r="AA4" s="287">
        <f t="shared" si="0"/>
        <v>2009</v>
      </c>
      <c r="AB4" s="287">
        <f t="shared" si="0"/>
        <v>2010</v>
      </c>
      <c r="AC4" s="287">
        <f t="shared" si="0"/>
        <v>2011</v>
      </c>
      <c r="AD4" s="287">
        <f t="shared" si="0"/>
        <v>2012</v>
      </c>
      <c r="AE4" s="287">
        <f t="shared" si="0"/>
        <v>2013</v>
      </c>
      <c r="AF4" s="287">
        <f t="shared" si="0"/>
        <v>2014</v>
      </c>
      <c r="AG4" s="287">
        <f t="shared" si="0"/>
        <v>2015</v>
      </c>
      <c r="AH4" s="287">
        <f t="shared" si="0"/>
        <v>2016</v>
      </c>
      <c r="AI4" s="287">
        <f t="shared" si="0"/>
        <v>2017</v>
      </c>
      <c r="AJ4" s="287">
        <f t="shared" si="0"/>
        <v>2018</v>
      </c>
      <c r="AK4" s="287">
        <f t="shared" si="0"/>
        <v>2019</v>
      </c>
      <c r="AL4" s="287">
        <f t="shared" si="0"/>
        <v>2020</v>
      </c>
      <c r="AM4" s="287">
        <f t="shared" si="0"/>
        <v>2021</v>
      </c>
      <c r="AN4" s="287">
        <f t="shared" si="0"/>
        <v>2022</v>
      </c>
      <c r="AO4" s="287">
        <f t="shared" si="0"/>
        <v>2023</v>
      </c>
      <c r="AP4" s="287">
        <f t="shared" si="0"/>
        <v>2024</v>
      </c>
    </row>
    <row r="5" spans="1:42" s="47" customFormat="1" ht="13.5" customHeight="1">
      <c r="B5" s="1"/>
      <c r="C5" s="1"/>
      <c r="E5" s="594" t="s">
        <v>454</v>
      </c>
      <c r="F5" s="591"/>
      <c r="G5" s="288" t="s">
        <v>283</v>
      </c>
      <c r="H5" s="289">
        <v>0.23799999999999999</v>
      </c>
      <c r="I5" s="289">
        <v>0.23799999999999999</v>
      </c>
      <c r="J5" s="289">
        <v>0.23799999999999999</v>
      </c>
      <c r="K5" s="289">
        <v>0.23799999999999999</v>
      </c>
      <c r="L5" s="289">
        <v>0.23799999999999999</v>
      </c>
      <c r="M5" s="289">
        <v>0.23799999999999999</v>
      </c>
      <c r="N5" s="289">
        <v>0.23799999999999999</v>
      </c>
      <c r="O5" s="289">
        <v>0.18</v>
      </c>
      <c r="P5" s="289">
        <v>0.18</v>
      </c>
      <c r="Q5" s="289">
        <v>0.18</v>
      </c>
      <c r="R5" s="289">
        <v>0.1188515443475104</v>
      </c>
      <c r="S5" s="289">
        <v>6.1804088709190838E-2</v>
      </c>
      <c r="T5" s="289">
        <v>5.183358015633157E-2</v>
      </c>
      <c r="U5" s="289">
        <v>4.2118800855164874E-2</v>
      </c>
      <c r="V5" s="289">
        <v>5.4522188336748462E-2</v>
      </c>
      <c r="W5" s="289">
        <v>4.3334587137674421E-2</v>
      </c>
      <c r="X5" s="289">
        <v>3.9352334991184713E-2</v>
      </c>
      <c r="Y5" s="289">
        <v>3.992049673462892E-2</v>
      </c>
      <c r="Z5" s="289">
        <v>3.6713361907965661E-2</v>
      </c>
      <c r="AA5" s="289">
        <v>3.2186219805099052E-2</v>
      </c>
      <c r="AB5" s="289">
        <v>3.1387731607420921E-2</v>
      </c>
      <c r="AC5" s="289">
        <v>4.1511759057076776E-2</v>
      </c>
      <c r="AD5" s="289">
        <v>4.4809666477995433E-2</v>
      </c>
      <c r="AE5" s="289">
        <v>3.8740220351799838E-2</v>
      </c>
      <c r="AF5" s="289">
        <v>3.7626332935124247E-2</v>
      </c>
      <c r="AG5" s="289">
        <v>3.5597464046658076E-2</v>
      </c>
      <c r="AH5" s="289">
        <v>3.3412385889042974E-2</v>
      </c>
      <c r="AI5" s="289">
        <v>3.1322194904139782E-2</v>
      </c>
      <c r="AJ5" s="289">
        <v>2.6961489091942431E-2</v>
      </c>
      <c r="AK5" s="289">
        <v>3.0482375173095107E-2</v>
      </c>
      <c r="AL5" s="289">
        <v>2.8411287178943326E-2</v>
      </c>
      <c r="AM5" s="289">
        <v>3.4118129691626975E-2</v>
      </c>
      <c r="AN5" s="289">
        <v>2.864629181195634E-2</v>
      </c>
      <c r="AO5" s="289">
        <v>2.8035579800353354E-2</v>
      </c>
      <c r="AP5" s="289">
        <v>2.8035579800353354E-2</v>
      </c>
    </row>
    <row r="6" spans="1:42" s="47" customFormat="1" ht="13.5" customHeight="1">
      <c r="B6" s="1"/>
      <c r="C6" s="1"/>
      <c r="E6" s="129"/>
      <c r="G6" s="53"/>
      <c r="H6" s="52"/>
      <c r="I6" s="51"/>
      <c r="R6" s="290"/>
      <c r="S6" s="291"/>
    </row>
    <row r="7" spans="1:42" s="47" customFormat="1" ht="13.5" customHeight="1">
      <c r="B7" s="1"/>
      <c r="C7" s="1"/>
      <c r="G7" s="53"/>
      <c r="H7" s="52"/>
      <c r="I7" s="51"/>
      <c r="R7" s="97"/>
      <c r="S7" s="98"/>
    </row>
    <row r="8" spans="1:42" s="47" customFormat="1" ht="13.5" customHeight="1">
      <c r="B8" s="1"/>
      <c r="C8" s="1"/>
      <c r="G8" s="53"/>
      <c r="H8" s="52"/>
      <c r="I8" s="51"/>
      <c r="R8" s="97"/>
      <c r="S8" s="98"/>
    </row>
    <row r="9" spans="1:42" s="47" customFormat="1" ht="13.5" customHeight="1">
      <c r="B9" s="1"/>
      <c r="C9" s="1"/>
      <c r="G9" s="53"/>
      <c r="H9" s="52"/>
      <c r="I9" s="51"/>
      <c r="R9" s="97"/>
      <c r="S9" s="98"/>
    </row>
    <row r="10" spans="1:42" s="47" customFormat="1" ht="13.5" customHeight="1">
      <c r="B10" s="547" t="s">
        <v>284</v>
      </c>
      <c r="C10" s="232">
        <v>26</v>
      </c>
      <c r="D10" s="50" t="s">
        <v>285</v>
      </c>
      <c r="G10" s="49"/>
      <c r="H10" s="48"/>
    </row>
    <row r="11" spans="1:42" s="47" customFormat="1" ht="13.5" customHeight="1">
      <c r="B11" s="1"/>
      <c r="C11" s="1"/>
      <c r="E11" s="592" t="s">
        <v>281</v>
      </c>
      <c r="F11" s="593"/>
      <c r="G11" s="292" t="s">
        <v>282</v>
      </c>
      <c r="H11" s="287">
        <v>1990</v>
      </c>
      <c r="I11" s="287">
        <f t="shared" ref="I11:AP11" si="1">H11+1</f>
        <v>1991</v>
      </c>
      <c r="J11" s="287">
        <f t="shared" si="1"/>
        <v>1992</v>
      </c>
      <c r="K11" s="287">
        <f t="shared" si="1"/>
        <v>1993</v>
      </c>
      <c r="L11" s="287">
        <f t="shared" si="1"/>
        <v>1994</v>
      </c>
      <c r="M11" s="287">
        <f t="shared" si="1"/>
        <v>1995</v>
      </c>
      <c r="N11" s="287">
        <f t="shared" si="1"/>
        <v>1996</v>
      </c>
      <c r="O11" s="287">
        <f t="shared" si="1"/>
        <v>1997</v>
      </c>
      <c r="P11" s="287">
        <f t="shared" si="1"/>
        <v>1998</v>
      </c>
      <c r="Q11" s="287">
        <f t="shared" si="1"/>
        <v>1999</v>
      </c>
      <c r="R11" s="287">
        <f t="shared" si="1"/>
        <v>2000</v>
      </c>
      <c r="S11" s="287">
        <f t="shared" si="1"/>
        <v>2001</v>
      </c>
      <c r="T11" s="287">
        <f t="shared" si="1"/>
        <v>2002</v>
      </c>
      <c r="U11" s="287">
        <f t="shared" si="1"/>
        <v>2003</v>
      </c>
      <c r="V11" s="287">
        <f t="shared" si="1"/>
        <v>2004</v>
      </c>
      <c r="W11" s="287">
        <f t="shared" si="1"/>
        <v>2005</v>
      </c>
      <c r="X11" s="287">
        <f t="shared" si="1"/>
        <v>2006</v>
      </c>
      <c r="Y11" s="287">
        <f t="shared" si="1"/>
        <v>2007</v>
      </c>
      <c r="Z11" s="287">
        <f t="shared" si="1"/>
        <v>2008</v>
      </c>
      <c r="AA11" s="287">
        <f t="shared" si="1"/>
        <v>2009</v>
      </c>
      <c r="AB11" s="287">
        <f t="shared" si="1"/>
        <v>2010</v>
      </c>
      <c r="AC11" s="287">
        <f t="shared" si="1"/>
        <v>2011</v>
      </c>
      <c r="AD11" s="287">
        <f t="shared" si="1"/>
        <v>2012</v>
      </c>
      <c r="AE11" s="287">
        <f t="shared" si="1"/>
        <v>2013</v>
      </c>
      <c r="AF11" s="287">
        <f t="shared" si="1"/>
        <v>2014</v>
      </c>
      <c r="AG11" s="287">
        <f t="shared" si="1"/>
        <v>2015</v>
      </c>
      <c r="AH11" s="287">
        <f t="shared" si="1"/>
        <v>2016</v>
      </c>
      <c r="AI11" s="287">
        <f t="shared" si="1"/>
        <v>2017</v>
      </c>
      <c r="AJ11" s="287">
        <f t="shared" si="1"/>
        <v>2018</v>
      </c>
      <c r="AK11" s="287">
        <f t="shared" si="1"/>
        <v>2019</v>
      </c>
      <c r="AL11" s="287">
        <f t="shared" si="1"/>
        <v>2020</v>
      </c>
      <c r="AM11" s="287">
        <f t="shared" si="1"/>
        <v>2021</v>
      </c>
      <c r="AN11" s="287">
        <f t="shared" si="1"/>
        <v>2022</v>
      </c>
      <c r="AO11" s="287">
        <f t="shared" si="1"/>
        <v>2023</v>
      </c>
      <c r="AP11" s="287">
        <f t="shared" si="1"/>
        <v>2024</v>
      </c>
    </row>
    <row r="12" spans="1:42" s="47" customFormat="1" ht="13.5" customHeight="1">
      <c r="B12" s="1"/>
      <c r="C12" s="1"/>
      <c r="E12" s="590" t="s">
        <v>286</v>
      </c>
      <c r="F12" s="591"/>
      <c r="G12" s="293" t="s">
        <v>287</v>
      </c>
      <c r="H12" s="294">
        <v>47337.919999999998</v>
      </c>
      <c r="I12" s="294">
        <v>46023.447</v>
      </c>
      <c r="J12" s="294">
        <v>42756.035000000003</v>
      </c>
      <c r="K12" s="294">
        <v>42602.311999999998</v>
      </c>
      <c r="L12" s="294">
        <v>42424.906999999999</v>
      </c>
      <c r="M12" s="294">
        <v>42278.856</v>
      </c>
      <c r="N12" s="294">
        <v>41162.097000000002</v>
      </c>
      <c r="O12" s="294">
        <v>41007.858999999997</v>
      </c>
      <c r="P12" s="294">
        <v>38402.504999999997</v>
      </c>
      <c r="Q12" s="294">
        <v>37027.930999999997</v>
      </c>
      <c r="R12" s="294">
        <v>38511.464</v>
      </c>
      <c r="S12" s="294">
        <v>38283.697</v>
      </c>
      <c r="T12" s="294">
        <v>38583.762999999999</v>
      </c>
      <c r="U12" s="294">
        <v>38589.213000000003</v>
      </c>
      <c r="V12" s="294">
        <v>38215.374000000003</v>
      </c>
      <c r="W12" s="294">
        <v>38008.792999999998</v>
      </c>
      <c r="X12" s="294">
        <v>38719.805</v>
      </c>
      <c r="Y12" s="294">
        <v>38867.197999999997</v>
      </c>
      <c r="Z12" s="294">
        <v>36550.544999999998</v>
      </c>
      <c r="AA12" s="294">
        <v>34140.233999999997</v>
      </c>
      <c r="AB12" s="294">
        <v>37035.625999999997</v>
      </c>
      <c r="AC12" s="294">
        <v>34875.284</v>
      </c>
      <c r="AD12" s="294">
        <v>35024.125</v>
      </c>
      <c r="AE12" s="294">
        <v>35082.106</v>
      </c>
      <c r="AF12" s="294">
        <v>33785.197999999997</v>
      </c>
      <c r="AG12" s="294">
        <v>32438.561000000002</v>
      </c>
      <c r="AH12" s="294">
        <v>33137.966999999997</v>
      </c>
      <c r="AI12" s="294">
        <v>32587.246999999999</v>
      </c>
      <c r="AJ12" s="294">
        <v>32659.245999999999</v>
      </c>
      <c r="AK12" s="294">
        <v>32640.260999999999</v>
      </c>
      <c r="AL12" s="294">
        <v>29286.510999999999</v>
      </c>
      <c r="AM12" s="294">
        <v>30218.811000000002</v>
      </c>
      <c r="AN12" s="294">
        <v>28708.79</v>
      </c>
      <c r="AO12" s="294">
        <v>27251.925999999999</v>
      </c>
      <c r="AP12" s="294">
        <v>25620.945</v>
      </c>
    </row>
    <row r="13" spans="1:42" s="47" customFormat="1" ht="13.5" customHeight="1">
      <c r="B13" s="1"/>
      <c r="C13" s="1"/>
      <c r="D13" s="99"/>
      <c r="E13" s="99"/>
      <c r="F13" s="99"/>
      <c r="G13" s="100"/>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row>
    <row r="14" spans="1:42" s="47" customFormat="1" ht="13.5" customHeight="1">
      <c r="B14" s="1"/>
      <c r="C14" s="1"/>
      <c r="D14" s="99"/>
      <c r="E14" s="99"/>
      <c r="F14" s="99"/>
      <c r="G14" s="100"/>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row>
    <row r="15" spans="1:42" ht="13.8">
      <c r="E15" s="21"/>
      <c r="F15" s="21"/>
    </row>
    <row r="16" spans="1:42" ht="13.8">
      <c r="B16" s="547" t="s">
        <v>284</v>
      </c>
      <c r="C16" s="232">
        <v>34</v>
      </c>
      <c r="D16" s="96" t="s">
        <v>288</v>
      </c>
      <c r="E16" s="22"/>
      <c r="F16" s="22"/>
      <c r="G16" s="19"/>
    </row>
    <row r="17" spans="2:42" ht="13.8">
      <c r="C17" s="22"/>
      <c r="D17" s="295" t="s">
        <v>289</v>
      </c>
      <c r="E17" s="176"/>
      <c r="F17" s="177"/>
      <c r="G17" s="296" t="s">
        <v>290</v>
      </c>
      <c r="H17" s="297">
        <v>1990</v>
      </c>
      <c r="I17" s="297">
        <v>1991</v>
      </c>
      <c r="J17" s="297">
        <v>1992</v>
      </c>
      <c r="K17" s="297">
        <v>1993</v>
      </c>
      <c r="L17" s="297">
        <v>1994</v>
      </c>
      <c r="M17" s="297">
        <v>1995</v>
      </c>
      <c r="N17" s="297">
        <v>1996</v>
      </c>
      <c r="O17" s="297">
        <v>1997</v>
      </c>
      <c r="P17" s="297">
        <v>1998</v>
      </c>
      <c r="Q17" s="297">
        <v>1999</v>
      </c>
      <c r="R17" s="297">
        <v>2000</v>
      </c>
      <c r="S17" s="297">
        <v>2001</v>
      </c>
      <c r="T17" s="297">
        <v>2002</v>
      </c>
      <c r="U17" s="297">
        <v>2003</v>
      </c>
      <c r="V17" s="297">
        <v>2004</v>
      </c>
      <c r="W17" s="297">
        <v>2005</v>
      </c>
      <c r="X17" s="297">
        <v>2006</v>
      </c>
      <c r="Y17" s="297">
        <v>2007</v>
      </c>
      <c r="Z17" s="297">
        <v>2008</v>
      </c>
      <c r="AA17" s="297">
        <v>2009</v>
      </c>
      <c r="AB17" s="297">
        <v>2010</v>
      </c>
      <c r="AC17" s="297">
        <v>2011</v>
      </c>
      <c r="AD17" s="297">
        <v>2012</v>
      </c>
      <c r="AE17" s="297">
        <v>2013</v>
      </c>
      <c r="AF17" s="297">
        <v>2014</v>
      </c>
      <c r="AG17" s="297">
        <f t="shared" ref="AG17:AP17" si="2">AF17+1</f>
        <v>2015</v>
      </c>
      <c r="AH17" s="297">
        <f t="shared" si="2"/>
        <v>2016</v>
      </c>
      <c r="AI17" s="297">
        <f t="shared" si="2"/>
        <v>2017</v>
      </c>
      <c r="AJ17" s="297">
        <f t="shared" si="2"/>
        <v>2018</v>
      </c>
      <c r="AK17" s="297">
        <f t="shared" si="2"/>
        <v>2019</v>
      </c>
      <c r="AL17" s="297">
        <f t="shared" si="2"/>
        <v>2020</v>
      </c>
      <c r="AM17" s="297">
        <f t="shared" si="2"/>
        <v>2021</v>
      </c>
      <c r="AN17" s="297">
        <f t="shared" si="2"/>
        <v>2022</v>
      </c>
      <c r="AO17" s="297">
        <f t="shared" si="2"/>
        <v>2023</v>
      </c>
      <c r="AP17" s="297">
        <f t="shared" si="2"/>
        <v>2024</v>
      </c>
    </row>
    <row r="18" spans="2:42" ht="13.8">
      <c r="C18" s="22"/>
      <c r="D18" s="298" t="s">
        <v>291</v>
      </c>
      <c r="E18" s="145"/>
      <c r="F18" s="148" t="s">
        <v>292</v>
      </c>
      <c r="G18" s="299" t="s">
        <v>293</v>
      </c>
      <c r="H18" s="300">
        <v>206.73480593110057</v>
      </c>
      <c r="I18" s="300">
        <v>207.24799221565166</v>
      </c>
      <c r="J18" s="300">
        <v>210.2010647694851</v>
      </c>
      <c r="K18" s="300">
        <v>206.91369251352683</v>
      </c>
      <c r="L18" s="300">
        <v>222.13024105144234</v>
      </c>
      <c r="M18" s="300">
        <v>215.03783469156363</v>
      </c>
      <c r="N18" s="300">
        <v>228.48394302759164</v>
      </c>
      <c r="O18" s="300">
        <v>221.3650969239182</v>
      </c>
      <c r="P18" s="300">
        <v>217.0142613947034</v>
      </c>
      <c r="Q18" s="300">
        <v>209.21026127541651</v>
      </c>
      <c r="R18" s="300">
        <v>209.73017380333204</v>
      </c>
      <c r="S18" s="300">
        <v>202.90295546232272</v>
      </c>
      <c r="T18" s="300">
        <v>201.95024828655369</v>
      </c>
      <c r="U18" s="300">
        <v>200.89937902313696</v>
      </c>
      <c r="V18" s="300">
        <v>194.63492799466567</v>
      </c>
      <c r="W18" s="300">
        <v>194.35347413958806</v>
      </c>
      <c r="X18" s="300">
        <v>199.28830689127128</v>
      </c>
      <c r="Y18" s="300">
        <v>189.95077469093616</v>
      </c>
      <c r="Z18" s="300">
        <v>179.14501422373098</v>
      </c>
      <c r="AA18" s="300">
        <v>182.93809106650261</v>
      </c>
      <c r="AB18" s="300">
        <v>183.25696415651493</v>
      </c>
      <c r="AC18" s="300">
        <v>172.45800000000003</v>
      </c>
      <c r="AD18" s="300">
        <v>157.27091335471789</v>
      </c>
      <c r="AE18" s="300">
        <v>157.826802522414</v>
      </c>
      <c r="AF18" s="300">
        <v>154.46317210279128</v>
      </c>
      <c r="AG18" s="300">
        <v>141.99118207930462</v>
      </c>
      <c r="AH18" s="300">
        <v>134.84499384252646</v>
      </c>
      <c r="AI18" s="300">
        <v>137.02967199792403</v>
      </c>
      <c r="AJ18" s="300">
        <v>149.36010613977061</v>
      </c>
      <c r="AK18" s="300">
        <v>149.14280567631252</v>
      </c>
      <c r="AL18" s="300">
        <v>144.26097960919193</v>
      </c>
      <c r="AM18" s="300">
        <v>142.01789947660777</v>
      </c>
      <c r="AN18" s="300">
        <v>132.82803288145521</v>
      </c>
      <c r="AO18" s="300">
        <v>125.43288689117412</v>
      </c>
      <c r="AP18" s="300">
        <v>113.08534755262258</v>
      </c>
    </row>
    <row r="19" spans="2:42" ht="14.4" thickBot="1">
      <c r="C19" s="22"/>
      <c r="D19" s="113" t="s">
        <v>295</v>
      </c>
      <c r="E19" s="146"/>
      <c r="F19" s="114" t="s">
        <v>296</v>
      </c>
      <c r="G19" s="115" t="s">
        <v>293</v>
      </c>
      <c r="H19" s="116">
        <v>5318.2502219346161</v>
      </c>
      <c r="I19" s="116">
        <v>5700.9150856000242</v>
      </c>
      <c r="J19" s="116">
        <v>6225.0806471436126</v>
      </c>
      <c r="K19" s="116">
        <v>6020.9551115088216</v>
      </c>
      <c r="L19" s="116">
        <v>5773.4478021193527</v>
      </c>
      <c r="M19" s="116">
        <v>5503.3473553897738</v>
      </c>
      <c r="N19" s="116">
        <v>6240.9397702418091</v>
      </c>
      <c r="O19" s="116">
        <v>7531.952819411903</v>
      </c>
      <c r="P19" s="116">
        <v>7807.2847566215487</v>
      </c>
      <c r="Q19" s="116">
        <v>7803.6793009032726</v>
      </c>
      <c r="R19" s="116">
        <v>7144.0144248379029</v>
      </c>
      <c r="S19" s="116">
        <v>7261.6112741483048</v>
      </c>
      <c r="T19" s="116">
        <v>6861.3148779214343</v>
      </c>
      <c r="U19" s="116">
        <v>6341.8757498159603</v>
      </c>
      <c r="V19" s="116">
        <v>6153.6549658180611</v>
      </c>
      <c r="W19" s="116">
        <v>6250.3876120950326</v>
      </c>
      <c r="X19" s="116">
        <v>6005.8134729336007</v>
      </c>
      <c r="Y19" s="116">
        <v>5735.1585381203695</v>
      </c>
      <c r="Z19" s="116">
        <v>5248.2762262821598</v>
      </c>
      <c r="AA19" s="116">
        <v>4972.2668714624224</v>
      </c>
      <c r="AB19" s="116">
        <v>4627.0646180473468</v>
      </c>
      <c r="AC19" s="116">
        <v>4016.3820000000001</v>
      </c>
      <c r="AD19" s="116">
        <v>3637.9471102147036</v>
      </c>
      <c r="AE19" s="116">
        <v>3501.7939681624807</v>
      </c>
      <c r="AF19" s="116">
        <v>3301.4840783015561</v>
      </c>
      <c r="AG19" s="116">
        <v>3124.2971246754942</v>
      </c>
      <c r="AH19" s="116">
        <v>2842.6503681114968</v>
      </c>
      <c r="AI19" s="116">
        <v>2765.8548373398676</v>
      </c>
      <c r="AJ19" s="116">
        <v>3094.6194278624193</v>
      </c>
      <c r="AK19" s="116">
        <v>3035.7781620182491</v>
      </c>
      <c r="AL19" s="116">
        <v>2831.3715751760496</v>
      </c>
      <c r="AM19" s="116">
        <v>2602.3300045715941</v>
      </c>
      <c r="AN19" s="116">
        <v>2318.4399504703711</v>
      </c>
      <c r="AO19" s="116">
        <v>2270.597458530448</v>
      </c>
      <c r="AP19" s="116">
        <v>2234.2061622487649</v>
      </c>
    </row>
    <row r="20" spans="2:42" ht="16.5" customHeight="1" thickTop="1">
      <c r="C20" s="22"/>
      <c r="D20" s="117" t="s">
        <v>297</v>
      </c>
      <c r="E20" s="147"/>
      <c r="F20" s="118" t="s">
        <v>298</v>
      </c>
      <c r="G20" s="119" t="s">
        <v>299</v>
      </c>
      <c r="H20" s="120">
        <v>3439.0167900000001</v>
      </c>
      <c r="I20" s="120">
        <v>3400.9284600000001</v>
      </c>
      <c r="J20" s="120">
        <v>3309.8720699999999</v>
      </c>
      <c r="K20" s="120">
        <v>3180.3311399999998</v>
      </c>
      <c r="L20" s="120">
        <v>3351.2146799999996</v>
      </c>
      <c r="M20" s="120">
        <v>3292.4642100000001</v>
      </c>
      <c r="N20" s="120">
        <v>3427.8002399999996</v>
      </c>
      <c r="O20" s="120">
        <v>3394.9345499999999</v>
      </c>
      <c r="P20" s="120">
        <v>3262.2605999999996</v>
      </c>
      <c r="Q20" s="120">
        <v>3174.8025299999999</v>
      </c>
      <c r="R20" s="120">
        <v>3090.1912499999999</v>
      </c>
      <c r="S20" s="120">
        <v>2945.3109299999996</v>
      </c>
      <c r="T20" s="120">
        <v>2974.40346</v>
      </c>
      <c r="U20" s="120">
        <v>2931.8228699999995</v>
      </c>
      <c r="V20" s="120">
        <v>2883.2060699999997</v>
      </c>
      <c r="W20" s="120">
        <v>2886.3926699999997</v>
      </c>
      <c r="X20" s="120">
        <v>2896.5770999999995</v>
      </c>
      <c r="Y20" s="120">
        <v>2733.1736099999998</v>
      </c>
      <c r="Z20" s="120">
        <v>2467.4661599999995</v>
      </c>
      <c r="AA20" s="120">
        <v>2370.0873300000003</v>
      </c>
      <c r="AB20" s="120">
        <v>2485.1348699999999</v>
      </c>
      <c r="AC20" s="120">
        <v>2389.5467399999998</v>
      </c>
      <c r="AD20" s="120">
        <v>2168.6716499999998</v>
      </c>
      <c r="AE20" s="120">
        <v>2158.59015</v>
      </c>
      <c r="AF20" s="120">
        <v>2130.12084</v>
      </c>
      <c r="AG20" s="120">
        <v>2058.16149</v>
      </c>
      <c r="AH20" s="120">
        <v>1993.9190699999999</v>
      </c>
      <c r="AI20" s="120">
        <v>2021.0009399999999</v>
      </c>
      <c r="AJ20" s="120">
        <v>2241.2020499999999</v>
      </c>
      <c r="AK20" s="120">
        <v>2182.3430099999996</v>
      </c>
      <c r="AL20" s="120">
        <v>2016.6764699999999</v>
      </c>
      <c r="AM20" s="120">
        <v>2036.4319800000001</v>
      </c>
      <c r="AN20" s="120">
        <v>1885.021</v>
      </c>
      <c r="AO20" s="120">
        <v>1835.335</v>
      </c>
      <c r="AP20" s="120">
        <v>1695.4469999999999</v>
      </c>
    </row>
    <row r="21" spans="2:42" ht="13.8">
      <c r="C21" s="22"/>
      <c r="D21" s="298" t="s">
        <v>300</v>
      </c>
      <c r="E21" s="145"/>
      <c r="F21" s="148" t="s">
        <v>301</v>
      </c>
      <c r="G21" s="299" t="s">
        <v>302</v>
      </c>
      <c r="H21" s="301">
        <v>0.23034272946528128</v>
      </c>
      <c r="I21" s="301">
        <v>0.23350062081229422</v>
      </c>
      <c r="J21" s="301">
        <v>0.24334302787394907</v>
      </c>
      <c r="K21" s="301">
        <v>0.24929415358026163</v>
      </c>
      <c r="L21" s="301">
        <v>0.2539806569824965</v>
      </c>
      <c r="M21" s="301">
        <v>0.25025860518452037</v>
      </c>
      <c r="N21" s="301">
        <v>0.25540852219600163</v>
      </c>
      <c r="O21" s="301">
        <v>0.24984631245678901</v>
      </c>
      <c r="P21" s="301">
        <v>0.25489706114304045</v>
      </c>
      <c r="Q21" s="301">
        <v>0.25250004990119562</v>
      </c>
      <c r="R21" s="301">
        <v>0.25996827581881232</v>
      </c>
      <c r="S21" s="301">
        <v>0.26387729255018505</v>
      </c>
      <c r="T21" s="301">
        <v>0.26006943212663158</v>
      </c>
      <c r="U21" s="301">
        <v>0.26247362036256539</v>
      </c>
      <c r="V21" s="301">
        <v>0.25857699893382141</v>
      </c>
      <c r="W21" s="301">
        <v>0.25791802277081949</v>
      </c>
      <c r="X21" s="301">
        <v>0.26353695290266665</v>
      </c>
      <c r="Y21" s="301">
        <v>0.2662064941147565</v>
      </c>
      <c r="Z21" s="301">
        <v>0.27809828852123308</v>
      </c>
      <c r="AA21" s="301">
        <v>0.29565456557529585</v>
      </c>
      <c r="AB21" s="301">
        <v>0.2824589368407277</v>
      </c>
      <c r="AC21" s="301">
        <v>0.27644746445488871</v>
      </c>
      <c r="AD21" s="301">
        <v>0.27777899501947656</v>
      </c>
      <c r="AE21" s="301">
        <v>0.28006275883427845</v>
      </c>
      <c r="AF21" s="301">
        <v>0.27775731392769637</v>
      </c>
      <c r="AG21" s="301">
        <v>0.26425713510113996</v>
      </c>
      <c r="AH21" s="301">
        <v>0.25904314033777937</v>
      </c>
      <c r="AI21" s="301">
        <v>0.25971252716352933</v>
      </c>
      <c r="AJ21" s="301">
        <v>0.25526918868498394</v>
      </c>
      <c r="AK21" s="301">
        <v>0.26177254326733612</v>
      </c>
      <c r="AL21" s="301">
        <v>0.27400433978913419</v>
      </c>
      <c r="AM21" s="301">
        <v>0.2671271138644441</v>
      </c>
      <c r="AN21" s="301">
        <v>0.26990960755590299</v>
      </c>
      <c r="AO21" s="301">
        <v>0.26178265420248892</v>
      </c>
      <c r="AP21" s="301">
        <v>0.25548588681882234</v>
      </c>
    </row>
    <row r="22" spans="2:42" ht="13.8">
      <c r="C22" s="22"/>
      <c r="D22" s="298" t="s">
        <v>303</v>
      </c>
      <c r="E22" s="145"/>
      <c r="F22" s="148" t="s">
        <v>304</v>
      </c>
      <c r="G22" s="299" t="s">
        <v>302</v>
      </c>
      <c r="H22" s="302">
        <v>6.526644650125539E-2</v>
      </c>
      <c r="I22" s="302">
        <v>7.0746111271097145E-2</v>
      </c>
      <c r="J22" s="302">
        <v>7.9376011203895092E-2</v>
      </c>
      <c r="K22" s="302">
        <v>7.9900324801096573E-2</v>
      </c>
      <c r="L22" s="302">
        <v>7.2709053451048278E-2</v>
      </c>
      <c r="M22" s="302">
        <v>7.0544207563414188E-2</v>
      </c>
      <c r="N22" s="302">
        <v>7.6840464847054632E-2</v>
      </c>
      <c r="O22" s="302">
        <v>9.3633591481965872E-2</v>
      </c>
      <c r="P22" s="302">
        <v>0.10100360290429886</v>
      </c>
      <c r="Q22" s="302">
        <v>0.10373807686866959</v>
      </c>
      <c r="R22" s="302">
        <v>9.7535351334577872E-2</v>
      </c>
      <c r="S22" s="302">
        <v>0.10401762561746672</v>
      </c>
      <c r="T22" s="302">
        <v>9.7322344168109157E-2</v>
      </c>
      <c r="U22" s="302">
        <v>9.1260971816790021E-2</v>
      </c>
      <c r="V22" s="302">
        <v>9.0045610428347397E-2</v>
      </c>
      <c r="W22" s="302">
        <v>9.1360112557063625E-2</v>
      </c>
      <c r="X22" s="302">
        <v>8.7476588040418121E-2</v>
      </c>
      <c r="Y22" s="302">
        <v>8.8528539051031974E-2</v>
      </c>
      <c r="Z22" s="302">
        <v>8.9736797765551393E-2</v>
      </c>
      <c r="AA22" s="302">
        <v>8.8510576563125401E-2</v>
      </c>
      <c r="AB22" s="302">
        <v>7.8552622701767702E-2</v>
      </c>
      <c r="AC22" s="302">
        <v>7.091278966847564E-2</v>
      </c>
      <c r="AD22" s="302">
        <v>7.077301005685091E-2</v>
      </c>
      <c r="AE22" s="302">
        <v>6.844244059907223E-2</v>
      </c>
      <c r="AF22" s="302">
        <v>6.5389806808597184E-2</v>
      </c>
      <c r="AG22" s="302">
        <v>6.4043929325952764E-2</v>
      </c>
      <c r="AH22" s="302">
        <v>6.014797468549446E-2</v>
      </c>
      <c r="AI22" s="302">
        <v>5.7738826883293182E-2</v>
      </c>
      <c r="AJ22" s="302">
        <v>5.8254747612137919E-2</v>
      </c>
      <c r="AK22" s="302">
        <v>5.8688378289014902E-2</v>
      </c>
      <c r="AL22" s="302">
        <v>5.923327222382814E-2</v>
      </c>
      <c r="AM22" s="302">
        <v>5.3913502770740265E-2</v>
      </c>
      <c r="AN22" s="302">
        <v>5.1890128640649916E-2</v>
      </c>
      <c r="AO22" s="302">
        <v>5.2195118638938172E-2</v>
      </c>
      <c r="AP22" s="302">
        <v>5.5596072872235745E-2</v>
      </c>
    </row>
    <row r="23" spans="2:42" ht="13.8">
      <c r="C23" s="22"/>
      <c r="D23" s="303" t="s">
        <v>305</v>
      </c>
      <c r="E23" s="145"/>
      <c r="F23" s="148" t="s">
        <v>306</v>
      </c>
      <c r="G23" s="299" t="s">
        <v>307</v>
      </c>
      <c r="H23" s="304">
        <f>GCV!I49</f>
        <v>40.186080000000004</v>
      </c>
      <c r="I23" s="304">
        <f>GCV!J49</f>
        <v>40.186080000000004</v>
      </c>
      <c r="J23" s="304">
        <f>GCV!K49</f>
        <v>40.186080000000004</v>
      </c>
      <c r="K23" s="304">
        <f>GCV!L49</f>
        <v>40.186080000000004</v>
      </c>
      <c r="L23" s="304">
        <f>GCV!M49</f>
        <v>40.186080000000004</v>
      </c>
      <c r="M23" s="304">
        <f>GCV!N49</f>
        <v>40.186080000000004</v>
      </c>
      <c r="N23" s="304">
        <f>GCV!O49</f>
        <v>40.186080000000004</v>
      </c>
      <c r="O23" s="304">
        <f>GCV!P49</f>
        <v>40.186080000000004</v>
      </c>
      <c r="P23" s="304">
        <f>GCV!Q49</f>
        <v>40.186080000000004</v>
      </c>
      <c r="Q23" s="304">
        <f>GCV!R49</f>
        <v>40.186080000000004</v>
      </c>
      <c r="R23" s="304">
        <f>GCV!S49</f>
        <v>40.200000000000003</v>
      </c>
      <c r="S23" s="304">
        <f>GCV!T49</f>
        <v>40.200000000000003</v>
      </c>
      <c r="T23" s="304">
        <f>GCV!U49</f>
        <v>40.200000000000003</v>
      </c>
      <c r="U23" s="304">
        <f>GCV!V49</f>
        <v>40.200000000000003</v>
      </c>
      <c r="V23" s="304">
        <f>GCV!W49</f>
        <v>40.200000000000003</v>
      </c>
      <c r="W23" s="304">
        <f>GCV!X49</f>
        <v>40.200000000000003</v>
      </c>
      <c r="X23" s="304">
        <f>GCV!Y49</f>
        <v>40.200000000000003</v>
      </c>
      <c r="Y23" s="304">
        <f>GCV!Z49</f>
        <v>40.200000000000003</v>
      </c>
      <c r="Z23" s="304">
        <f>GCV!AA49</f>
        <v>40.200000000000003</v>
      </c>
      <c r="AA23" s="304">
        <f>GCV!AB49</f>
        <v>40.200000000000003</v>
      </c>
      <c r="AB23" s="304">
        <f>GCV!AC49</f>
        <v>40.200000000000003</v>
      </c>
      <c r="AC23" s="304">
        <f>GCV!AD49</f>
        <v>40.200000000000003</v>
      </c>
      <c r="AD23" s="304">
        <f>GCV!AE49</f>
        <v>40.200000000000003</v>
      </c>
      <c r="AE23" s="304">
        <f>GCV!AF49</f>
        <v>40.200000000000003</v>
      </c>
      <c r="AF23" s="304">
        <f>GCV!AG49</f>
        <v>40.200000000000003</v>
      </c>
      <c r="AG23" s="304">
        <f>GCV!AH49</f>
        <v>40.200000000000003</v>
      </c>
      <c r="AH23" s="304">
        <f>GCV!AI49</f>
        <v>40.200000000000003</v>
      </c>
      <c r="AI23" s="304">
        <f>GCV!AJ49</f>
        <v>40.200000000000003</v>
      </c>
      <c r="AJ23" s="304">
        <f>GCV!AK49</f>
        <v>40.200000000000003</v>
      </c>
      <c r="AK23" s="304">
        <f>GCV!AL49</f>
        <v>40.200000000000003</v>
      </c>
      <c r="AL23" s="304">
        <f>GCV!AM49</f>
        <v>40.200000000000003</v>
      </c>
      <c r="AM23" s="304">
        <f>GCV!AN49</f>
        <v>40.200000000000003</v>
      </c>
      <c r="AN23" s="304">
        <f>GCV!AO49</f>
        <v>40.200000000000003</v>
      </c>
      <c r="AO23" s="304">
        <f>GCV!AP49</f>
        <v>40.200000000000003</v>
      </c>
      <c r="AP23" s="304">
        <f>GCV!AQ49</f>
        <v>40.200000000000003</v>
      </c>
    </row>
    <row r="24" spans="2:42" ht="13.8">
      <c r="C24" s="22"/>
      <c r="D24" s="54"/>
      <c r="E24" s="102"/>
      <c r="F24" s="102"/>
      <c r="G24" s="103"/>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row>
    <row r="25" spans="2:42" ht="13.8">
      <c r="C25" s="22"/>
      <c r="D25" s="54"/>
      <c r="E25" s="102"/>
      <c r="F25" s="102"/>
      <c r="G25" s="103"/>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row>
    <row r="27" spans="2:42" s="47" customFormat="1" ht="13.5" customHeight="1">
      <c r="B27" s="547" t="s">
        <v>284</v>
      </c>
      <c r="C27" s="232">
        <v>18</v>
      </c>
      <c r="D27" s="50" t="s">
        <v>540</v>
      </c>
      <c r="G27" s="49"/>
      <c r="H27" s="48"/>
    </row>
    <row r="28" spans="2:42" s="47" customFormat="1" ht="13.5" customHeight="1">
      <c r="B28" s="1"/>
      <c r="C28" s="1"/>
      <c r="D28" s="429" t="s">
        <v>281</v>
      </c>
      <c r="E28" s="432"/>
      <c r="F28" s="428"/>
      <c r="G28" s="292" t="s">
        <v>282</v>
      </c>
      <c r="H28" s="287">
        <v>1990</v>
      </c>
      <c r="I28" s="287">
        <f t="shared" ref="I28" si="3">H28+1</f>
        <v>1991</v>
      </c>
      <c r="J28" s="287">
        <f t="shared" ref="J28" si="4">I28+1</f>
        <v>1992</v>
      </c>
      <c r="K28" s="287">
        <f t="shared" ref="K28" si="5">J28+1</f>
        <v>1993</v>
      </c>
      <c r="L28" s="287">
        <f t="shared" ref="L28" si="6">K28+1</f>
        <v>1994</v>
      </c>
      <c r="M28" s="287">
        <f t="shared" ref="M28" si="7">L28+1</f>
        <v>1995</v>
      </c>
      <c r="N28" s="287">
        <f t="shared" ref="N28" si="8">M28+1</f>
        <v>1996</v>
      </c>
      <c r="O28" s="287">
        <f t="shared" ref="O28" si="9">N28+1</f>
        <v>1997</v>
      </c>
      <c r="P28" s="287">
        <f t="shared" ref="P28" si="10">O28+1</f>
        <v>1998</v>
      </c>
      <c r="Q28" s="287">
        <f t="shared" ref="Q28" si="11">P28+1</f>
        <v>1999</v>
      </c>
      <c r="R28" s="287">
        <f t="shared" ref="R28" si="12">Q28+1</f>
        <v>2000</v>
      </c>
      <c r="S28" s="287">
        <f t="shared" ref="S28" si="13">R28+1</f>
        <v>2001</v>
      </c>
      <c r="T28" s="287">
        <f t="shared" ref="T28" si="14">S28+1</f>
        <v>2002</v>
      </c>
      <c r="U28" s="287">
        <f t="shared" ref="U28" si="15">T28+1</f>
        <v>2003</v>
      </c>
      <c r="V28" s="287">
        <f t="shared" ref="V28" si="16">U28+1</f>
        <v>2004</v>
      </c>
      <c r="W28" s="287">
        <f t="shared" ref="W28" si="17">V28+1</f>
        <v>2005</v>
      </c>
      <c r="X28" s="287">
        <f t="shared" ref="X28" si="18">W28+1</f>
        <v>2006</v>
      </c>
      <c r="Y28" s="287">
        <f t="shared" ref="Y28" si="19">X28+1</f>
        <v>2007</v>
      </c>
      <c r="Z28" s="287">
        <f t="shared" ref="Z28" si="20">Y28+1</f>
        <v>2008</v>
      </c>
      <c r="AA28" s="287">
        <f t="shared" ref="AA28" si="21">Z28+1</f>
        <v>2009</v>
      </c>
      <c r="AB28" s="287">
        <f t="shared" ref="AB28" si="22">AA28+1</f>
        <v>2010</v>
      </c>
      <c r="AC28" s="287">
        <f t="shared" ref="AC28" si="23">AB28+1</f>
        <v>2011</v>
      </c>
      <c r="AD28" s="287">
        <f t="shared" ref="AD28" si="24">AC28+1</f>
        <v>2012</v>
      </c>
      <c r="AE28" s="287">
        <f t="shared" ref="AE28" si="25">AD28+1</f>
        <v>2013</v>
      </c>
      <c r="AF28" s="287">
        <f t="shared" ref="AF28" si="26">AE28+1</f>
        <v>2014</v>
      </c>
      <c r="AG28" s="287">
        <f t="shared" ref="AG28" si="27">AF28+1</f>
        <v>2015</v>
      </c>
      <c r="AH28" s="287">
        <f t="shared" ref="AH28" si="28">AG28+1</f>
        <v>2016</v>
      </c>
      <c r="AI28" s="287">
        <f t="shared" ref="AI28" si="29">AH28+1</f>
        <v>2017</v>
      </c>
      <c r="AJ28" s="287">
        <f t="shared" ref="AJ28" si="30">AI28+1</f>
        <v>2018</v>
      </c>
      <c r="AK28" s="287">
        <f t="shared" ref="AK28" si="31">AJ28+1</f>
        <v>2019</v>
      </c>
      <c r="AL28" s="287">
        <f t="shared" ref="AL28" si="32">AK28+1</f>
        <v>2020</v>
      </c>
      <c r="AM28" s="287">
        <f t="shared" ref="AM28" si="33">AL28+1</f>
        <v>2021</v>
      </c>
      <c r="AN28" s="287">
        <f t="shared" ref="AN28" si="34">AM28+1</f>
        <v>2022</v>
      </c>
      <c r="AO28" s="287">
        <f t="shared" ref="AO28:AP28" si="35">AN28+1</f>
        <v>2023</v>
      </c>
      <c r="AP28" s="287">
        <f t="shared" si="35"/>
        <v>2024</v>
      </c>
    </row>
    <row r="29" spans="2:42" s="47" customFormat="1" ht="13.5" customHeight="1">
      <c r="B29" s="1"/>
      <c r="C29" s="1"/>
      <c r="D29" s="430" t="s">
        <v>533</v>
      </c>
      <c r="E29" s="433"/>
      <c r="F29" s="427"/>
      <c r="G29" s="293" t="s">
        <v>287</v>
      </c>
      <c r="H29" s="434">
        <f>SUM(H30:H32)</f>
        <v>-376.48612015769061</v>
      </c>
      <c r="I29" s="434">
        <f t="shared" ref="I29:AP29" si="36">SUM(I30:I32)</f>
        <v>-376.91273856997179</v>
      </c>
      <c r="J29" s="434">
        <f t="shared" si="36"/>
        <v>-386.34229437838547</v>
      </c>
      <c r="K29" s="434">
        <f t="shared" si="36"/>
        <v>-383.0916743993152</v>
      </c>
      <c r="L29" s="434">
        <f t="shared" si="36"/>
        <v>-402.23164922357034</v>
      </c>
      <c r="M29" s="434">
        <f t="shared" si="36"/>
        <v>-411.71088988791161</v>
      </c>
      <c r="N29" s="434">
        <f t="shared" si="36"/>
        <v>-429.51866832561956</v>
      </c>
      <c r="O29" s="434">
        <f t="shared" si="36"/>
        <v>-526.75109427524353</v>
      </c>
      <c r="P29" s="434">
        <f t="shared" si="36"/>
        <v>-498.65604449538944</v>
      </c>
      <c r="Q29" s="434">
        <f t="shared" si="36"/>
        <v>-486.8200324587109</v>
      </c>
      <c r="R29" s="434">
        <f t="shared" si="36"/>
        <v>-476.07229052804541</v>
      </c>
      <c r="S29" s="434">
        <f t="shared" si="36"/>
        <v>-486.42615647320429</v>
      </c>
      <c r="T29" s="434">
        <f t="shared" si="36"/>
        <v>-484.1338253189266</v>
      </c>
      <c r="U29" s="434">
        <f t="shared" si="36"/>
        <v>-506.2178136932792</v>
      </c>
      <c r="V29" s="434">
        <f t="shared" si="36"/>
        <v>-519.29541607881549</v>
      </c>
      <c r="W29" s="434">
        <f t="shared" si="36"/>
        <v>-558.28045027026724</v>
      </c>
      <c r="X29" s="434">
        <f t="shared" si="36"/>
        <v>-577.09915719229662</v>
      </c>
      <c r="Y29" s="434">
        <f t="shared" si="36"/>
        <v>-601.17338567866409</v>
      </c>
      <c r="Z29" s="434">
        <f t="shared" si="36"/>
        <v>-593.54219386079251</v>
      </c>
      <c r="AA29" s="434">
        <f t="shared" si="36"/>
        <v>-575.2751132170107</v>
      </c>
      <c r="AB29" s="434">
        <f t="shared" si="36"/>
        <v>-595.20973244820777</v>
      </c>
      <c r="AC29" s="434">
        <f t="shared" si="36"/>
        <v>-577.99123743692792</v>
      </c>
      <c r="AD29" s="434">
        <f t="shared" si="36"/>
        <v>-565.35277729712232</v>
      </c>
      <c r="AE29" s="434">
        <f t="shared" si="36"/>
        <v>-586.76376721873282</v>
      </c>
      <c r="AF29" s="434">
        <f t="shared" si="36"/>
        <v>-588.6601851478481</v>
      </c>
      <c r="AG29" s="434">
        <f t="shared" si="36"/>
        <v>-575.52061954427461</v>
      </c>
      <c r="AH29" s="434">
        <f t="shared" si="36"/>
        <v>-619.69044483341759</v>
      </c>
      <c r="AI29" s="434">
        <f t="shared" si="36"/>
        <v>-738.84532681204519</v>
      </c>
      <c r="AJ29" s="434">
        <f t="shared" si="36"/>
        <v>-696.65321377453972</v>
      </c>
      <c r="AK29" s="434">
        <f t="shared" si="36"/>
        <v>-677.90038712691376</v>
      </c>
      <c r="AL29" s="434">
        <f t="shared" si="36"/>
        <v>-593.90808943305683</v>
      </c>
      <c r="AM29" s="434">
        <f t="shared" si="36"/>
        <v>-601.27062350525694</v>
      </c>
      <c r="AN29" s="434">
        <f t="shared" si="36"/>
        <v>-619.24638772716071</v>
      </c>
      <c r="AO29" s="434">
        <f t="shared" si="36"/>
        <v>-620.40767211822197</v>
      </c>
      <c r="AP29" s="434">
        <f t="shared" si="36"/>
        <v>-583.77511549990095</v>
      </c>
    </row>
    <row r="30" spans="2:42" s="47" customFormat="1" ht="13.5" customHeight="1">
      <c r="B30" s="1"/>
      <c r="C30" s="1"/>
      <c r="D30" s="431" t="s">
        <v>534</v>
      </c>
      <c r="E30" s="433"/>
      <c r="F30" s="427"/>
      <c r="G30" s="293" t="s">
        <v>287</v>
      </c>
      <c r="H30" s="434">
        <v>-244.33576468484506</v>
      </c>
      <c r="I30" s="434">
        <v>-249.92726712355159</v>
      </c>
      <c r="J30" s="434">
        <v>-255.17131382453417</v>
      </c>
      <c r="K30" s="434">
        <v>-262.67354349037646</v>
      </c>
      <c r="L30" s="434">
        <v>-270.18799959520243</v>
      </c>
      <c r="M30" s="434">
        <v>-277.71468213901215</v>
      </c>
      <c r="N30" s="434">
        <v>-285.25359112180553</v>
      </c>
      <c r="O30" s="434">
        <v>-344.64530087624081</v>
      </c>
      <c r="P30" s="434">
        <v>-323.14311627353237</v>
      </c>
      <c r="Q30" s="434">
        <v>-315.08065376909212</v>
      </c>
      <c r="R30" s="434">
        <v>-310.44995143253368</v>
      </c>
      <c r="S30" s="434">
        <v>-314.81275007188873</v>
      </c>
      <c r="T30" s="434">
        <v>-314.99561114289651</v>
      </c>
      <c r="U30" s="434">
        <v>-335.42331219493741</v>
      </c>
      <c r="V30" s="434">
        <v>-351.72591906818559</v>
      </c>
      <c r="W30" s="434">
        <v>-362.72117057241883</v>
      </c>
      <c r="X30" s="434">
        <v>-382.82001387045318</v>
      </c>
      <c r="Y30" s="434">
        <v>-397.07403211668515</v>
      </c>
      <c r="Z30" s="434">
        <v>-390.8779768784168</v>
      </c>
      <c r="AA30" s="434">
        <v>-364.37813372437688</v>
      </c>
      <c r="AB30" s="434">
        <v>-397.0722014381775</v>
      </c>
      <c r="AC30" s="434">
        <v>-395.38737692357552</v>
      </c>
      <c r="AD30" s="434">
        <v>-380.59580002906699</v>
      </c>
      <c r="AE30" s="434">
        <v>-378.85021015995494</v>
      </c>
      <c r="AF30" s="434">
        <v>-378.49572501437848</v>
      </c>
      <c r="AG30" s="434">
        <v>-362.11698695499598</v>
      </c>
      <c r="AH30" s="434">
        <v>-375.9971485585906</v>
      </c>
      <c r="AI30" s="434">
        <v>-394.01259898544919</v>
      </c>
      <c r="AJ30" s="434">
        <v>-393.94631923336016</v>
      </c>
      <c r="AK30" s="434">
        <v>-396.32878558258483</v>
      </c>
      <c r="AL30" s="434">
        <v>-375.32601031767575</v>
      </c>
      <c r="AM30" s="434">
        <v>-377.09815451378472</v>
      </c>
      <c r="AN30" s="434">
        <v>-403.78925073273376</v>
      </c>
      <c r="AO30" s="434">
        <v>-410.68700454631897</v>
      </c>
      <c r="AP30" s="434">
        <v>-387.24904664250323</v>
      </c>
    </row>
    <row r="31" spans="2:42" s="47" customFormat="1" ht="13.5" customHeight="1">
      <c r="B31" s="1"/>
      <c r="C31" s="1"/>
      <c r="D31" s="431" t="s">
        <v>535</v>
      </c>
      <c r="E31" s="433"/>
      <c r="F31" s="427"/>
      <c r="G31" s="293" t="s">
        <v>287</v>
      </c>
      <c r="H31" s="434">
        <v>-132.15035547284552</v>
      </c>
      <c r="I31" s="434">
        <v>-126.98547144642019</v>
      </c>
      <c r="J31" s="434">
        <v>-131.17098055385131</v>
      </c>
      <c r="K31" s="434">
        <v>-120.41813090893874</v>
      </c>
      <c r="L31" s="434">
        <v>-132.04364962836794</v>
      </c>
      <c r="M31" s="434">
        <v>-133.99620774889945</v>
      </c>
      <c r="N31" s="434">
        <v>-144.26507720381403</v>
      </c>
      <c r="O31" s="434">
        <v>-182.10579339900272</v>
      </c>
      <c r="P31" s="434">
        <v>-175.51292822185709</v>
      </c>
      <c r="Q31" s="434">
        <v>-171.73937868961875</v>
      </c>
      <c r="R31" s="434">
        <v>-165.62233909551176</v>
      </c>
      <c r="S31" s="434">
        <v>-171.61340640131556</v>
      </c>
      <c r="T31" s="434">
        <v>-169.13821417603009</v>
      </c>
      <c r="U31" s="434">
        <v>-170.79450149834179</v>
      </c>
      <c r="V31" s="434">
        <v>-167.53379701062983</v>
      </c>
      <c r="W31" s="434">
        <v>-195.43807969784834</v>
      </c>
      <c r="X31" s="434">
        <v>-193.92294332184349</v>
      </c>
      <c r="Y31" s="434">
        <v>-203.72835356197896</v>
      </c>
      <c r="Z31" s="434">
        <v>-202.66421698237568</v>
      </c>
      <c r="AA31" s="434">
        <v>-210.89697949263385</v>
      </c>
      <c r="AB31" s="434">
        <v>-198.13753101003024</v>
      </c>
      <c r="AC31" s="434">
        <v>-182.60386051335237</v>
      </c>
      <c r="AD31" s="434">
        <v>-184.75697726805529</v>
      </c>
      <c r="AE31" s="434">
        <v>-207.91355705877788</v>
      </c>
      <c r="AF31" s="434">
        <v>-210.16446013346965</v>
      </c>
      <c r="AG31" s="434">
        <v>-213.40363258927866</v>
      </c>
      <c r="AH31" s="434">
        <v>-214.47129627482701</v>
      </c>
      <c r="AI31" s="434">
        <v>-218.03272782659599</v>
      </c>
      <c r="AJ31" s="434">
        <v>-223.12689454117947</v>
      </c>
      <c r="AK31" s="434">
        <v>-217.06160154432894</v>
      </c>
      <c r="AL31" s="434">
        <v>-218.58207911538111</v>
      </c>
      <c r="AM31" s="434">
        <v>-224.17246899147216</v>
      </c>
      <c r="AN31" s="434">
        <v>-215.45713699442695</v>
      </c>
      <c r="AO31" s="434">
        <v>-209.72066757190296</v>
      </c>
      <c r="AP31" s="434">
        <v>-196.52606885739769</v>
      </c>
    </row>
    <row r="32" spans="2:42" s="47" customFormat="1" ht="13.5" customHeight="1">
      <c r="B32" s="1"/>
      <c r="C32" s="1"/>
      <c r="D32" s="431" t="s">
        <v>536</v>
      </c>
      <c r="E32" s="433"/>
      <c r="F32" s="427"/>
      <c r="G32" s="293" t="s">
        <v>287</v>
      </c>
      <c r="H32" s="434" t="s">
        <v>575</v>
      </c>
      <c r="I32" s="434" t="s">
        <v>575</v>
      </c>
      <c r="J32" s="434" t="s">
        <v>575</v>
      </c>
      <c r="K32" s="434" t="s">
        <v>575</v>
      </c>
      <c r="L32" s="434" t="s">
        <v>575</v>
      </c>
      <c r="M32" s="434" t="s">
        <v>575</v>
      </c>
      <c r="N32" s="434" t="s">
        <v>575</v>
      </c>
      <c r="O32" s="434" t="s">
        <v>575</v>
      </c>
      <c r="P32" s="434" t="s">
        <v>575</v>
      </c>
      <c r="Q32" s="434" t="s">
        <v>575</v>
      </c>
      <c r="R32" s="434" t="s">
        <v>575</v>
      </c>
      <c r="S32" s="434" t="s">
        <v>575</v>
      </c>
      <c r="T32" s="434" t="s">
        <v>575</v>
      </c>
      <c r="U32" s="434" t="s">
        <v>575</v>
      </c>
      <c r="V32" s="434">
        <v>-3.5700000000000003E-2</v>
      </c>
      <c r="W32" s="434">
        <v>-0.1212</v>
      </c>
      <c r="X32" s="434">
        <v>-0.35620000000000002</v>
      </c>
      <c r="Y32" s="434">
        <v>-0.371</v>
      </c>
      <c r="Z32" s="434" t="s">
        <v>575</v>
      </c>
      <c r="AA32" s="434" t="s">
        <v>575</v>
      </c>
      <c r="AB32" s="434" t="s">
        <v>575</v>
      </c>
      <c r="AC32" s="434" t="s">
        <v>575</v>
      </c>
      <c r="AD32" s="434" t="s">
        <v>575</v>
      </c>
      <c r="AE32" s="434" t="s">
        <v>575</v>
      </c>
      <c r="AF32" s="434" t="s">
        <v>575</v>
      </c>
      <c r="AG32" s="434" t="s">
        <v>575</v>
      </c>
      <c r="AH32" s="434">
        <v>-29.222000000000001</v>
      </c>
      <c r="AI32" s="434">
        <v>-126.8</v>
      </c>
      <c r="AJ32" s="434">
        <v>-79.58</v>
      </c>
      <c r="AK32" s="434">
        <v>-64.510000000000005</v>
      </c>
      <c r="AL32" s="434" t="s">
        <v>575</v>
      </c>
      <c r="AM32" s="434" t="s">
        <v>575</v>
      </c>
      <c r="AN32" s="434" t="s">
        <v>575</v>
      </c>
      <c r="AO32" s="434" t="s">
        <v>575</v>
      </c>
      <c r="AP32" s="434" t="s">
        <v>575</v>
      </c>
    </row>
    <row r="37" spans="2:42" s="47" customFormat="1" ht="13.5" customHeight="1">
      <c r="B37" s="547" t="s">
        <v>284</v>
      </c>
      <c r="C37" s="232">
        <v>29</v>
      </c>
      <c r="D37" s="50" t="s">
        <v>539</v>
      </c>
      <c r="G37" s="49"/>
      <c r="H37" s="48"/>
    </row>
    <row r="38" spans="2:42" s="47" customFormat="1" ht="13.5" customHeight="1">
      <c r="B38" s="1"/>
      <c r="C38" s="1"/>
      <c r="D38" s="429" t="s">
        <v>281</v>
      </c>
      <c r="E38" s="432"/>
      <c r="F38" s="428"/>
      <c r="G38" s="292" t="s">
        <v>282</v>
      </c>
      <c r="H38" s="287">
        <v>1990</v>
      </c>
      <c r="I38" s="287">
        <f t="shared" ref="I38" si="37">H38+1</f>
        <v>1991</v>
      </c>
      <c r="J38" s="287">
        <f t="shared" ref="J38" si="38">I38+1</f>
        <v>1992</v>
      </c>
      <c r="K38" s="287">
        <f t="shared" ref="K38" si="39">J38+1</f>
        <v>1993</v>
      </c>
      <c r="L38" s="287">
        <f t="shared" ref="L38" si="40">K38+1</f>
        <v>1994</v>
      </c>
      <c r="M38" s="287">
        <f t="shared" ref="M38" si="41">L38+1</f>
        <v>1995</v>
      </c>
      <c r="N38" s="287">
        <f t="shared" ref="N38" si="42">M38+1</f>
        <v>1996</v>
      </c>
      <c r="O38" s="287">
        <f t="shared" ref="O38" si="43">N38+1</f>
        <v>1997</v>
      </c>
      <c r="P38" s="287">
        <f t="shared" ref="P38" si="44">O38+1</f>
        <v>1998</v>
      </c>
      <c r="Q38" s="287">
        <f t="shared" ref="Q38" si="45">P38+1</f>
        <v>1999</v>
      </c>
      <c r="R38" s="287">
        <f t="shared" ref="R38" si="46">Q38+1</f>
        <v>2000</v>
      </c>
      <c r="S38" s="287">
        <f t="shared" ref="S38" si="47">R38+1</f>
        <v>2001</v>
      </c>
      <c r="T38" s="287">
        <f t="shared" ref="T38" si="48">S38+1</f>
        <v>2002</v>
      </c>
      <c r="U38" s="287">
        <f t="shared" ref="U38" si="49">T38+1</f>
        <v>2003</v>
      </c>
      <c r="V38" s="287">
        <f t="shared" ref="V38" si="50">U38+1</f>
        <v>2004</v>
      </c>
      <c r="W38" s="287">
        <f t="shared" ref="W38" si="51">V38+1</f>
        <v>2005</v>
      </c>
      <c r="X38" s="287">
        <f t="shared" ref="X38" si="52">W38+1</f>
        <v>2006</v>
      </c>
      <c r="Y38" s="287">
        <f t="shared" ref="Y38" si="53">X38+1</f>
        <v>2007</v>
      </c>
      <c r="Z38" s="287">
        <f t="shared" ref="Z38" si="54">Y38+1</f>
        <v>2008</v>
      </c>
      <c r="AA38" s="287">
        <f t="shared" ref="AA38" si="55">Z38+1</f>
        <v>2009</v>
      </c>
      <c r="AB38" s="287">
        <f t="shared" ref="AB38" si="56">AA38+1</f>
        <v>2010</v>
      </c>
      <c r="AC38" s="287">
        <f t="shared" ref="AC38" si="57">AB38+1</f>
        <v>2011</v>
      </c>
      <c r="AD38" s="287">
        <f t="shared" ref="AD38" si="58">AC38+1</f>
        <v>2012</v>
      </c>
      <c r="AE38" s="287">
        <f t="shared" ref="AE38" si="59">AD38+1</f>
        <v>2013</v>
      </c>
      <c r="AF38" s="287">
        <f t="shared" ref="AF38" si="60">AE38+1</f>
        <v>2014</v>
      </c>
      <c r="AG38" s="287">
        <f t="shared" ref="AG38" si="61">AF38+1</f>
        <v>2015</v>
      </c>
      <c r="AH38" s="287">
        <f t="shared" ref="AH38" si="62">AG38+1</f>
        <v>2016</v>
      </c>
      <c r="AI38" s="287">
        <f t="shared" ref="AI38" si="63">AH38+1</f>
        <v>2017</v>
      </c>
      <c r="AJ38" s="287">
        <f t="shared" ref="AJ38" si="64">AI38+1</f>
        <v>2018</v>
      </c>
      <c r="AK38" s="287">
        <f t="shared" ref="AK38" si="65">AJ38+1</f>
        <v>2019</v>
      </c>
      <c r="AL38" s="287">
        <f t="shared" ref="AL38" si="66">AK38+1</f>
        <v>2020</v>
      </c>
      <c r="AM38" s="287">
        <f t="shared" ref="AM38" si="67">AL38+1</f>
        <v>2021</v>
      </c>
      <c r="AN38" s="287">
        <f t="shared" ref="AN38" si="68">AM38+1</f>
        <v>2022</v>
      </c>
      <c r="AO38" s="287">
        <f t="shared" ref="AO38:AP38" si="69">AN38+1</f>
        <v>2023</v>
      </c>
      <c r="AP38" s="287">
        <f t="shared" si="69"/>
        <v>2024</v>
      </c>
    </row>
    <row r="39" spans="2:42" s="47" customFormat="1" ht="13.5" customHeight="1">
      <c r="B39" s="1"/>
      <c r="C39" s="1"/>
      <c r="D39" s="430" t="s">
        <v>533</v>
      </c>
      <c r="E39" s="433"/>
      <c r="F39" s="427"/>
      <c r="G39" s="293" t="s">
        <v>287</v>
      </c>
      <c r="H39" s="434">
        <f>SUM(H40:H42)</f>
        <v>-69.563811505606679</v>
      </c>
      <c r="I39" s="434">
        <f t="shared" ref="I39:AP39" si="70">SUM(I40:I42)</f>
        <v>-81.407181492942229</v>
      </c>
      <c r="J39" s="434">
        <f t="shared" si="70"/>
        <v>-93.958307962958372</v>
      </c>
      <c r="K39" s="434">
        <f t="shared" si="70"/>
        <v>-95.857873067119243</v>
      </c>
      <c r="L39" s="434">
        <f t="shared" si="70"/>
        <v>-97.714058047332443</v>
      </c>
      <c r="M39" s="434">
        <f t="shared" si="70"/>
        <v>-99.526862903597944</v>
      </c>
      <c r="N39" s="434">
        <f t="shared" si="70"/>
        <v>-101.29628763591573</v>
      </c>
      <c r="O39" s="434">
        <f t="shared" si="70"/>
        <v>-92.742392389909725</v>
      </c>
      <c r="P39" s="434">
        <f t="shared" si="70"/>
        <v>-87.43802320272377</v>
      </c>
      <c r="Q39" s="434">
        <f t="shared" si="70"/>
        <v>-85.756597253344665</v>
      </c>
      <c r="R39" s="434">
        <f t="shared" si="70"/>
        <v>-85.022036604962011</v>
      </c>
      <c r="S39" s="434">
        <f t="shared" si="70"/>
        <v>-81.637011898795762</v>
      </c>
      <c r="T39" s="434">
        <f t="shared" si="70"/>
        <v>-77.410412194270222</v>
      </c>
      <c r="U39" s="434">
        <f t="shared" si="70"/>
        <v>-78.175750427211128</v>
      </c>
      <c r="V39" s="434">
        <f t="shared" si="70"/>
        <v>-77.795159943786558</v>
      </c>
      <c r="W39" s="434">
        <f t="shared" si="70"/>
        <v>-76.179841909439475</v>
      </c>
      <c r="X39" s="434">
        <f t="shared" si="70"/>
        <v>-61.59681721835296</v>
      </c>
      <c r="Y39" s="434">
        <f t="shared" si="70"/>
        <v>-45.984558840059627</v>
      </c>
      <c r="Z39" s="434">
        <f t="shared" si="70"/>
        <v>-29.028472957647942</v>
      </c>
      <c r="AA39" s="434">
        <f t="shared" si="70"/>
        <v>-13.069575044749007</v>
      </c>
      <c r="AB39" s="434">
        <f t="shared" si="70"/>
        <v>-8.5135573487551479</v>
      </c>
      <c r="AC39" s="434">
        <f t="shared" si="70"/>
        <v>-2.3025402816614511</v>
      </c>
      <c r="AD39" s="434">
        <f t="shared" si="70"/>
        <v>-6.2014915249405496</v>
      </c>
      <c r="AE39" s="434">
        <f t="shared" si="70"/>
        <v>-10.04765292339844</v>
      </c>
      <c r="AF39" s="434">
        <f t="shared" si="70"/>
        <v>-20.631426752986741</v>
      </c>
      <c r="AG39" s="434">
        <f t="shared" si="70"/>
        <v>-31.095918547381924</v>
      </c>
      <c r="AH39" s="434">
        <f t="shared" si="70"/>
        <v>-29.387796919951356</v>
      </c>
      <c r="AI39" s="434">
        <f t="shared" si="70"/>
        <v>-26.551913229208377</v>
      </c>
      <c r="AJ39" s="434">
        <f t="shared" si="70"/>
        <v>-28.28193016873854</v>
      </c>
      <c r="AK39" s="434">
        <f t="shared" si="70"/>
        <v>-23.442908796764407</v>
      </c>
      <c r="AL39" s="434">
        <f t="shared" si="70"/>
        <v>-23.661924036166166</v>
      </c>
      <c r="AM39" s="434">
        <f t="shared" si="70"/>
        <v>-24.697119191703067</v>
      </c>
      <c r="AN39" s="434">
        <f t="shared" si="70"/>
        <v>-23.548891096909994</v>
      </c>
      <c r="AO39" s="434">
        <f t="shared" si="70"/>
        <v>-24.853680527560829</v>
      </c>
      <c r="AP39" s="434">
        <f t="shared" si="70"/>
        <v>-22.142393760960022</v>
      </c>
    </row>
    <row r="40" spans="2:42" s="47" customFormat="1" ht="13.5" customHeight="1">
      <c r="B40" s="1"/>
      <c r="C40" s="1"/>
      <c r="D40" s="431" t="s">
        <v>534</v>
      </c>
      <c r="E40" s="433"/>
      <c r="F40" s="427"/>
      <c r="G40" s="293" t="s">
        <v>287</v>
      </c>
      <c r="H40" s="434">
        <v>-69.563811505606679</v>
      </c>
      <c r="I40" s="434">
        <v>-81.407181492942229</v>
      </c>
      <c r="J40" s="434">
        <v>-93.958307962958372</v>
      </c>
      <c r="K40" s="434">
        <v>-95.857873067119243</v>
      </c>
      <c r="L40" s="434">
        <v>-97.714058047332443</v>
      </c>
      <c r="M40" s="434">
        <v>-99.526862903597944</v>
      </c>
      <c r="N40" s="434">
        <v>-101.29628763591573</v>
      </c>
      <c r="O40" s="434">
        <v>-92.742392389909725</v>
      </c>
      <c r="P40" s="434">
        <v>-87.43802320272377</v>
      </c>
      <c r="Q40" s="434">
        <v>-85.756597253344665</v>
      </c>
      <c r="R40" s="434">
        <v>-85.022036604962011</v>
      </c>
      <c r="S40" s="434">
        <v>-81.637011898795762</v>
      </c>
      <c r="T40" s="434">
        <v>-77.410412194270222</v>
      </c>
      <c r="U40" s="434">
        <v>-78.175750427211128</v>
      </c>
      <c r="V40" s="434">
        <v>-77.795159943786558</v>
      </c>
      <c r="W40" s="434">
        <v>-76.179841909439475</v>
      </c>
      <c r="X40" s="434">
        <v>-61.59681721835296</v>
      </c>
      <c r="Y40" s="434">
        <v>-45.984558840059627</v>
      </c>
      <c r="Z40" s="434">
        <v>-29.028472957647942</v>
      </c>
      <c r="AA40" s="434">
        <v>-13.069575044749007</v>
      </c>
      <c r="AB40" s="434">
        <v>-8.5135573487551479</v>
      </c>
      <c r="AC40" s="434">
        <v>-2.3025402816614511</v>
      </c>
      <c r="AD40" s="434">
        <v>-6.2014915249405496</v>
      </c>
      <c r="AE40" s="434">
        <v>-10.04765292339844</v>
      </c>
      <c r="AF40" s="434">
        <v>-20.631426752986741</v>
      </c>
      <c r="AG40" s="434">
        <v>-31.095918547381924</v>
      </c>
      <c r="AH40" s="434">
        <v>-29.387796919951356</v>
      </c>
      <c r="AI40" s="434">
        <v>-26.551913229208377</v>
      </c>
      <c r="AJ40" s="434">
        <v>-28.28193016873854</v>
      </c>
      <c r="AK40" s="434">
        <v>-23.442908796764407</v>
      </c>
      <c r="AL40" s="434">
        <v>-23.648979636166167</v>
      </c>
      <c r="AM40" s="434">
        <v>-24.686505086103065</v>
      </c>
      <c r="AN40" s="434">
        <v>-23.535504646909995</v>
      </c>
      <c r="AO40" s="434">
        <v>-24.835882668560831</v>
      </c>
      <c r="AP40" s="434">
        <v>-22.135867244160021</v>
      </c>
    </row>
    <row r="41" spans="2:42" s="47" customFormat="1" ht="13.5" customHeight="1">
      <c r="B41" s="1"/>
      <c r="C41" s="1"/>
      <c r="D41" s="431" t="s">
        <v>537</v>
      </c>
      <c r="E41" s="433"/>
      <c r="F41" s="427"/>
      <c r="G41" s="293" t="s">
        <v>287</v>
      </c>
      <c r="H41" s="434" t="s">
        <v>575</v>
      </c>
      <c r="I41" s="434" t="s">
        <v>575</v>
      </c>
      <c r="J41" s="434" t="s">
        <v>575</v>
      </c>
      <c r="K41" s="434" t="s">
        <v>575</v>
      </c>
      <c r="L41" s="434" t="s">
        <v>575</v>
      </c>
      <c r="M41" s="434" t="s">
        <v>575</v>
      </c>
      <c r="N41" s="434" t="s">
        <v>575</v>
      </c>
      <c r="O41" s="434" t="s">
        <v>575</v>
      </c>
      <c r="P41" s="434" t="s">
        <v>575</v>
      </c>
      <c r="Q41" s="434" t="s">
        <v>575</v>
      </c>
      <c r="R41" s="434" t="s">
        <v>575</v>
      </c>
      <c r="S41" s="434" t="s">
        <v>575</v>
      </c>
      <c r="T41" s="434" t="s">
        <v>575</v>
      </c>
      <c r="U41" s="434" t="s">
        <v>575</v>
      </c>
      <c r="V41" s="434" t="s">
        <v>575</v>
      </c>
      <c r="W41" s="434" t="s">
        <v>575</v>
      </c>
      <c r="X41" s="434" t="s">
        <v>575</v>
      </c>
      <c r="Y41" s="434" t="s">
        <v>575</v>
      </c>
      <c r="Z41" s="434" t="s">
        <v>575</v>
      </c>
      <c r="AA41" s="434" t="s">
        <v>575</v>
      </c>
      <c r="AB41" s="434" t="s">
        <v>575</v>
      </c>
      <c r="AC41" s="434" t="s">
        <v>575</v>
      </c>
      <c r="AD41" s="434" t="s">
        <v>575</v>
      </c>
      <c r="AE41" s="434" t="s">
        <v>575</v>
      </c>
      <c r="AF41" s="434" t="s">
        <v>575</v>
      </c>
      <c r="AG41" s="434" t="s">
        <v>575</v>
      </c>
      <c r="AH41" s="434" t="s">
        <v>575</v>
      </c>
      <c r="AI41" s="434" t="s">
        <v>575</v>
      </c>
      <c r="AJ41" s="434" t="s">
        <v>575</v>
      </c>
      <c r="AK41" s="434" t="s">
        <v>575</v>
      </c>
      <c r="AL41" s="434" t="s">
        <v>575</v>
      </c>
      <c r="AM41" s="434">
        <v>-1.645056E-4</v>
      </c>
      <c r="AN41" s="434" t="s">
        <v>575</v>
      </c>
      <c r="AO41" s="434">
        <v>-1.5199099999999998E-4</v>
      </c>
      <c r="AP41" s="434">
        <v>-9.4051680000000013E-4</v>
      </c>
    </row>
    <row r="42" spans="2:42" s="47" customFormat="1" ht="13.5" customHeight="1">
      <c r="B42" s="1"/>
      <c r="C42" s="1"/>
      <c r="D42" s="431" t="s">
        <v>538</v>
      </c>
      <c r="E42" s="433"/>
      <c r="F42" s="427"/>
      <c r="G42" s="293" t="s">
        <v>287</v>
      </c>
      <c r="H42" s="434" t="s">
        <v>575</v>
      </c>
      <c r="I42" s="434" t="s">
        <v>575</v>
      </c>
      <c r="J42" s="434" t="s">
        <v>575</v>
      </c>
      <c r="K42" s="434" t="s">
        <v>575</v>
      </c>
      <c r="L42" s="434" t="s">
        <v>575</v>
      </c>
      <c r="M42" s="434" t="s">
        <v>575</v>
      </c>
      <c r="N42" s="434" t="s">
        <v>575</v>
      </c>
      <c r="O42" s="434" t="s">
        <v>575</v>
      </c>
      <c r="P42" s="434" t="s">
        <v>575</v>
      </c>
      <c r="Q42" s="434" t="s">
        <v>575</v>
      </c>
      <c r="R42" s="434" t="s">
        <v>575</v>
      </c>
      <c r="S42" s="434" t="s">
        <v>575</v>
      </c>
      <c r="T42" s="434" t="s">
        <v>575</v>
      </c>
      <c r="U42" s="434" t="s">
        <v>575</v>
      </c>
      <c r="V42" s="434" t="s">
        <v>575</v>
      </c>
      <c r="W42" s="434" t="s">
        <v>575</v>
      </c>
      <c r="X42" s="434" t="s">
        <v>575</v>
      </c>
      <c r="Y42" s="434" t="s">
        <v>575</v>
      </c>
      <c r="Z42" s="434" t="s">
        <v>575</v>
      </c>
      <c r="AA42" s="434" t="s">
        <v>575</v>
      </c>
      <c r="AB42" s="434" t="s">
        <v>575</v>
      </c>
      <c r="AC42" s="434" t="s">
        <v>575</v>
      </c>
      <c r="AD42" s="434" t="s">
        <v>575</v>
      </c>
      <c r="AE42" s="434" t="s">
        <v>575</v>
      </c>
      <c r="AF42" s="434" t="s">
        <v>575</v>
      </c>
      <c r="AG42" s="434" t="s">
        <v>575</v>
      </c>
      <c r="AH42" s="434" t="s">
        <v>575</v>
      </c>
      <c r="AI42" s="434" t="s">
        <v>575</v>
      </c>
      <c r="AJ42" s="434" t="s">
        <v>575</v>
      </c>
      <c r="AK42" s="434" t="s">
        <v>575</v>
      </c>
      <c r="AL42" s="434">
        <v>-1.29444E-2</v>
      </c>
      <c r="AM42" s="434">
        <v>-1.04496E-2</v>
      </c>
      <c r="AN42" s="434">
        <v>-1.3386449999999999E-2</v>
      </c>
      <c r="AO42" s="434">
        <v>-1.7645867999999995E-2</v>
      </c>
      <c r="AP42" s="434">
        <v>-5.5860000000000007E-3</v>
      </c>
    </row>
  </sheetData>
  <mergeCells count="4">
    <mergeCell ref="E12:F12"/>
    <mergeCell ref="E11:F11"/>
    <mergeCell ref="E5:F5"/>
    <mergeCell ref="E4:F4"/>
  </mergeCells>
  <phoneticPr fontId="23"/>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480C9-E427-4B4A-86EF-E226BB401E17}">
  <sheetPr codeName="Sheet1"/>
  <dimension ref="A1:AQ196"/>
  <sheetViews>
    <sheetView workbookViewId="0"/>
  </sheetViews>
  <sheetFormatPr defaultColWidth="3.6640625" defaultRowHeight="13.5" customHeight="1"/>
  <cols>
    <col min="1" max="1" width="3" style="442" customWidth="1"/>
    <col min="2" max="2" width="5" style="444" bestFit="1" customWidth="1"/>
    <col min="3" max="3" width="3.33203125" style="443" bestFit="1" customWidth="1"/>
    <col min="4" max="4" width="10" style="442" customWidth="1"/>
    <col min="5" max="5" width="16.6640625" style="442" customWidth="1"/>
    <col min="6" max="6" width="11.6640625" style="442" customWidth="1"/>
    <col min="7" max="7" width="9.6640625" style="442" customWidth="1"/>
    <col min="8" max="42" width="6.33203125" style="442" customWidth="1"/>
    <col min="43" max="16384" width="3.6640625" style="442"/>
  </cols>
  <sheetData>
    <row r="1" spans="2:42" ht="16.2" customHeight="1">
      <c r="B1" s="545" t="s">
        <v>667</v>
      </c>
    </row>
    <row r="3" spans="2:42" ht="13.5" customHeight="1">
      <c r="B3" s="458" t="s">
        <v>586</v>
      </c>
      <c r="C3" s="457">
        <v>37</v>
      </c>
      <c r="D3" s="542" t="s">
        <v>666</v>
      </c>
      <c r="E3" s="544"/>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455"/>
      <c r="AO3" s="455"/>
      <c r="AP3" s="455"/>
    </row>
    <row r="4" spans="2:42" ht="13.5" customHeight="1">
      <c r="B4" s="458"/>
      <c r="D4" s="443"/>
      <c r="E4" s="453" t="s">
        <v>665</v>
      </c>
      <c r="F4" s="454"/>
      <c r="G4" s="452" t="s">
        <v>37</v>
      </c>
      <c r="H4" s="451">
        <v>1990</v>
      </c>
      <c r="I4" s="451">
        <f t="shared" ref="I4:AP4" si="0">H4+1</f>
        <v>1991</v>
      </c>
      <c r="J4" s="451">
        <f t="shared" si="0"/>
        <v>1992</v>
      </c>
      <c r="K4" s="451">
        <f t="shared" si="0"/>
        <v>1993</v>
      </c>
      <c r="L4" s="451">
        <f t="shared" si="0"/>
        <v>1994</v>
      </c>
      <c r="M4" s="451">
        <f t="shared" si="0"/>
        <v>1995</v>
      </c>
      <c r="N4" s="451">
        <f t="shared" si="0"/>
        <v>1996</v>
      </c>
      <c r="O4" s="451">
        <f t="shared" si="0"/>
        <v>1997</v>
      </c>
      <c r="P4" s="451">
        <f t="shared" si="0"/>
        <v>1998</v>
      </c>
      <c r="Q4" s="451">
        <f t="shared" si="0"/>
        <v>1999</v>
      </c>
      <c r="R4" s="451">
        <f t="shared" si="0"/>
        <v>2000</v>
      </c>
      <c r="S4" s="451">
        <f t="shared" si="0"/>
        <v>2001</v>
      </c>
      <c r="T4" s="451">
        <f t="shared" si="0"/>
        <v>2002</v>
      </c>
      <c r="U4" s="451">
        <f t="shared" si="0"/>
        <v>2003</v>
      </c>
      <c r="V4" s="451">
        <f t="shared" si="0"/>
        <v>2004</v>
      </c>
      <c r="W4" s="451">
        <f t="shared" si="0"/>
        <v>2005</v>
      </c>
      <c r="X4" s="451">
        <f t="shared" si="0"/>
        <v>2006</v>
      </c>
      <c r="Y4" s="451">
        <f t="shared" si="0"/>
        <v>2007</v>
      </c>
      <c r="Z4" s="451">
        <f t="shared" si="0"/>
        <v>2008</v>
      </c>
      <c r="AA4" s="451">
        <f t="shared" si="0"/>
        <v>2009</v>
      </c>
      <c r="AB4" s="451">
        <f t="shared" si="0"/>
        <v>2010</v>
      </c>
      <c r="AC4" s="451">
        <f t="shared" si="0"/>
        <v>2011</v>
      </c>
      <c r="AD4" s="451">
        <f t="shared" si="0"/>
        <v>2012</v>
      </c>
      <c r="AE4" s="451">
        <f t="shared" si="0"/>
        <v>2013</v>
      </c>
      <c r="AF4" s="451">
        <f t="shared" si="0"/>
        <v>2014</v>
      </c>
      <c r="AG4" s="451">
        <f t="shared" si="0"/>
        <v>2015</v>
      </c>
      <c r="AH4" s="451">
        <f t="shared" si="0"/>
        <v>2016</v>
      </c>
      <c r="AI4" s="451">
        <f t="shared" si="0"/>
        <v>2017</v>
      </c>
      <c r="AJ4" s="451">
        <f t="shared" si="0"/>
        <v>2018</v>
      </c>
      <c r="AK4" s="451">
        <f t="shared" si="0"/>
        <v>2019</v>
      </c>
      <c r="AL4" s="451">
        <f t="shared" si="0"/>
        <v>2020</v>
      </c>
      <c r="AM4" s="451">
        <f t="shared" si="0"/>
        <v>2021</v>
      </c>
      <c r="AN4" s="451">
        <f t="shared" si="0"/>
        <v>2022</v>
      </c>
      <c r="AO4" s="451">
        <f t="shared" si="0"/>
        <v>2023</v>
      </c>
      <c r="AP4" s="451">
        <f t="shared" si="0"/>
        <v>2024</v>
      </c>
    </row>
    <row r="5" spans="2:42" ht="13.5" customHeight="1">
      <c r="B5" s="458"/>
      <c r="D5" s="443"/>
      <c r="E5" s="461" t="s">
        <v>664</v>
      </c>
      <c r="F5" s="543"/>
      <c r="G5" s="447" t="s">
        <v>655</v>
      </c>
      <c r="H5" s="446">
        <v>669.25900000000001</v>
      </c>
      <c r="I5" s="446">
        <v>685.41899999999998</v>
      </c>
      <c r="J5" s="446">
        <v>705.63</v>
      </c>
      <c r="K5" s="446">
        <v>710.06700000000001</v>
      </c>
      <c r="L5" s="446">
        <v>753.78899999999999</v>
      </c>
      <c r="M5" s="446">
        <v>783.00400000000002</v>
      </c>
      <c r="N5" s="446">
        <v>807.577</v>
      </c>
      <c r="O5" s="446">
        <v>826.09900000000005</v>
      </c>
      <c r="P5" s="446">
        <v>856.1</v>
      </c>
      <c r="Q5" s="446">
        <v>855.35</v>
      </c>
      <c r="R5" s="446">
        <v>864.54200000000003</v>
      </c>
      <c r="S5" s="446">
        <v>867.25199999999995</v>
      </c>
      <c r="T5" s="446">
        <v>874.58699999999999</v>
      </c>
      <c r="U5" s="446">
        <v>887.72400000000005</v>
      </c>
      <c r="V5" s="446">
        <v>884.33</v>
      </c>
      <c r="W5" s="446">
        <v>894.79</v>
      </c>
      <c r="X5" s="446">
        <v>924.93200000000002</v>
      </c>
      <c r="Y5" s="446">
        <v>920.20500000000004</v>
      </c>
      <c r="Z5" s="446">
        <v>900.375</v>
      </c>
      <c r="AA5" s="446">
        <v>891.84100000000001</v>
      </c>
      <c r="AB5" s="446">
        <v>881.92499999999995</v>
      </c>
      <c r="AC5" s="446">
        <v>882.40899999999999</v>
      </c>
      <c r="AD5" s="446">
        <v>938.41600000000005</v>
      </c>
      <c r="AE5" s="446">
        <v>992.64700000000005</v>
      </c>
      <c r="AF5" s="446">
        <v>1005.957</v>
      </c>
      <c r="AG5" s="446">
        <v>996.83399999999995</v>
      </c>
      <c r="AH5" s="446">
        <v>994.21600000000001</v>
      </c>
      <c r="AI5" s="446">
        <v>998.75599999999997</v>
      </c>
      <c r="AJ5" s="446">
        <v>1002.71</v>
      </c>
      <c r="AK5" s="446">
        <v>1002.4930000000001</v>
      </c>
      <c r="AL5" s="446">
        <v>627.45799999999997</v>
      </c>
      <c r="AM5" s="446">
        <v>793.05899999999997</v>
      </c>
      <c r="AN5" s="446">
        <v>1005.69</v>
      </c>
      <c r="AO5" s="446">
        <v>1002.049</v>
      </c>
      <c r="AP5" s="446">
        <v>993.19799999999998</v>
      </c>
    </row>
    <row r="6" spans="2:42" ht="13.5" customHeight="1">
      <c r="B6" s="458"/>
      <c r="D6" s="443"/>
      <c r="E6" s="448" t="s">
        <v>663</v>
      </c>
      <c r="F6" s="449"/>
      <c r="G6" s="450" t="s">
        <v>661</v>
      </c>
      <c r="H6" s="446">
        <v>1621.3099745192605</v>
      </c>
      <c r="I6" s="446">
        <v>1810.9136409148284</v>
      </c>
      <c r="J6" s="446">
        <v>1959.3458538802256</v>
      </c>
      <c r="K6" s="446">
        <v>2133.6236885211374</v>
      </c>
      <c r="L6" s="446">
        <v>2279.1301057332048</v>
      </c>
      <c r="M6" s="446">
        <v>2424.7940694551421</v>
      </c>
      <c r="N6" s="446">
        <v>2351.2661854414227</v>
      </c>
      <c r="O6" s="446">
        <v>2637.4875783237685</v>
      </c>
      <c r="P6" s="446">
        <v>2748.8534654236091</v>
      </c>
      <c r="Q6" s="446">
        <v>2711.8971492233195</v>
      </c>
      <c r="R6" s="446">
        <v>2742.2908485740654</v>
      </c>
      <c r="S6" s="446">
        <v>2764.0707777777779</v>
      </c>
      <c r="T6" s="446">
        <v>2894.9907863247872</v>
      </c>
      <c r="U6" s="446">
        <v>3090.4570384615381</v>
      </c>
      <c r="V6" s="446">
        <v>2924.9140641025638</v>
      </c>
      <c r="W6" s="446">
        <v>3030.9865555555557</v>
      </c>
      <c r="X6" s="446">
        <v>3147.4183119658119</v>
      </c>
      <c r="Y6" s="446">
        <v>2983.5462820512812</v>
      </c>
      <c r="Z6" s="446">
        <v>2944.7783888888889</v>
      </c>
      <c r="AA6" s="446">
        <v>2791.3974273504273</v>
      </c>
      <c r="AB6" s="446">
        <v>2629.1667649572646</v>
      </c>
      <c r="AC6" s="446">
        <v>2588.7872649572655</v>
      </c>
      <c r="AD6" s="446">
        <v>2757.7636153846152</v>
      </c>
      <c r="AE6" s="446">
        <v>2933.169162393162</v>
      </c>
      <c r="AF6" s="446">
        <v>2995.6529358974358</v>
      </c>
      <c r="AG6" s="446">
        <v>3004.9950854700855</v>
      </c>
      <c r="AH6" s="446">
        <v>3068.8442136752137</v>
      </c>
      <c r="AI6" s="446">
        <v>3140.2337478632476</v>
      </c>
      <c r="AJ6" s="446">
        <v>3171.5306709401711</v>
      </c>
      <c r="AK6" s="446">
        <v>3400.2505555555558</v>
      </c>
      <c r="AL6" s="446">
        <v>1553.3199316239316</v>
      </c>
      <c r="AM6" s="446">
        <v>2045.2205897435897</v>
      </c>
      <c r="AN6" s="446">
        <v>3010.0675256410254</v>
      </c>
      <c r="AO6" s="446">
        <v>3173.6588931623928</v>
      </c>
      <c r="AP6" s="446">
        <v>3227.0718226495728</v>
      </c>
    </row>
    <row r="7" spans="2:42" ht="13.5" customHeight="1">
      <c r="B7" s="458"/>
      <c r="D7" s="443"/>
      <c r="E7" s="448" t="s">
        <v>662</v>
      </c>
      <c r="F7" s="449"/>
      <c r="G7" s="450" t="s">
        <v>661</v>
      </c>
      <c r="H7" s="460">
        <v>5.3449999999999998</v>
      </c>
      <c r="I7" s="460">
        <v>8.6069999999999993</v>
      </c>
      <c r="J7" s="460">
        <v>5.891</v>
      </c>
      <c r="K7" s="460">
        <v>5.6769999999999996</v>
      </c>
      <c r="L7" s="460">
        <v>5.3760000000000003</v>
      </c>
      <c r="M7" s="460">
        <v>6.0289999999999999</v>
      </c>
      <c r="N7" s="460">
        <v>6.2309999999999999</v>
      </c>
      <c r="O7" s="460">
        <v>12.345000000000001</v>
      </c>
      <c r="P7" s="460">
        <v>4.7300000000000004</v>
      </c>
      <c r="Q7" s="460">
        <v>4.3979999999999997</v>
      </c>
      <c r="R7" s="460">
        <v>4.2869999999999999</v>
      </c>
      <c r="S7" s="460">
        <v>7.3129999999999997</v>
      </c>
      <c r="T7" s="460">
        <v>12.148</v>
      </c>
      <c r="U7" s="460">
        <v>16.466000000000001</v>
      </c>
      <c r="V7" s="460">
        <v>10.379</v>
      </c>
      <c r="W7" s="460">
        <v>7.661999999999999</v>
      </c>
      <c r="X7" s="460">
        <v>8.157</v>
      </c>
      <c r="Y7" s="460">
        <v>4.1840000000000002</v>
      </c>
      <c r="Z7" s="460">
        <v>2.7729999999999997</v>
      </c>
      <c r="AA7" s="460">
        <v>2.3580000000000001</v>
      </c>
      <c r="AB7" s="460">
        <v>1.8820000000000001</v>
      </c>
      <c r="AC7" s="460">
        <v>1.6600000000000001</v>
      </c>
      <c r="AD7" s="460">
        <v>1.907</v>
      </c>
      <c r="AE7" s="460">
        <v>1.8680000000000001</v>
      </c>
      <c r="AF7" s="460">
        <v>1.746</v>
      </c>
      <c r="AG7" s="460">
        <v>1.6959999999999997</v>
      </c>
      <c r="AH7" s="460">
        <v>1.6800000000000002</v>
      </c>
      <c r="AI7" s="460">
        <v>1.9360000000000002</v>
      </c>
      <c r="AJ7" s="460">
        <v>2.569</v>
      </c>
      <c r="AK7" s="460">
        <v>2.8439999999999999</v>
      </c>
      <c r="AL7" s="460">
        <v>2.3559999999999999</v>
      </c>
      <c r="AM7" s="460">
        <v>2.415</v>
      </c>
      <c r="AN7" s="460">
        <v>2.4659999999999997</v>
      </c>
      <c r="AO7" s="460">
        <v>2.4570000000000003</v>
      </c>
      <c r="AP7" s="460">
        <v>2.2479999999999993</v>
      </c>
    </row>
    <row r="8" spans="2:42" ht="13.5" customHeight="1">
      <c r="B8" s="458"/>
      <c r="E8" s="455"/>
      <c r="F8" s="455"/>
      <c r="G8" s="455"/>
      <c r="H8" s="455"/>
      <c r="I8" s="455"/>
      <c r="J8" s="455"/>
      <c r="K8" s="455"/>
      <c r="L8" s="455"/>
      <c r="M8" s="455"/>
      <c r="N8" s="455"/>
      <c r="O8" s="455"/>
      <c r="P8" s="455"/>
      <c r="Q8" s="455"/>
      <c r="R8" s="455"/>
      <c r="S8" s="455"/>
      <c r="T8" s="455"/>
      <c r="U8" s="455"/>
      <c r="V8" s="455"/>
      <c r="W8" s="455"/>
      <c r="X8" s="455"/>
      <c r="Y8" s="455"/>
      <c r="Z8" s="455"/>
      <c r="AA8" s="455"/>
      <c r="AB8" s="455"/>
      <c r="AC8" s="455"/>
      <c r="AD8" s="455"/>
      <c r="AE8" s="455"/>
      <c r="AF8" s="455"/>
      <c r="AG8" s="455"/>
      <c r="AH8" s="455"/>
      <c r="AI8" s="455"/>
      <c r="AJ8" s="455"/>
      <c r="AK8" s="455"/>
      <c r="AL8" s="455"/>
      <c r="AM8" s="455"/>
      <c r="AN8" s="455"/>
      <c r="AO8" s="455"/>
      <c r="AP8" s="455"/>
    </row>
    <row r="9" spans="2:42" ht="13.5" customHeight="1">
      <c r="B9" s="458"/>
      <c r="E9" s="455"/>
      <c r="F9" s="455"/>
      <c r="G9" s="455"/>
      <c r="H9" s="455"/>
      <c r="I9" s="455"/>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5"/>
      <c r="AK9" s="455"/>
      <c r="AL9" s="455"/>
      <c r="AM9" s="455"/>
      <c r="AN9" s="455"/>
      <c r="AO9" s="455"/>
      <c r="AP9" s="455"/>
    </row>
    <row r="10" spans="2:42" ht="13.5" customHeight="1">
      <c r="B10" s="458" t="s">
        <v>586</v>
      </c>
      <c r="C10" s="457">
        <f>C3+1</f>
        <v>38</v>
      </c>
      <c r="D10" s="542" t="s">
        <v>660</v>
      </c>
      <c r="E10" s="542"/>
      <c r="F10" s="455"/>
      <c r="G10" s="455"/>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5"/>
      <c r="AL10" s="455"/>
      <c r="AM10" s="455"/>
      <c r="AN10" s="455"/>
      <c r="AO10" s="455"/>
      <c r="AP10" s="455"/>
    </row>
    <row r="11" spans="2:42" ht="13.5" customHeight="1">
      <c r="B11" s="458"/>
      <c r="D11" s="443"/>
      <c r="E11" s="541" t="s">
        <v>659</v>
      </c>
      <c r="F11" s="540"/>
      <c r="G11" s="452" t="s">
        <v>37</v>
      </c>
      <c r="H11" s="455"/>
      <c r="I11" s="455"/>
      <c r="J11" s="455"/>
      <c r="K11" s="455"/>
      <c r="L11" s="455"/>
      <c r="M11" s="455"/>
      <c r="N11" s="455"/>
      <c r="O11" s="455"/>
      <c r="P11" s="455"/>
      <c r="Q11" s="455"/>
      <c r="R11" s="455"/>
      <c r="S11" s="451">
        <v>2001</v>
      </c>
      <c r="T11" s="451">
        <f t="shared" ref="T11:AP11" si="1">S11+1</f>
        <v>2002</v>
      </c>
      <c r="U11" s="451">
        <f t="shared" si="1"/>
        <v>2003</v>
      </c>
      <c r="V11" s="451">
        <f t="shared" si="1"/>
        <v>2004</v>
      </c>
      <c r="W11" s="451">
        <f t="shared" si="1"/>
        <v>2005</v>
      </c>
      <c r="X11" s="451">
        <f t="shared" si="1"/>
        <v>2006</v>
      </c>
      <c r="Y11" s="451">
        <f t="shared" si="1"/>
        <v>2007</v>
      </c>
      <c r="Z11" s="451">
        <f t="shared" si="1"/>
        <v>2008</v>
      </c>
      <c r="AA11" s="451">
        <f t="shared" si="1"/>
        <v>2009</v>
      </c>
      <c r="AB11" s="451">
        <f t="shared" si="1"/>
        <v>2010</v>
      </c>
      <c r="AC11" s="451">
        <f t="shared" si="1"/>
        <v>2011</v>
      </c>
      <c r="AD11" s="451">
        <f t="shared" si="1"/>
        <v>2012</v>
      </c>
      <c r="AE11" s="451">
        <f t="shared" si="1"/>
        <v>2013</v>
      </c>
      <c r="AF11" s="451">
        <f t="shared" si="1"/>
        <v>2014</v>
      </c>
      <c r="AG11" s="451">
        <f t="shared" si="1"/>
        <v>2015</v>
      </c>
      <c r="AH11" s="451">
        <f t="shared" si="1"/>
        <v>2016</v>
      </c>
      <c r="AI11" s="451">
        <f t="shared" si="1"/>
        <v>2017</v>
      </c>
      <c r="AJ11" s="451">
        <f t="shared" si="1"/>
        <v>2018</v>
      </c>
      <c r="AK11" s="451">
        <f t="shared" si="1"/>
        <v>2019</v>
      </c>
      <c r="AL11" s="451">
        <f t="shared" si="1"/>
        <v>2020</v>
      </c>
      <c r="AM11" s="451">
        <f t="shared" si="1"/>
        <v>2021</v>
      </c>
      <c r="AN11" s="451">
        <f t="shared" si="1"/>
        <v>2022</v>
      </c>
      <c r="AO11" s="451">
        <f t="shared" si="1"/>
        <v>2023</v>
      </c>
      <c r="AP11" s="451">
        <f t="shared" si="1"/>
        <v>2024</v>
      </c>
    </row>
    <row r="12" spans="2:42" ht="13.5" customHeight="1">
      <c r="B12" s="458"/>
      <c r="D12" s="443"/>
      <c r="E12" s="448" t="s">
        <v>658</v>
      </c>
      <c r="F12" s="449"/>
      <c r="G12" s="539"/>
      <c r="H12" s="455"/>
      <c r="I12" s="455"/>
      <c r="J12" s="455"/>
      <c r="K12" s="455"/>
      <c r="L12" s="455"/>
      <c r="M12" s="455"/>
      <c r="N12" s="455"/>
      <c r="O12" s="455"/>
      <c r="P12" s="455"/>
      <c r="Q12" s="455"/>
      <c r="R12" s="455"/>
      <c r="S12" s="536">
        <v>123.292</v>
      </c>
      <c r="T12" s="536">
        <v>114.883</v>
      </c>
      <c r="U12" s="536">
        <v>75.619</v>
      </c>
      <c r="V12" s="536">
        <v>104.953</v>
      </c>
      <c r="W12" s="536">
        <v>103.446</v>
      </c>
      <c r="X12" s="536">
        <v>107.52800000000001</v>
      </c>
      <c r="Y12" s="536">
        <v>109.017</v>
      </c>
      <c r="Z12" s="536">
        <v>90.578000000000003</v>
      </c>
      <c r="AA12" s="536">
        <v>89.671000000000006</v>
      </c>
      <c r="AB12" s="536">
        <v>84.162999999999997</v>
      </c>
      <c r="AC12" s="536">
        <v>129.596</v>
      </c>
      <c r="AD12" s="536">
        <v>129.26499999999999</v>
      </c>
      <c r="AE12" s="536">
        <v>131.428</v>
      </c>
      <c r="AF12" s="536">
        <v>131.68199999999999</v>
      </c>
      <c r="AG12" s="536">
        <v>79.52</v>
      </c>
      <c r="AH12" s="536">
        <v>68.272999999999996</v>
      </c>
      <c r="AI12" s="536">
        <v>37.731000000000002</v>
      </c>
      <c r="AJ12" s="536">
        <v>54.398000000000003</v>
      </c>
      <c r="AK12" s="536">
        <v>14.742000000000001</v>
      </c>
      <c r="AL12" s="536">
        <v>7.2960000000000003</v>
      </c>
      <c r="AM12" s="536">
        <v>2.617</v>
      </c>
      <c r="AN12" s="536">
        <v>0</v>
      </c>
      <c r="AO12" s="536">
        <v>16.710999999999999</v>
      </c>
      <c r="AP12" s="536">
        <v>16.411999999999999</v>
      </c>
    </row>
    <row r="13" spans="2:42" ht="13.5" customHeight="1">
      <c r="B13" s="458"/>
      <c r="D13" s="443"/>
      <c r="E13" s="448" t="s">
        <v>657</v>
      </c>
      <c r="F13" s="449"/>
      <c r="G13" s="538"/>
      <c r="H13" s="455"/>
      <c r="I13" s="455"/>
      <c r="J13" s="455"/>
      <c r="K13" s="455"/>
      <c r="L13" s="455"/>
      <c r="M13" s="455"/>
      <c r="N13" s="455"/>
      <c r="O13" s="455"/>
      <c r="P13" s="455"/>
      <c r="Q13" s="455"/>
      <c r="R13" s="455"/>
      <c r="S13" s="536">
        <v>0</v>
      </c>
      <c r="T13" s="536">
        <v>0</v>
      </c>
      <c r="U13" s="536">
        <v>0</v>
      </c>
      <c r="V13" s="536">
        <v>0</v>
      </c>
      <c r="W13" s="536">
        <v>0</v>
      </c>
      <c r="X13" s="536">
        <v>0</v>
      </c>
      <c r="Y13" s="536">
        <v>3.9129999999999998</v>
      </c>
      <c r="Z13" s="536">
        <v>32.604999999999997</v>
      </c>
      <c r="AA13" s="536">
        <v>59.02</v>
      </c>
      <c r="AB13" s="536">
        <v>96.631</v>
      </c>
      <c r="AC13" s="536">
        <v>88.933000000000007</v>
      </c>
      <c r="AD13" s="536">
        <v>96.685000000000002</v>
      </c>
      <c r="AE13" s="536">
        <v>117.789</v>
      </c>
      <c r="AF13" s="536">
        <v>129.60300000000001</v>
      </c>
      <c r="AG13" s="536">
        <v>165.98699999999999</v>
      </c>
      <c r="AH13" s="536">
        <v>165.31200000000001</v>
      </c>
      <c r="AI13" s="536">
        <v>178.08199999999999</v>
      </c>
      <c r="AJ13" s="536">
        <v>210.38200000000001</v>
      </c>
      <c r="AK13" s="536">
        <v>157.23099999999999</v>
      </c>
      <c r="AL13" s="536">
        <v>133.72</v>
      </c>
      <c r="AM13" s="536">
        <v>168.471</v>
      </c>
      <c r="AN13" s="536">
        <v>218.744</v>
      </c>
      <c r="AO13" s="536">
        <v>198.374</v>
      </c>
      <c r="AP13" s="536">
        <v>194.828</v>
      </c>
    </row>
    <row r="14" spans="2:42" ht="13.5" customHeight="1">
      <c r="B14" s="458"/>
      <c r="D14" s="443"/>
      <c r="E14" s="448" t="s">
        <v>656</v>
      </c>
      <c r="F14" s="449"/>
      <c r="G14" s="538"/>
      <c r="H14" s="455"/>
      <c r="I14" s="455"/>
      <c r="J14" s="455"/>
      <c r="K14" s="455"/>
      <c r="L14" s="455"/>
      <c r="M14" s="455"/>
      <c r="N14" s="455"/>
      <c r="O14" s="455"/>
      <c r="P14" s="455"/>
      <c r="Q14" s="455"/>
      <c r="R14" s="455"/>
      <c r="S14" s="536">
        <v>42.947000000000003</v>
      </c>
      <c r="T14" s="536">
        <v>46.017000000000003</v>
      </c>
      <c r="U14" s="536">
        <v>31.564</v>
      </c>
      <c r="V14" s="536">
        <v>33.601999999999997</v>
      </c>
      <c r="W14" s="536">
        <v>29.643999999999998</v>
      </c>
      <c r="X14" s="536">
        <v>29.957000000000001</v>
      </c>
      <c r="Y14" s="536">
        <v>26.725000000000001</v>
      </c>
      <c r="Z14" s="536">
        <v>5.7190000000000003</v>
      </c>
      <c r="AA14" s="536">
        <v>2.4470000000000001</v>
      </c>
      <c r="AB14" s="536">
        <v>2.5739999999999998</v>
      </c>
      <c r="AC14" s="536">
        <v>2.105</v>
      </c>
      <c r="AD14" s="536">
        <v>0.56799999999999995</v>
      </c>
      <c r="AE14" s="536">
        <v>1.246</v>
      </c>
      <c r="AF14" s="536">
        <v>0</v>
      </c>
      <c r="AG14" s="536">
        <v>0.80300000000000005</v>
      </c>
      <c r="AH14" s="536">
        <v>0.77400000000000002</v>
      </c>
      <c r="AI14" s="536">
        <v>0</v>
      </c>
      <c r="AJ14" s="536">
        <v>0</v>
      </c>
      <c r="AK14" s="536">
        <v>0</v>
      </c>
      <c r="AL14" s="536">
        <v>0</v>
      </c>
      <c r="AM14" s="536">
        <v>1.887</v>
      </c>
      <c r="AN14" s="536">
        <v>1.746</v>
      </c>
      <c r="AO14" s="536">
        <v>0.26200000000000001</v>
      </c>
      <c r="AP14" s="536">
        <v>0.25700000000000001</v>
      </c>
    </row>
    <row r="15" spans="2:42" ht="13.5" customHeight="1">
      <c r="B15" s="458"/>
      <c r="D15" s="443"/>
      <c r="E15" s="448" t="s">
        <v>654</v>
      </c>
      <c r="F15" s="449"/>
      <c r="G15" s="538" t="s">
        <v>655</v>
      </c>
      <c r="H15" s="455"/>
      <c r="I15" s="455"/>
      <c r="J15" s="455"/>
      <c r="K15" s="455"/>
      <c r="L15" s="455"/>
      <c r="M15" s="455"/>
      <c r="N15" s="455"/>
      <c r="O15" s="455"/>
      <c r="P15" s="455"/>
      <c r="Q15" s="455"/>
      <c r="R15" s="455"/>
      <c r="S15" s="536">
        <v>55.841999999999999</v>
      </c>
      <c r="T15" s="536">
        <v>66.084999999999994</v>
      </c>
      <c r="U15" s="536">
        <v>58.543999999999997</v>
      </c>
      <c r="V15" s="536">
        <v>58.844000000000001</v>
      </c>
      <c r="W15" s="536">
        <v>53.573</v>
      </c>
      <c r="X15" s="536">
        <v>55.723999999999997</v>
      </c>
      <c r="Y15" s="536">
        <v>62.012999999999998</v>
      </c>
      <c r="Z15" s="536">
        <v>41.29</v>
      </c>
      <c r="AA15" s="536">
        <v>35.622999999999998</v>
      </c>
      <c r="AB15" s="536">
        <v>22.254000000000001</v>
      </c>
      <c r="AC15" s="536">
        <v>14.829000000000001</v>
      </c>
      <c r="AD15" s="536">
        <v>15.994999999999999</v>
      </c>
      <c r="AE15" s="536">
        <v>13.672000000000001</v>
      </c>
      <c r="AF15" s="536">
        <v>7.952</v>
      </c>
      <c r="AG15" s="536">
        <v>5.1449999999999996</v>
      </c>
      <c r="AH15" s="536">
        <v>6.5119999999999996</v>
      </c>
      <c r="AI15" s="536">
        <v>4.7190000000000003</v>
      </c>
      <c r="AJ15" s="536">
        <v>1.679</v>
      </c>
      <c r="AK15" s="536">
        <v>1.198</v>
      </c>
      <c r="AL15" s="536">
        <v>2.2829999999999999</v>
      </c>
      <c r="AM15" s="536">
        <v>0</v>
      </c>
      <c r="AN15" s="536">
        <v>0</v>
      </c>
      <c r="AO15" s="536">
        <v>1.6850000000000001</v>
      </c>
      <c r="AP15" s="536">
        <v>1.655</v>
      </c>
    </row>
    <row r="16" spans="2:42" ht="13.5" customHeight="1">
      <c r="B16" s="458"/>
      <c r="D16" s="443"/>
      <c r="E16" s="448" t="s">
        <v>653</v>
      </c>
      <c r="F16" s="449"/>
      <c r="G16" s="538"/>
      <c r="H16" s="455"/>
      <c r="I16" s="455"/>
      <c r="J16" s="455"/>
      <c r="K16" s="455"/>
      <c r="L16" s="455"/>
      <c r="M16" s="455"/>
      <c r="N16" s="455"/>
      <c r="O16" s="455"/>
      <c r="P16" s="455"/>
      <c r="Q16" s="455"/>
      <c r="R16" s="455"/>
      <c r="S16" s="536">
        <v>146.47200000000001</v>
      </c>
      <c r="T16" s="536">
        <v>121.563</v>
      </c>
      <c r="U16" s="536">
        <v>104.922</v>
      </c>
      <c r="V16" s="536">
        <v>104.199</v>
      </c>
      <c r="W16" s="536">
        <v>102.51</v>
      </c>
      <c r="X16" s="536">
        <v>77.063999999999993</v>
      </c>
      <c r="Y16" s="536">
        <v>78.605999999999995</v>
      </c>
      <c r="Z16" s="536">
        <v>77.254999999999995</v>
      </c>
      <c r="AA16" s="536">
        <v>102.084</v>
      </c>
      <c r="AB16" s="536">
        <v>100.696</v>
      </c>
      <c r="AC16" s="536">
        <v>104.55</v>
      </c>
      <c r="AD16" s="536">
        <v>95.43</v>
      </c>
      <c r="AE16" s="536">
        <v>87.126000000000005</v>
      </c>
      <c r="AF16" s="536">
        <v>79.492000000000004</v>
      </c>
      <c r="AG16" s="536">
        <v>75.468999999999994</v>
      </c>
      <c r="AH16" s="536">
        <v>73.385999999999996</v>
      </c>
      <c r="AI16" s="536">
        <v>79.686000000000007</v>
      </c>
      <c r="AJ16" s="536">
        <v>81.504999999999995</v>
      </c>
      <c r="AK16" s="536">
        <v>51.936999999999998</v>
      </c>
      <c r="AL16" s="536">
        <v>25.943999999999999</v>
      </c>
      <c r="AM16" s="536">
        <v>33.042000000000002</v>
      </c>
      <c r="AN16" s="536">
        <v>52.149000000000001</v>
      </c>
      <c r="AO16" s="536">
        <v>57.142000000000003</v>
      </c>
      <c r="AP16" s="536">
        <v>56.121000000000002</v>
      </c>
    </row>
    <row r="17" spans="2:42" ht="13.5" customHeight="1">
      <c r="B17" s="458"/>
      <c r="D17" s="443"/>
      <c r="E17" s="448" t="s">
        <v>652</v>
      </c>
      <c r="F17" s="449"/>
      <c r="G17" s="538"/>
      <c r="H17" s="455"/>
      <c r="I17" s="455"/>
      <c r="J17" s="455"/>
      <c r="K17" s="455"/>
      <c r="L17" s="455"/>
      <c r="M17" s="455"/>
      <c r="N17" s="455"/>
      <c r="O17" s="455"/>
      <c r="P17" s="455"/>
      <c r="Q17" s="455"/>
      <c r="R17" s="455"/>
      <c r="S17" s="536">
        <v>68.760000000000005</v>
      </c>
      <c r="T17" s="536">
        <v>63.872999999999998</v>
      </c>
      <c r="U17" s="536">
        <v>73.813999999999993</v>
      </c>
      <c r="V17" s="536">
        <v>69.766000000000005</v>
      </c>
      <c r="W17" s="536">
        <v>75.944000000000003</v>
      </c>
      <c r="X17" s="536">
        <v>80.844999999999999</v>
      </c>
      <c r="Y17" s="536">
        <v>88.748000000000005</v>
      </c>
      <c r="Z17" s="536">
        <v>90.707999999999998</v>
      </c>
      <c r="AA17" s="536">
        <v>87.046999999999997</v>
      </c>
      <c r="AB17" s="536">
        <v>89.320999999999998</v>
      </c>
      <c r="AC17" s="536">
        <v>86.308000000000007</v>
      </c>
      <c r="AD17" s="536">
        <v>90.599000000000004</v>
      </c>
      <c r="AE17" s="536">
        <v>92.575999999999993</v>
      </c>
      <c r="AF17" s="536">
        <v>86.972999999999999</v>
      </c>
      <c r="AG17" s="536">
        <v>77.597999999999999</v>
      </c>
      <c r="AH17" s="536">
        <v>73.915999999999997</v>
      </c>
      <c r="AI17" s="536">
        <v>70.61</v>
      </c>
      <c r="AJ17" s="536">
        <v>73.600999999999999</v>
      </c>
      <c r="AK17" s="536">
        <v>46.314999999999998</v>
      </c>
      <c r="AL17" s="536">
        <v>19.396999999999998</v>
      </c>
      <c r="AM17" s="536">
        <v>18.611000000000001</v>
      </c>
      <c r="AN17" s="536">
        <v>18.449000000000002</v>
      </c>
      <c r="AO17" s="536">
        <v>32.018000000000001</v>
      </c>
      <c r="AP17" s="536">
        <v>31.445</v>
      </c>
    </row>
    <row r="18" spans="2:42" ht="13.5" customHeight="1">
      <c r="B18" s="458"/>
      <c r="D18" s="443"/>
      <c r="E18" s="448" t="s">
        <v>651</v>
      </c>
      <c r="F18" s="449"/>
      <c r="G18" s="537"/>
      <c r="H18" s="455"/>
      <c r="I18" s="455"/>
      <c r="J18" s="455"/>
      <c r="K18" s="455"/>
      <c r="L18" s="455"/>
      <c r="M18" s="455"/>
      <c r="N18" s="455"/>
      <c r="O18" s="455"/>
      <c r="P18" s="455"/>
      <c r="Q18" s="455"/>
      <c r="R18" s="455"/>
      <c r="S18" s="536">
        <v>58.881999999999998</v>
      </c>
      <c r="T18" s="536">
        <v>40.088999999999999</v>
      </c>
      <c r="U18" s="536">
        <v>46.91</v>
      </c>
      <c r="V18" s="536">
        <v>45.912999999999997</v>
      </c>
      <c r="W18" s="536">
        <v>46.985999999999997</v>
      </c>
      <c r="X18" s="536">
        <v>57.704000000000001</v>
      </c>
      <c r="Y18" s="536">
        <v>53.731000000000002</v>
      </c>
      <c r="Z18" s="536">
        <v>49.463000000000001</v>
      </c>
      <c r="AA18" s="536">
        <v>56.762999999999998</v>
      </c>
      <c r="AB18" s="536">
        <v>47.762999999999998</v>
      </c>
      <c r="AC18" s="536">
        <v>54.792000000000002</v>
      </c>
      <c r="AD18" s="536">
        <v>88.284000000000006</v>
      </c>
      <c r="AE18" s="536">
        <v>94.619</v>
      </c>
      <c r="AF18" s="536">
        <v>101.842</v>
      </c>
      <c r="AG18" s="536">
        <v>102.926</v>
      </c>
      <c r="AH18" s="536">
        <v>97.021000000000001</v>
      </c>
      <c r="AI18" s="536">
        <v>53.807000000000002</v>
      </c>
      <c r="AJ18" s="536">
        <v>53.92</v>
      </c>
      <c r="AK18" s="536">
        <v>63.209000000000003</v>
      </c>
      <c r="AL18" s="536">
        <v>70.888000000000005</v>
      </c>
      <c r="AM18" s="536">
        <v>89.924999999999997</v>
      </c>
      <c r="AN18" s="536">
        <v>98.677000000000007</v>
      </c>
      <c r="AO18" s="536">
        <v>74.662000000000006</v>
      </c>
      <c r="AP18" s="536">
        <v>73.326999999999998</v>
      </c>
    </row>
    <row r="19" spans="2:42" ht="13.5" customHeight="1">
      <c r="B19" s="458"/>
      <c r="E19" s="455"/>
      <c r="F19" s="455"/>
      <c r="G19" s="455"/>
      <c r="H19" s="455"/>
      <c r="I19" s="455"/>
      <c r="J19" s="455"/>
      <c r="K19" s="455"/>
      <c r="L19" s="455"/>
      <c r="M19" s="455"/>
      <c r="N19" s="455"/>
      <c r="O19" s="455"/>
      <c r="P19" s="455"/>
      <c r="Q19" s="455"/>
      <c r="R19" s="455"/>
      <c r="S19" s="455"/>
      <c r="T19" s="455"/>
      <c r="U19" s="455"/>
      <c r="V19" s="455"/>
      <c r="W19" s="455"/>
      <c r="X19" s="455"/>
      <c r="Y19" s="455"/>
      <c r="Z19" s="455"/>
      <c r="AA19" s="455"/>
      <c r="AB19" s="455"/>
      <c r="AC19" s="455"/>
      <c r="AD19" s="455"/>
      <c r="AE19" s="455"/>
      <c r="AF19" s="455"/>
      <c r="AG19" s="455"/>
      <c r="AH19" s="455"/>
      <c r="AI19" s="455"/>
      <c r="AJ19" s="455"/>
      <c r="AK19" s="455"/>
      <c r="AL19" s="455"/>
      <c r="AM19" s="455"/>
      <c r="AN19" s="455"/>
      <c r="AO19" s="455"/>
      <c r="AP19" s="455"/>
    </row>
    <row r="20" spans="2:42" ht="13.5" customHeight="1">
      <c r="B20" s="458"/>
      <c r="E20" s="455"/>
      <c r="F20" s="455"/>
      <c r="G20" s="455"/>
      <c r="H20" s="455"/>
      <c r="I20" s="455"/>
      <c r="J20" s="455"/>
      <c r="K20" s="455"/>
      <c r="L20" s="455"/>
      <c r="M20" s="455"/>
      <c r="N20" s="455"/>
      <c r="O20" s="455"/>
      <c r="P20" s="455"/>
      <c r="Q20" s="455"/>
      <c r="R20" s="455"/>
      <c r="S20" s="455"/>
      <c r="T20" s="455"/>
      <c r="U20" s="455"/>
      <c r="V20" s="455"/>
      <c r="W20" s="455"/>
      <c r="X20" s="455"/>
      <c r="Y20" s="455"/>
      <c r="Z20" s="455"/>
      <c r="AA20" s="455"/>
      <c r="AB20" s="455"/>
      <c r="AC20" s="455"/>
      <c r="AD20" s="455"/>
      <c r="AE20" s="455"/>
      <c r="AF20" s="455"/>
      <c r="AG20" s="455"/>
      <c r="AH20" s="455"/>
      <c r="AI20" s="455"/>
      <c r="AJ20" s="455"/>
      <c r="AK20" s="455"/>
      <c r="AL20" s="455"/>
      <c r="AM20" s="455"/>
      <c r="AN20" s="455"/>
      <c r="AO20" s="455"/>
      <c r="AP20" s="455"/>
    </row>
    <row r="21" spans="2:42" ht="13.5" customHeight="1">
      <c r="B21" s="458"/>
      <c r="E21" s="455"/>
      <c r="F21" s="455"/>
      <c r="G21" s="455"/>
      <c r="H21" s="455"/>
      <c r="I21" s="455"/>
      <c r="J21" s="455"/>
      <c r="K21" s="455"/>
      <c r="L21" s="455"/>
      <c r="M21" s="455"/>
      <c r="N21" s="455"/>
      <c r="O21" s="455"/>
      <c r="P21" s="455"/>
      <c r="Q21" s="455"/>
      <c r="R21" s="455"/>
      <c r="S21" s="455"/>
      <c r="T21" s="455"/>
      <c r="U21" s="455"/>
      <c r="V21" s="455"/>
      <c r="W21" s="455"/>
      <c r="X21" s="455"/>
      <c r="Y21" s="455"/>
      <c r="Z21" s="455"/>
      <c r="AA21" s="455"/>
      <c r="AB21" s="455"/>
      <c r="AC21" s="455"/>
      <c r="AD21" s="455"/>
      <c r="AE21" s="455"/>
      <c r="AF21" s="455"/>
      <c r="AG21" s="455"/>
      <c r="AH21" s="455"/>
      <c r="AI21" s="455"/>
      <c r="AJ21" s="455"/>
      <c r="AK21" s="455"/>
      <c r="AL21" s="455"/>
      <c r="AM21" s="455"/>
      <c r="AN21" s="455"/>
      <c r="AO21" s="455"/>
      <c r="AP21" s="455"/>
    </row>
    <row r="22" spans="2:42" ht="13.5" customHeight="1">
      <c r="B22" s="458"/>
      <c r="E22" s="455"/>
      <c r="F22" s="455"/>
      <c r="G22" s="455"/>
      <c r="H22" s="455"/>
      <c r="I22" s="455"/>
      <c r="J22" s="455"/>
      <c r="K22" s="455"/>
      <c r="L22" s="455"/>
      <c r="M22" s="455"/>
      <c r="N22" s="455"/>
      <c r="O22" s="455"/>
      <c r="P22" s="455"/>
      <c r="Q22" s="455"/>
      <c r="R22" s="455"/>
      <c r="S22" s="455"/>
      <c r="T22" s="455"/>
      <c r="U22" s="455"/>
      <c r="V22" s="455"/>
      <c r="W22" s="455"/>
      <c r="X22" s="455"/>
      <c r="Y22" s="455"/>
      <c r="Z22" s="455"/>
      <c r="AA22" s="455"/>
      <c r="AB22" s="455"/>
      <c r="AC22" s="455"/>
      <c r="AD22" s="455"/>
      <c r="AE22" s="455"/>
      <c r="AF22" s="455"/>
      <c r="AG22" s="455"/>
      <c r="AH22" s="455"/>
      <c r="AI22" s="455"/>
      <c r="AJ22" s="455"/>
      <c r="AK22" s="455"/>
      <c r="AL22" s="455"/>
      <c r="AM22" s="455"/>
      <c r="AN22" s="455"/>
      <c r="AO22" s="455"/>
      <c r="AP22" s="455"/>
    </row>
    <row r="23" spans="2:42" s="445" customFormat="1" ht="16.2">
      <c r="B23" s="458" t="s">
        <v>586</v>
      </c>
      <c r="C23" s="457">
        <f>C10+4</f>
        <v>42</v>
      </c>
      <c r="D23" s="535" t="s">
        <v>650</v>
      </c>
      <c r="E23" s="457"/>
      <c r="F23" s="457"/>
    </row>
    <row r="24" spans="2:42" s="445" customFormat="1" ht="13.8">
      <c r="B24" s="458"/>
      <c r="C24" s="457"/>
      <c r="D24" s="451" t="s">
        <v>584</v>
      </c>
      <c r="E24" s="505" t="s">
        <v>647</v>
      </c>
      <c r="F24" s="454"/>
      <c r="G24" s="506" t="s">
        <v>628</v>
      </c>
      <c r="H24" s="451">
        <v>1990</v>
      </c>
      <c r="I24" s="451">
        <f t="shared" ref="I24:AP24" si="2">H24+1</f>
        <v>1991</v>
      </c>
      <c r="J24" s="451">
        <f t="shared" si="2"/>
        <v>1992</v>
      </c>
      <c r="K24" s="451">
        <f t="shared" si="2"/>
        <v>1993</v>
      </c>
      <c r="L24" s="451">
        <f t="shared" si="2"/>
        <v>1994</v>
      </c>
      <c r="M24" s="451">
        <f t="shared" si="2"/>
        <v>1995</v>
      </c>
      <c r="N24" s="451">
        <f t="shared" si="2"/>
        <v>1996</v>
      </c>
      <c r="O24" s="451">
        <f t="shared" si="2"/>
        <v>1997</v>
      </c>
      <c r="P24" s="451">
        <f t="shared" si="2"/>
        <v>1998</v>
      </c>
      <c r="Q24" s="451">
        <f t="shared" si="2"/>
        <v>1999</v>
      </c>
      <c r="R24" s="451">
        <f t="shared" si="2"/>
        <v>2000</v>
      </c>
      <c r="S24" s="451">
        <f t="shared" si="2"/>
        <v>2001</v>
      </c>
      <c r="T24" s="451">
        <f t="shared" si="2"/>
        <v>2002</v>
      </c>
      <c r="U24" s="451">
        <f t="shared" si="2"/>
        <v>2003</v>
      </c>
      <c r="V24" s="451">
        <f t="shared" si="2"/>
        <v>2004</v>
      </c>
      <c r="W24" s="451">
        <f t="shared" si="2"/>
        <v>2005</v>
      </c>
      <c r="X24" s="451">
        <f t="shared" si="2"/>
        <v>2006</v>
      </c>
      <c r="Y24" s="451">
        <f t="shared" si="2"/>
        <v>2007</v>
      </c>
      <c r="Z24" s="451">
        <f t="shared" si="2"/>
        <v>2008</v>
      </c>
      <c r="AA24" s="451">
        <f t="shared" si="2"/>
        <v>2009</v>
      </c>
      <c r="AB24" s="451">
        <f t="shared" si="2"/>
        <v>2010</v>
      </c>
      <c r="AC24" s="451">
        <f t="shared" si="2"/>
        <v>2011</v>
      </c>
      <c r="AD24" s="451">
        <f t="shared" si="2"/>
        <v>2012</v>
      </c>
      <c r="AE24" s="451">
        <f t="shared" si="2"/>
        <v>2013</v>
      </c>
      <c r="AF24" s="451">
        <f t="shared" si="2"/>
        <v>2014</v>
      </c>
      <c r="AG24" s="451">
        <f t="shared" si="2"/>
        <v>2015</v>
      </c>
      <c r="AH24" s="451">
        <f t="shared" si="2"/>
        <v>2016</v>
      </c>
      <c r="AI24" s="451">
        <f t="shared" si="2"/>
        <v>2017</v>
      </c>
      <c r="AJ24" s="451">
        <f t="shared" si="2"/>
        <v>2018</v>
      </c>
      <c r="AK24" s="451">
        <f t="shared" si="2"/>
        <v>2019</v>
      </c>
      <c r="AL24" s="451">
        <f t="shared" si="2"/>
        <v>2020</v>
      </c>
      <c r="AM24" s="451">
        <f t="shared" si="2"/>
        <v>2021</v>
      </c>
      <c r="AN24" s="451">
        <f t="shared" si="2"/>
        <v>2022</v>
      </c>
      <c r="AO24" s="451">
        <f t="shared" si="2"/>
        <v>2023</v>
      </c>
      <c r="AP24" s="451">
        <f t="shared" si="2"/>
        <v>2024</v>
      </c>
    </row>
    <row r="25" spans="2:42" s="462" customFormat="1" ht="13.8">
      <c r="B25" s="471"/>
      <c r="C25" s="470"/>
      <c r="D25" s="502"/>
      <c r="E25" s="498" t="s">
        <v>627</v>
      </c>
      <c r="F25" s="497"/>
      <c r="G25" s="517"/>
      <c r="H25" s="500">
        <v>8.2856000000000005</v>
      </c>
      <c r="I25" s="500">
        <v>8.2856000000000005</v>
      </c>
      <c r="J25" s="500">
        <v>8.2856000000000005</v>
      </c>
      <c r="K25" s="500">
        <v>8.2856000000000005</v>
      </c>
      <c r="L25" s="500">
        <v>8.2856000000000005</v>
      </c>
      <c r="M25" s="500">
        <v>8.2856000000000005</v>
      </c>
      <c r="N25" s="500">
        <v>8.2856000000000005</v>
      </c>
      <c r="O25" s="500">
        <v>8.2856000000000005</v>
      </c>
      <c r="P25" s="500">
        <v>8.2856000000000005</v>
      </c>
      <c r="Q25" s="500">
        <v>8.2856000000000005</v>
      </c>
      <c r="R25" s="500">
        <v>8.2024610004906542</v>
      </c>
      <c r="S25" s="500">
        <v>7.9350800972538948</v>
      </c>
      <c r="T25" s="500">
        <v>7.6672074139316253</v>
      </c>
      <c r="U25" s="500">
        <v>7.4220238273858659</v>
      </c>
      <c r="V25" s="500">
        <v>7.1915891268498138</v>
      </c>
      <c r="W25" s="500">
        <v>6.9004387114064203</v>
      </c>
      <c r="X25" s="500">
        <v>6.4839900888753128</v>
      </c>
      <c r="Y25" s="500">
        <v>6.0768094262124235</v>
      </c>
      <c r="Z25" s="500">
        <v>5.7299616542426817</v>
      </c>
      <c r="AA25" s="500">
        <v>5.3629767955565697</v>
      </c>
      <c r="AB25" s="500">
        <v>5.0452288363862401</v>
      </c>
      <c r="AC25" s="500">
        <v>4.7696259215695562</v>
      </c>
      <c r="AD25" s="500">
        <v>4.498467592220579</v>
      </c>
      <c r="AE25" s="500">
        <v>4.2326736550222712</v>
      </c>
      <c r="AF25" s="500">
        <v>4.0209346083457893</v>
      </c>
      <c r="AG25" s="500">
        <v>3.8245047562812977</v>
      </c>
      <c r="AH25" s="500">
        <v>3.6489920914745988</v>
      </c>
      <c r="AI25" s="500">
        <v>3.4801491730921543</v>
      </c>
      <c r="AJ25" s="500">
        <v>3.3609085948315629</v>
      </c>
      <c r="AK25" s="500">
        <v>3.3203965886779541</v>
      </c>
      <c r="AL25" s="500">
        <v>3.3036439836448834</v>
      </c>
      <c r="AM25" s="500">
        <v>3.2982815142111424</v>
      </c>
      <c r="AN25" s="500">
        <v>3.3069876682143491</v>
      </c>
      <c r="AO25" s="500">
        <v>3.3257121721401322</v>
      </c>
      <c r="AP25" s="500">
        <v>3.3487601065036907</v>
      </c>
    </row>
    <row r="26" spans="2:42" s="462" customFormat="1" ht="13.8">
      <c r="B26" s="471"/>
      <c r="C26" s="470"/>
      <c r="D26" s="503"/>
      <c r="E26" s="501" t="s">
        <v>638</v>
      </c>
      <c r="F26" s="497"/>
      <c r="G26" s="515"/>
      <c r="H26" s="500">
        <v>14.53656</v>
      </c>
      <c r="I26" s="500">
        <v>14.53656</v>
      </c>
      <c r="J26" s="500">
        <v>14.53656</v>
      </c>
      <c r="K26" s="500">
        <v>14.53656</v>
      </c>
      <c r="L26" s="500">
        <v>14.53656</v>
      </c>
      <c r="M26" s="500">
        <v>14.53656</v>
      </c>
      <c r="N26" s="500">
        <v>14.53656</v>
      </c>
      <c r="O26" s="500">
        <v>14.53656</v>
      </c>
      <c r="P26" s="500">
        <v>14.53656</v>
      </c>
      <c r="Q26" s="500">
        <v>14.53656</v>
      </c>
      <c r="R26" s="500">
        <v>14.334999142485874</v>
      </c>
      <c r="S26" s="500">
        <v>13.686765167367559</v>
      </c>
      <c r="T26" s="500">
        <v>13.037338928494222</v>
      </c>
      <c r="U26" s="500">
        <v>12.442919772091008</v>
      </c>
      <c r="V26" s="500">
        <v>11.884257578473484</v>
      </c>
      <c r="W26" s="500">
        <v>11.268849409761298</v>
      </c>
      <c r="X26" s="500">
        <v>10.526542278797947</v>
      </c>
      <c r="Y26" s="500">
        <v>9.806069222937305</v>
      </c>
      <c r="Z26" s="500">
        <v>9.191773711386066</v>
      </c>
      <c r="AA26" s="500">
        <v>8.5388737200951361</v>
      </c>
      <c r="AB26" s="500">
        <v>7.9795297883326306</v>
      </c>
      <c r="AC26" s="500">
        <v>7.5077172386564124</v>
      </c>
      <c r="AD26" s="500">
        <v>7.0473274581490006</v>
      </c>
      <c r="AE26" s="500">
        <v>6.6091922539875094</v>
      </c>
      <c r="AF26" s="500">
        <v>6.2707919660573292</v>
      </c>
      <c r="AG26" s="500">
        <v>5.9667684496424176</v>
      </c>
      <c r="AH26" s="500">
        <v>5.7051873031106535</v>
      </c>
      <c r="AI26" s="500">
        <v>5.4605323810058142</v>
      </c>
      <c r="AJ26" s="500">
        <v>5.2673598966563651</v>
      </c>
      <c r="AK26" s="500">
        <v>5.1114876270190477</v>
      </c>
      <c r="AL26" s="500">
        <v>4.9892607274889738</v>
      </c>
      <c r="AM26" s="500">
        <v>4.8967053487478998</v>
      </c>
      <c r="AN26" s="500">
        <v>4.828787790273732</v>
      </c>
      <c r="AO26" s="500">
        <v>4.7768238786086146</v>
      </c>
      <c r="AP26" s="500">
        <v>4.7305154663509299</v>
      </c>
    </row>
    <row r="27" spans="2:42" s="462" customFormat="1" ht="13.8">
      <c r="B27" s="471"/>
      <c r="C27" s="470"/>
      <c r="D27" s="503"/>
      <c r="E27" s="501" t="s">
        <v>624</v>
      </c>
      <c r="F27" s="497"/>
      <c r="G27" s="515"/>
      <c r="H27" s="500" t="s">
        <v>575</v>
      </c>
      <c r="I27" s="500" t="s">
        <v>575</v>
      </c>
      <c r="J27" s="500" t="s">
        <v>575</v>
      </c>
      <c r="K27" s="500" t="s">
        <v>575</v>
      </c>
      <c r="L27" s="500" t="s">
        <v>575</v>
      </c>
      <c r="M27" s="500" t="s">
        <v>575</v>
      </c>
      <c r="N27" s="500" t="s">
        <v>575</v>
      </c>
      <c r="O27" s="500" t="s">
        <v>575</v>
      </c>
      <c r="P27" s="500" t="s">
        <v>575</v>
      </c>
      <c r="Q27" s="500" t="s">
        <v>575</v>
      </c>
      <c r="R27" s="500" t="s">
        <v>575</v>
      </c>
      <c r="S27" s="500" t="s">
        <v>575</v>
      </c>
      <c r="T27" s="500" t="s">
        <v>575</v>
      </c>
      <c r="U27" s="500">
        <v>1.7898047169151732</v>
      </c>
      <c r="V27" s="500">
        <v>1.7898047169151732</v>
      </c>
      <c r="W27" s="500">
        <v>1.7898047169151732</v>
      </c>
      <c r="X27" s="500">
        <v>1.7898047169151734</v>
      </c>
      <c r="Y27" s="500">
        <v>1.7898047169151732</v>
      </c>
      <c r="Z27" s="500">
        <v>1.7898047169151732</v>
      </c>
      <c r="AA27" s="500">
        <v>1.7898047169151732</v>
      </c>
      <c r="AB27" s="500">
        <v>1.7898047169151734</v>
      </c>
      <c r="AC27" s="500">
        <v>1.7898047169151732</v>
      </c>
      <c r="AD27" s="500">
        <v>1.7898047169151732</v>
      </c>
      <c r="AE27" s="500">
        <v>1.7898047169151732</v>
      </c>
      <c r="AF27" s="500">
        <v>1.7898047169151732</v>
      </c>
      <c r="AG27" s="500">
        <v>1.7898047169151732</v>
      </c>
      <c r="AH27" s="500">
        <v>1.7898047169151732</v>
      </c>
      <c r="AI27" s="500">
        <v>1.7898047169151732</v>
      </c>
      <c r="AJ27" s="500">
        <v>1.8225726997345117</v>
      </c>
      <c r="AK27" s="500">
        <v>1.9092200985342842</v>
      </c>
      <c r="AL27" s="500">
        <v>1.9766664646012777</v>
      </c>
      <c r="AM27" s="500">
        <v>2.0394966130086112</v>
      </c>
      <c r="AN27" s="500">
        <v>2.1023394470089629</v>
      </c>
      <c r="AO27" s="500">
        <v>2.1657118850208978</v>
      </c>
      <c r="AP27" s="500">
        <v>2.2212357392549071</v>
      </c>
    </row>
    <row r="28" spans="2:42" s="462" customFormat="1" ht="13.8">
      <c r="B28" s="471"/>
      <c r="C28" s="470"/>
      <c r="D28" s="503" t="s">
        <v>623</v>
      </c>
      <c r="E28" s="498" t="s">
        <v>618</v>
      </c>
      <c r="F28" s="497"/>
      <c r="G28" s="515"/>
      <c r="H28" s="523">
        <v>14</v>
      </c>
      <c r="I28" s="520">
        <v>14</v>
      </c>
      <c r="J28" s="520">
        <v>14</v>
      </c>
      <c r="K28" s="520">
        <v>14</v>
      </c>
      <c r="L28" s="520">
        <v>14</v>
      </c>
      <c r="M28" s="520">
        <v>14</v>
      </c>
      <c r="N28" s="520">
        <v>14</v>
      </c>
      <c r="O28" s="520">
        <v>14</v>
      </c>
      <c r="P28" s="520">
        <v>14</v>
      </c>
      <c r="Q28" s="520">
        <v>14</v>
      </c>
      <c r="R28" s="520">
        <v>14</v>
      </c>
      <c r="S28" s="520">
        <v>14</v>
      </c>
      <c r="T28" s="520">
        <v>14</v>
      </c>
      <c r="U28" s="520">
        <v>14</v>
      </c>
      <c r="V28" s="520">
        <v>14</v>
      </c>
      <c r="W28" s="520">
        <v>14</v>
      </c>
      <c r="X28" s="520">
        <v>14</v>
      </c>
      <c r="Y28" s="520">
        <v>14</v>
      </c>
      <c r="Z28" s="520">
        <v>14</v>
      </c>
      <c r="AA28" s="520">
        <v>14</v>
      </c>
      <c r="AB28" s="520">
        <v>14</v>
      </c>
      <c r="AC28" s="526">
        <v>14</v>
      </c>
      <c r="AD28" s="526">
        <v>14</v>
      </c>
      <c r="AE28" s="521">
        <v>14</v>
      </c>
      <c r="AF28" s="520">
        <v>14</v>
      </c>
      <c r="AG28" s="520">
        <v>14</v>
      </c>
      <c r="AH28" s="520">
        <v>14</v>
      </c>
      <c r="AI28" s="520">
        <v>14</v>
      </c>
      <c r="AJ28" s="520">
        <v>14</v>
      </c>
      <c r="AK28" s="520">
        <v>14</v>
      </c>
      <c r="AL28" s="520">
        <v>14</v>
      </c>
      <c r="AM28" s="520">
        <v>14</v>
      </c>
      <c r="AN28" s="520">
        <v>14</v>
      </c>
      <c r="AO28" s="520">
        <v>14</v>
      </c>
      <c r="AP28" s="568">
        <v>14</v>
      </c>
    </row>
    <row r="29" spans="2:42" s="462" customFormat="1" ht="13.8">
      <c r="B29" s="471"/>
      <c r="C29" s="470"/>
      <c r="D29" s="503"/>
      <c r="E29" s="498" t="s">
        <v>621</v>
      </c>
      <c r="F29" s="497"/>
      <c r="G29" s="515"/>
      <c r="H29" s="500">
        <v>18.745000000000001</v>
      </c>
      <c r="I29" s="500">
        <v>18.745000000000001</v>
      </c>
      <c r="J29" s="500">
        <v>18.745000000000001</v>
      </c>
      <c r="K29" s="500">
        <v>18.745000000000001</v>
      </c>
      <c r="L29" s="500">
        <v>18.745000000000001</v>
      </c>
      <c r="M29" s="500">
        <v>18.745000000000001</v>
      </c>
      <c r="N29" s="500">
        <v>18.745000000000001</v>
      </c>
      <c r="O29" s="500">
        <v>18.745000000000001</v>
      </c>
      <c r="P29" s="500">
        <v>18.661808872774529</v>
      </c>
      <c r="Q29" s="500">
        <v>18.332396866377934</v>
      </c>
      <c r="R29" s="500">
        <v>17.958768164357895</v>
      </c>
      <c r="S29" s="500">
        <v>17.592052528100108</v>
      </c>
      <c r="T29" s="500">
        <v>16.834191551280774</v>
      </c>
      <c r="U29" s="500">
        <v>14.900925063713986</v>
      </c>
      <c r="V29" s="500">
        <v>13.234356828888536</v>
      </c>
      <c r="W29" s="500">
        <v>11.706011862360057</v>
      </c>
      <c r="X29" s="500">
        <v>10.372298759553452</v>
      </c>
      <c r="Y29" s="500">
        <v>9.3246588305747018</v>
      </c>
      <c r="Z29" s="500">
        <v>8.4163521499802005</v>
      </c>
      <c r="AA29" s="500">
        <v>7.7854703891957051</v>
      </c>
      <c r="AB29" s="500">
        <v>7.2256785614843215</v>
      </c>
      <c r="AC29" s="500">
        <v>6.7375095594325529</v>
      </c>
      <c r="AD29" s="500">
        <v>6.2723898877661046</v>
      </c>
      <c r="AE29" s="500">
        <v>5.8497264148364518</v>
      </c>
      <c r="AF29" s="500">
        <v>5.4933570298877115</v>
      </c>
      <c r="AG29" s="500">
        <v>5.1862205147506435</v>
      </c>
      <c r="AH29" s="500">
        <v>4.9169538336099734</v>
      </c>
      <c r="AI29" s="500">
        <v>4.6859903449658979</v>
      </c>
      <c r="AJ29" s="500">
        <v>4.4719340131134038</v>
      </c>
      <c r="AK29" s="500">
        <v>4.2963558031147153</v>
      </c>
      <c r="AL29" s="500">
        <v>4.1552136535220328</v>
      </c>
      <c r="AM29" s="500">
        <v>4.0351459252571873</v>
      </c>
      <c r="AN29" s="500">
        <v>3.9395004623022176</v>
      </c>
      <c r="AO29" s="500">
        <v>3.8499936249851041</v>
      </c>
      <c r="AP29" s="500">
        <v>3.7752248428159842</v>
      </c>
    </row>
    <row r="30" spans="2:42" s="462" customFormat="1" ht="13.8">
      <c r="B30" s="471"/>
      <c r="C30" s="470"/>
      <c r="D30" s="503"/>
      <c r="E30" s="498" t="s">
        <v>617</v>
      </c>
      <c r="F30" s="497"/>
      <c r="G30" s="515"/>
      <c r="H30" s="500">
        <v>21.179814593308866</v>
      </c>
      <c r="I30" s="500">
        <v>21.178043421132479</v>
      </c>
      <c r="J30" s="500">
        <v>21.179778652078781</v>
      </c>
      <c r="K30" s="500">
        <v>21.171919921881155</v>
      </c>
      <c r="L30" s="500">
        <v>21.193061214887663</v>
      </c>
      <c r="M30" s="500">
        <v>21.21778964159547</v>
      </c>
      <c r="N30" s="500">
        <v>21.201176890623938</v>
      </c>
      <c r="O30" s="500">
        <v>21.200163315692595</v>
      </c>
      <c r="P30" s="500">
        <v>21.211147670571457</v>
      </c>
      <c r="Q30" s="500">
        <v>21.242549732626287</v>
      </c>
      <c r="R30" s="500">
        <v>21.216983973417666</v>
      </c>
      <c r="S30" s="500">
        <v>20.754615162833513</v>
      </c>
      <c r="T30" s="500">
        <v>19.331511765570198</v>
      </c>
      <c r="U30" s="500">
        <v>17.549770506576557</v>
      </c>
      <c r="V30" s="500">
        <v>15.998358422539477</v>
      </c>
      <c r="W30" s="500">
        <v>14.461117708282393</v>
      </c>
      <c r="X30" s="500">
        <v>12.873317455847102</v>
      </c>
      <c r="Y30" s="500">
        <v>11.637982056051195</v>
      </c>
      <c r="Z30" s="500">
        <v>10.46525571432325</v>
      </c>
      <c r="AA30" s="500">
        <v>9.5966393437340152</v>
      </c>
      <c r="AB30" s="500">
        <v>8.8021173876269803</v>
      </c>
      <c r="AC30" s="500">
        <v>8.1141459472378994</v>
      </c>
      <c r="AD30" s="500">
        <v>7.4501593130751891</v>
      </c>
      <c r="AE30" s="500">
        <v>6.8472131905359905</v>
      </c>
      <c r="AF30" s="500">
        <v>6.3268487202407115</v>
      </c>
      <c r="AG30" s="500">
        <v>5.8733126659835877</v>
      </c>
      <c r="AH30" s="500">
        <v>5.475424991894017</v>
      </c>
      <c r="AI30" s="500">
        <v>5.1335525112229217</v>
      </c>
      <c r="AJ30" s="500">
        <v>4.8392455197151802</v>
      </c>
      <c r="AK30" s="500">
        <v>4.6383952832033586</v>
      </c>
      <c r="AL30" s="500">
        <v>4.4742054924270747</v>
      </c>
      <c r="AM30" s="500">
        <v>4.3434279173181158</v>
      </c>
      <c r="AN30" s="500">
        <v>4.2464186988481423</v>
      </c>
      <c r="AO30" s="500">
        <v>4.1594820224392333</v>
      </c>
      <c r="AP30" s="500">
        <v>4.0869966940431395</v>
      </c>
    </row>
    <row r="31" spans="2:42" s="462" customFormat="1" ht="13.8">
      <c r="B31" s="471"/>
      <c r="C31" s="470"/>
      <c r="D31" s="503"/>
      <c r="E31" s="498" t="s">
        <v>616</v>
      </c>
      <c r="F31" s="497"/>
      <c r="G31" s="515"/>
      <c r="H31" s="523">
        <v>14</v>
      </c>
      <c r="I31" s="520">
        <v>14</v>
      </c>
      <c r="J31" s="520">
        <v>14</v>
      </c>
      <c r="K31" s="520">
        <v>14</v>
      </c>
      <c r="L31" s="520">
        <v>14</v>
      </c>
      <c r="M31" s="520">
        <v>14</v>
      </c>
      <c r="N31" s="520">
        <v>14</v>
      </c>
      <c r="O31" s="520">
        <v>14</v>
      </c>
      <c r="P31" s="520">
        <v>14</v>
      </c>
      <c r="Q31" s="520">
        <v>14</v>
      </c>
      <c r="R31" s="520">
        <v>14</v>
      </c>
      <c r="S31" s="520">
        <v>14</v>
      </c>
      <c r="T31" s="520">
        <v>14</v>
      </c>
      <c r="U31" s="520">
        <v>14</v>
      </c>
      <c r="V31" s="520">
        <v>14</v>
      </c>
      <c r="W31" s="520">
        <v>14</v>
      </c>
      <c r="X31" s="520">
        <v>14</v>
      </c>
      <c r="Y31" s="520">
        <v>14</v>
      </c>
      <c r="Z31" s="520">
        <v>14</v>
      </c>
      <c r="AA31" s="520">
        <v>14</v>
      </c>
      <c r="AB31" s="520">
        <v>14</v>
      </c>
      <c r="AC31" s="526">
        <v>14</v>
      </c>
      <c r="AD31" s="526">
        <v>14</v>
      </c>
      <c r="AE31" s="521">
        <v>14</v>
      </c>
      <c r="AF31" s="520">
        <v>14</v>
      </c>
      <c r="AG31" s="520">
        <v>14</v>
      </c>
      <c r="AH31" s="520">
        <v>14</v>
      </c>
      <c r="AI31" s="520">
        <v>14</v>
      </c>
      <c r="AJ31" s="520">
        <v>14</v>
      </c>
      <c r="AK31" s="520">
        <v>14</v>
      </c>
      <c r="AL31" s="520">
        <v>14</v>
      </c>
      <c r="AM31" s="520">
        <v>14</v>
      </c>
      <c r="AN31" s="520">
        <v>14</v>
      </c>
      <c r="AO31" s="520">
        <v>14</v>
      </c>
      <c r="AP31" s="568">
        <v>14</v>
      </c>
    </row>
    <row r="32" spans="2:42" s="462" customFormat="1" ht="13.8">
      <c r="B32" s="471"/>
      <c r="C32" s="470"/>
      <c r="D32" s="466"/>
      <c r="E32" s="498" t="s">
        <v>615</v>
      </c>
      <c r="F32" s="497"/>
      <c r="G32" s="515"/>
      <c r="H32" s="523">
        <v>14</v>
      </c>
      <c r="I32" s="520">
        <v>14</v>
      </c>
      <c r="J32" s="520">
        <v>14</v>
      </c>
      <c r="K32" s="520">
        <v>14</v>
      </c>
      <c r="L32" s="520">
        <v>14</v>
      </c>
      <c r="M32" s="520">
        <v>14</v>
      </c>
      <c r="N32" s="520">
        <v>14</v>
      </c>
      <c r="O32" s="520">
        <v>14</v>
      </c>
      <c r="P32" s="520">
        <v>14</v>
      </c>
      <c r="Q32" s="520">
        <v>14</v>
      </c>
      <c r="R32" s="520">
        <v>14</v>
      </c>
      <c r="S32" s="520">
        <v>14</v>
      </c>
      <c r="T32" s="520">
        <v>14</v>
      </c>
      <c r="U32" s="520">
        <v>14</v>
      </c>
      <c r="V32" s="520">
        <v>14</v>
      </c>
      <c r="W32" s="520">
        <v>14</v>
      </c>
      <c r="X32" s="520">
        <v>14</v>
      </c>
      <c r="Y32" s="520">
        <v>14</v>
      </c>
      <c r="Z32" s="520">
        <v>14</v>
      </c>
      <c r="AA32" s="520">
        <v>14</v>
      </c>
      <c r="AB32" s="520">
        <v>14</v>
      </c>
      <c r="AC32" s="526">
        <v>14</v>
      </c>
      <c r="AD32" s="526">
        <v>14</v>
      </c>
      <c r="AE32" s="521">
        <v>14</v>
      </c>
      <c r="AF32" s="520">
        <v>14</v>
      </c>
      <c r="AG32" s="520">
        <v>14</v>
      </c>
      <c r="AH32" s="520">
        <v>14</v>
      </c>
      <c r="AI32" s="520">
        <v>14</v>
      </c>
      <c r="AJ32" s="520">
        <v>14</v>
      </c>
      <c r="AK32" s="520">
        <v>14</v>
      </c>
      <c r="AL32" s="520">
        <v>14</v>
      </c>
      <c r="AM32" s="520">
        <v>14</v>
      </c>
      <c r="AN32" s="520">
        <v>14</v>
      </c>
      <c r="AO32" s="520">
        <v>14</v>
      </c>
      <c r="AP32" s="568">
        <v>14</v>
      </c>
    </row>
    <row r="33" spans="1:43" s="462" customFormat="1" ht="16.2">
      <c r="B33" s="471"/>
      <c r="C33" s="470"/>
      <c r="D33" s="502"/>
      <c r="E33" s="498" t="s">
        <v>619</v>
      </c>
      <c r="F33" s="497"/>
      <c r="G33" s="482" t="s">
        <v>649</v>
      </c>
      <c r="H33" s="500">
        <v>11.330916755381233</v>
      </c>
      <c r="I33" s="500">
        <v>11.480409835037024</v>
      </c>
      <c r="J33" s="500">
        <v>11.683202102401633</v>
      </c>
      <c r="K33" s="500">
        <v>11.859026896554449</v>
      </c>
      <c r="L33" s="500">
        <v>12.03795343591918</v>
      </c>
      <c r="M33" s="500">
        <v>12.200757955935048</v>
      </c>
      <c r="N33" s="500">
        <v>12.369646878461628</v>
      </c>
      <c r="O33" s="500">
        <v>12.495889526296242</v>
      </c>
      <c r="P33" s="500">
        <v>12.56837440435835</v>
      </c>
      <c r="Q33" s="500">
        <v>12.551514847992921</v>
      </c>
      <c r="R33" s="500">
        <v>12.580572634720319</v>
      </c>
      <c r="S33" s="500">
        <v>12.630370461621325</v>
      </c>
      <c r="T33" s="500">
        <v>12.694503012977096</v>
      </c>
      <c r="U33" s="500">
        <v>12.749851366261952</v>
      </c>
      <c r="V33" s="500">
        <v>12.769594162227802</v>
      </c>
      <c r="W33" s="500">
        <v>12.774391808018876</v>
      </c>
      <c r="X33" s="500">
        <v>12.805473111879433</v>
      </c>
      <c r="Y33" s="500">
        <v>12.838873844199505</v>
      </c>
      <c r="Z33" s="500">
        <v>12.849908799177779</v>
      </c>
      <c r="AA33" s="500">
        <v>12.829475326990288</v>
      </c>
      <c r="AB33" s="500">
        <v>12.755636927037257</v>
      </c>
      <c r="AC33" s="500">
        <v>12.711239221774967</v>
      </c>
      <c r="AD33" s="500">
        <v>12.780751690713528</v>
      </c>
      <c r="AE33" s="500">
        <v>12.867731334122714</v>
      </c>
      <c r="AF33" s="500">
        <v>12.68420112916743</v>
      </c>
      <c r="AG33" s="500">
        <v>12.39981533615923</v>
      </c>
      <c r="AH33" s="500">
        <v>12.147944177464241</v>
      </c>
      <c r="AI33" s="500">
        <v>12.059947053655881</v>
      </c>
      <c r="AJ33" s="500">
        <v>11.748495607500086</v>
      </c>
      <c r="AK33" s="500">
        <v>11.050549508347922</v>
      </c>
      <c r="AL33" s="500">
        <v>10.5105294248945</v>
      </c>
      <c r="AM33" s="500">
        <v>10.108896791528199</v>
      </c>
      <c r="AN33" s="500">
        <v>9.7576354163235823</v>
      </c>
      <c r="AO33" s="500">
        <v>9.4532203609850001</v>
      </c>
      <c r="AP33" s="500">
        <v>9.1835028588139611</v>
      </c>
    </row>
    <row r="34" spans="1:43" s="462" customFormat="1" ht="13.8">
      <c r="B34" s="471"/>
      <c r="C34" s="470"/>
      <c r="D34" s="503"/>
      <c r="E34" s="498" t="s">
        <v>618</v>
      </c>
      <c r="F34" s="504"/>
      <c r="G34" s="515"/>
      <c r="H34" s="500">
        <v>19</v>
      </c>
      <c r="I34" s="500">
        <v>19</v>
      </c>
      <c r="J34" s="500">
        <v>18</v>
      </c>
      <c r="K34" s="500">
        <v>18</v>
      </c>
      <c r="L34" s="500">
        <v>18</v>
      </c>
      <c r="M34" s="500">
        <v>18</v>
      </c>
      <c r="N34" s="500">
        <v>18</v>
      </c>
      <c r="O34" s="500">
        <v>18</v>
      </c>
      <c r="P34" s="500">
        <v>18</v>
      </c>
      <c r="Q34" s="500">
        <v>17</v>
      </c>
      <c r="R34" s="500">
        <v>17</v>
      </c>
      <c r="S34" s="500">
        <v>17</v>
      </c>
      <c r="T34" s="500">
        <v>17</v>
      </c>
      <c r="U34" s="500">
        <v>17</v>
      </c>
      <c r="V34" s="500">
        <v>17</v>
      </c>
      <c r="W34" s="500">
        <v>17</v>
      </c>
      <c r="X34" s="500">
        <v>17</v>
      </c>
      <c r="Y34" s="500">
        <v>17</v>
      </c>
      <c r="Z34" s="500">
        <v>17</v>
      </c>
      <c r="AA34" s="500">
        <v>17</v>
      </c>
      <c r="AB34" s="500">
        <v>17</v>
      </c>
      <c r="AC34" s="500">
        <v>17</v>
      </c>
      <c r="AD34" s="500">
        <v>17</v>
      </c>
      <c r="AE34" s="500">
        <v>17</v>
      </c>
      <c r="AF34" s="500">
        <v>17</v>
      </c>
      <c r="AG34" s="500">
        <v>17</v>
      </c>
      <c r="AH34" s="500">
        <v>17</v>
      </c>
      <c r="AI34" s="500">
        <v>17</v>
      </c>
      <c r="AJ34" s="500">
        <v>17</v>
      </c>
      <c r="AK34" s="500">
        <v>17</v>
      </c>
      <c r="AL34" s="500">
        <v>17</v>
      </c>
      <c r="AM34" s="500">
        <v>17</v>
      </c>
      <c r="AN34" s="500">
        <v>17</v>
      </c>
      <c r="AO34" s="500">
        <v>17</v>
      </c>
      <c r="AP34" s="500">
        <v>17</v>
      </c>
    </row>
    <row r="35" spans="1:43" s="462" customFormat="1" ht="13.8">
      <c r="B35" s="471"/>
      <c r="C35" s="470"/>
      <c r="D35" s="503" t="s">
        <v>583</v>
      </c>
      <c r="E35" s="498" t="s">
        <v>617</v>
      </c>
      <c r="F35" s="497"/>
      <c r="G35" s="515"/>
      <c r="H35" s="500">
        <v>9.6150147218416642</v>
      </c>
      <c r="I35" s="500">
        <v>9.7352935571834891</v>
      </c>
      <c r="J35" s="500">
        <v>9.9028058311590232</v>
      </c>
      <c r="K35" s="500">
        <v>10.097226701820983</v>
      </c>
      <c r="L35" s="500">
        <v>10.375234235901402</v>
      </c>
      <c r="M35" s="500">
        <v>10.702044533197061</v>
      </c>
      <c r="N35" s="500">
        <v>10.85947093648198</v>
      </c>
      <c r="O35" s="500">
        <v>10.873420469148341</v>
      </c>
      <c r="P35" s="500">
        <v>10.607949759837142</v>
      </c>
      <c r="Q35" s="500">
        <v>10.364596171259787</v>
      </c>
      <c r="R35" s="500">
        <v>10.096529091764717</v>
      </c>
      <c r="S35" s="500">
        <v>9.8449628747155877</v>
      </c>
      <c r="T35" s="500">
        <v>9.6332202080244915</v>
      </c>
      <c r="U35" s="500">
        <v>9.2581094923120659</v>
      </c>
      <c r="V35" s="500">
        <v>8.9711014418106938</v>
      </c>
      <c r="W35" s="500">
        <v>8.6800961269004411</v>
      </c>
      <c r="X35" s="500">
        <v>8.5550255963060806</v>
      </c>
      <c r="Y35" s="500">
        <v>8.527294768097768</v>
      </c>
      <c r="Z35" s="500">
        <v>8.4052066964934706</v>
      </c>
      <c r="AA35" s="500">
        <v>8.347405141023458</v>
      </c>
      <c r="AB35" s="500">
        <v>8.2558328545250763</v>
      </c>
      <c r="AC35" s="500">
        <v>8.1533169205131948</v>
      </c>
      <c r="AD35" s="500">
        <v>8.0501502229887834</v>
      </c>
      <c r="AE35" s="500">
        <v>7.9339545280036372</v>
      </c>
      <c r="AF35" s="500">
        <v>7.8183681930817617</v>
      </c>
      <c r="AG35" s="500">
        <v>7.7042354271644298</v>
      </c>
      <c r="AH35" s="500">
        <v>7.5882513125918427</v>
      </c>
      <c r="AI35" s="500">
        <v>7.4783017742918689</v>
      </c>
      <c r="AJ35" s="500">
        <v>7.3678678539653815</v>
      </c>
      <c r="AK35" s="500">
        <v>7.2670573072396172</v>
      </c>
      <c r="AL35" s="500">
        <v>7.1738561906485501</v>
      </c>
      <c r="AM35" s="500">
        <v>7.0937585304930613</v>
      </c>
      <c r="AN35" s="500">
        <v>7.0202749929352102</v>
      </c>
      <c r="AO35" s="500">
        <v>6.9562973834922781</v>
      </c>
      <c r="AP35" s="500">
        <v>6.8981819179688202</v>
      </c>
    </row>
    <row r="36" spans="1:43" s="462" customFormat="1" ht="13.8">
      <c r="B36" s="471"/>
      <c r="C36" s="470"/>
      <c r="D36" s="503"/>
      <c r="E36" s="498" t="s">
        <v>616</v>
      </c>
      <c r="F36" s="497"/>
      <c r="G36" s="515"/>
      <c r="H36" s="500">
        <v>17</v>
      </c>
      <c r="I36" s="500">
        <v>16</v>
      </c>
      <c r="J36" s="500">
        <v>16</v>
      </c>
      <c r="K36" s="500">
        <v>16</v>
      </c>
      <c r="L36" s="500">
        <v>16</v>
      </c>
      <c r="M36" s="500">
        <v>16</v>
      </c>
      <c r="N36" s="500">
        <v>16</v>
      </c>
      <c r="O36" s="500">
        <v>16</v>
      </c>
      <c r="P36" s="500">
        <v>16</v>
      </c>
      <c r="Q36" s="500">
        <v>15</v>
      </c>
      <c r="R36" s="500">
        <v>15</v>
      </c>
      <c r="S36" s="500">
        <v>15</v>
      </c>
      <c r="T36" s="500">
        <v>15</v>
      </c>
      <c r="U36" s="500">
        <v>14.846901104377032</v>
      </c>
      <c r="V36" s="500">
        <v>14.418612234094869</v>
      </c>
      <c r="W36" s="500">
        <v>13.877241013323866</v>
      </c>
      <c r="X36" s="500">
        <v>13.0876155956022</v>
      </c>
      <c r="Y36" s="500">
        <v>12.447491884376699</v>
      </c>
      <c r="Z36" s="500">
        <v>11.886114291393334</v>
      </c>
      <c r="AA36" s="500">
        <v>11.524637049845323</v>
      </c>
      <c r="AB36" s="500">
        <v>11.107458600753997</v>
      </c>
      <c r="AC36" s="500">
        <v>10.649488836988084</v>
      </c>
      <c r="AD36" s="500">
        <v>10.134134898829451</v>
      </c>
      <c r="AE36" s="500">
        <v>9.581018757533819</v>
      </c>
      <c r="AF36" s="500">
        <v>9.0081270023810589</v>
      </c>
      <c r="AG36" s="500">
        <v>8.460099042440886</v>
      </c>
      <c r="AH36" s="500">
        <v>7.9248904530986959</v>
      </c>
      <c r="AI36" s="500">
        <v>7.4087955167648385</v>
      </c>
      <c r="AJ36" s="500">
        <v>6.8760066934047748</v>
      </c>
      <c r="AK36" s="500">
        <v>6.3642413721156768</v>
      </c>
      <c r="AL36" s="500">
        <v>5.9313666844722039</v>
      </c>
      <c r="AM36" s="500">
        <v>5.5602056034312985</v>
      </c>
      <c r="AN36" s="500">
        <v>5.2438330719101156</v>
      </c>
      <c r="AO36" s="500">
        <v>4.9215701541148889</v>
      </c>
      <c r="AP36" s="500">
        <v>4.6079718842127102</v>
      </c>
    </row>
    <row r="37" spans="1:43" s="462" customFormat="1" ht="13.8">
      <c r="B37" s="471"/>
      <c r="C37" s="470"/>
      <c r="D37" s="466"/>
      <c r="E37" s="498" t="s">
        <v>615</v>
      </c>
      <c r="F37" s="497"/>
      <c r="G37" s="515"/>
      <c r="H37" s="500">
        <v>17</v>
      </c>
      <c r="I37" s="500">
        <v>17</v>
      </c>
      <c r="J37" s="500">
        <v>16</v>
      </c>
      <c r="K37" s="500">
        <v>16</v>
      </c>
      <c r="L37" s="500">
        <v>15</v>
      </c>
      <c r="M37" s="500">
        <v>15</v>
      </c>
      <c r="N37" s="500">
        <v>15</v>
      </c>
      <c r="O37" s="500">
        <v>14</v>
      </c>
      <c r="P37" s="500">
        <v>14</v>
      </c>
      <c r="Q37" s="500">
        <v>13</v>
      </c>
      <c r="R37" s="500">
        <v>13</v>
      </c>
      <c r="S37" s="500">
        <v>13</v>
      </c>
      <c r="T37" s="500">
        <v>13</v>
      </c>
      <c r="U37" s="500">
        <v>13</v>
      </c>
      <c r="V37" s="500">
        <v>13</v>
      </c>
      <c r="W37" s="500">
        <v>13</v>
      </c>
      <c r="X37" s="500">
        <v>13</v>
      </c>
      <c r="Y37" s="500">
        <v>13</v>
      </c>
      <c r="Z37" s="500">
        <v>13</v>
      </c>
      <c r="AA37" s="500">
        <v>13</v>
      </c>
      <c r="AB37" s="500">
        <v>13</v>
      </c>
      <c r="AC37" s="500">
        <v>13</v>
      </c>
      <c r="AD37" s="500">
        <v>13</v>
      </c>
      <c r="AE37" s="500">
        <v>13</v>
      </c>
      <c r="AF37" s="500">
        <v>13</v>
      </c>
      <c r="AG37" s="500">
        <v>13</v>
      </c>
      <c r="AH37" s="500">
        <v>13</v>
      </c>
      <c r="AI37" s="500">
        <v>13</v>
      </c>
      <c r="AJ37" s="500">
        <v>13</v>
      </c>
      <c r="AK37" s="500">
        <v>13</v>
      </c>
      <c r="AL37" s="500">
        <v>13</v>
      </c>
      <c r="AM37" s="500">
        <v>13</v>
      </c>
      <c r="AN37" s="500">
        <v>13</v>
      </c>
      <c r="AO37" s="500">
        <v>13</v>
      </c>
      <c r="AP37" s="500">
        <v>13</v>
      </c>
    </row>
    <row r="38" spans="1:43" s="462" customFormat="1" ht="13.8">
      <c r="B38" s="471"/>
      <c r="C38" s="470"/>
      <c r="D38" s="503" t="s">
        <v>613</v>
      </c>
      <c r="E38" s="501" t="s">
        <v>645</v>
      </c>
      <c r="F38" s="497"/>
      <c r="G38" s="515"/>
      <c r="H38" s="500">
        <f t="shared" ref="H38:AP38" si="3">H26</f>
        <v>14.53656</v>
      </c>
      <c r="I38" s="500">
        <f t="shared" si="3"/>
        <v>14.53656</v>
      </c>
      <c r="J38" s="500">
        <f t="shared" si="3"/>
        <v>14.53656</v>
      </c>
      <c r="K38" s="500">
        <f t="shared" si="3"/>
        <v>14.53656</v>
      </c>
      <c r="L38" s="500">
        <f t="shared" si="3"/>
        <v>14.53656</v>
      </c>
      <c r="M38" s="500">
        <f t="shared" si="3"/>
        <v>14.53656</v>
      </c>
      <c r="N38" s="500">
        <f t="shared" si="3"/>
        <v>14.53656</v>
      </c>
      <c r="O38" s="500">
        <f t="shared" si="3"/>
        <v>14.53656</v>
      </c>
      <c r="P38" s="500">
        <f t="shared" si="3"/>
        <v>14.53656</v>
      </c>
      <c r="Q38" s="500">
        <f t="shared" si="3"/>
        <v>14.53656</v>
      </c>
      <c r="R38" s="500">
        <f t="shared" si="3"/>
        <v>14.334999142485874</v>
      </c>
      <c r="S38" s="500">
        <f t="shared" si="3"/>
        <v>13.686765167367559</v>
      </c>
      <c r="T38" s="500">
        <f t="shared" si="3"/>
        <v>13.037338928494222</v>
      </c>
      <c r="U38" s="500">
        <f t="shared" si="3"/>
        <v>12.442919772091008</v>
      </c>
      <c r="V38" s="500">
        <f t="shared" si="3"/>
        <v>11.884257578473484</v>
      </c>
      <c r="W38" s="500">
        <f t="shared" si="3"/>
        <v>11.268849409761298</v>
      </c>
      <c r="X38" s="500">
        <f t="shared" si="3"/>
        <v>10.526542278797947</v>
      </c>
      <c r="Y38" s="500">
        <f t="shared" si="3"/>
        <v>9.806069222937305</v>
      </c>
      <c r="Z38" s="500">
        <f t="shared" si="3"/>
        <v>9.191773711386066</v>
      </c>
      <c r="AA38" s="500">
        <f t="shared" si="3"/>
        <v>8.5388737200951361</v>
      </c>
      <c r="AB38" s="500">
        <f t="shared" si="3"/>
        <v>7.9795297883326306</v>
      </c>
      <c r="AC38" s="500">
        <f t="shared" si="3"/>
        <v>7.5077172386564124</v>
      </c>
      <c r="AD38" s="500">
        <f t="shared" si="3"/>
        <v>7.0473274581490006</v>
      </c>
      <c r="AE38" s="500">
        <f t="shared" si="3"/>
        <v>6.6091922539875094</v>
      </c>
      <c r="AF38" s="500">
        <f t="shared" si="3"/>
        <v>6.2707919660573292</v>
      </c>
      <c r="AG38" s="500">
        <f t="shared" si="3"/>
        <v>5.9667684496424176</v>
      </c>
      <c r="AH38" s="500">
        <f t="shared" si="3"/>
        <v>5.7051873031106535</v>
      </c>
      <c r="AI38" s="500">
        <f t="shared" si="3"/>
        <v>5.4605323810058142</v>
      </c>
      <c r="AJ38" s="500">
        <f t="shared" si="3"/>
        <v>5.2673598966563651</v>
      </c>
      <c r="AK38" s="500">
        <f t="shared" si="3"/>
        <v>5.1114876270190477</v>
      </c>
      <c r="AL38" s="500">
        <f t="shared" si="3"/>
        <v>4.9892607274889738</v>
      </c>
      <c r="AM38" s="500">
        <f t="shared" si="3"/>
        <v>4.8967053487478998</v>
      </c>
      <c r="AN38" s="500">
        <f t="shared" si="3"/>
        <v>4.828787790273732</v>
      </c>
      <c r="AO38" s="500">
        <f t="shared" si="3"/>
        <v>4.7768238786086146</v>
      </c>
      <c r="AP38" s="500">
        <f t="shared" si="3"/>
        <v>4.7305154663509299</v>
      </c>
    </row>
    <row r="39" spans="1:43" s="462" customFormat="1" ht="13.8">
      <c r="B39" s="471"/>
      <c r="C39" s="470"/>
      <c r="D39" s="503"/>
      <c r="E39" s="501" t="s">
        <v>612</v>
      </c>
      <c r="F39" s="497"/>
      <c r="G39" s="515"/>
      <c r="H39" s="526">
        <f t="shared" ref="H39:AP39" si="4">H31</f>
        <v>14</v>
      </c>
      <c r="I39" s="526">
        <f t="shared" si="4"/>
        <v>14</v>
      </c>
      <c r="J39" s="526">
        <f t="shared" si="4"/>
        <v>14</v>
      </c>
      <c r="K39" s="526">
        <f t="shared" si="4"/>
        <v>14</v>
      </c>
      <c r="L39" s="526">
        <f t="shared" si="4"/>
        <v>14</v>
      </c>
      <c r="M39" s="526">
        <f t="shared" si="4"/>
        <v>14</v>
      </c>
      <c r="N39" s="526">
        <f t="shared" si="4"/>
        <v>14</v>
      </c>
      <c r="O39" s="526">
        <f t="shared" si="4"/>
        <v>14</v>
      </c>
      <c r="P39" s="526">
        <f t="shared" si="4"/>
        <v>14</v>
      </c>
      <c r="Q39" s="526">
        <f t="shared" si="4"/>
        <v>14</v>
      </c>
      <c r="R39" s="526">
        <f t="shared" si="4"/>
        <v>14</v>
      </c>
      <c r="S39" s="526">
        <f t="shared" si="4"/>
        <v>14</v>
      </c>
      <c r="T39" s="526">
        <f t="shared" si="4"/>
        <v>14</v>
      </c>
      <c r="U39" s="526">
        <f t="shared" si="4"/>
        <v>14</v>
      </c>
      <c r="V39" s="526">
        <f t="shared" si="4"/>
        <v>14</v>
      </c>
      <c r="W39" s="526">
        <f t="shared" si="4"/>
        <v>14</v>
      </c>
      <c r="X39" s="526">
        <f t="shared" si="4"/>
        <v>14</v>
      </c>
      <c r="Y39" s="526">
        <f t="shared" si="4"/>
        <v>14</v>
      </c>
      <c r="Z39" s="526">
        <f t="shared" si="4"/>
        <v>14</v>
      </c>
      <c r="AA39" s="526">
        <f t="shared" si="4"/>
        <v>14</v>
      </c>
      <c r="AB39" s="526">
        <f t="shared" si="4"/>
        <v>14</v>
      </c>
      <c r="AC39" s="526">
        <f t="shared" si="4"/>
        <v>14</v>
      </c>
      <c r="AD39" s="526">
        <f t="shared" si="4"/>
        <v>14</v>
      </c>
      <c r="AE39" s="521">
        <f t="shared" si="4"/>
        <v>14</v>
      </c>
      <c r="AF39" s="534">
        <f t="shared" si="4"/>
        <v>14</v>
      </c>
      <c r="AG39" s="534">
        <f t="shared" si="4"/>
        <v>14</v>
      </c>
      <c r="AH39" s="534">
        <f t="shared" si="4"/>
        <v>14</v>
      </c>
      <c r="AI39" s="534">
        <f t="shared" si="4"/>
        <v>14</v>
      </c>
      <c r="AJ39" s="534">
        <f t="shared" si="4"/>
        <v>14</v>
      </c>
      <c r="AK39" s="534">
        <f t="shared" si="4"/>
        <v>14</v>
      </c>
      <c r="AL39" s="534">
        <f t="shared" si="4"/>
        <v>14</v>
      </c>
      <c r="AM39" s="534">
        <f t="shared" si="4"/>
        <v>14</v>
      </c>
      <c r="AN39" s="534">
        <f t="shared" si="4"/>
        <v>14</v>
      </c>
      <c r="AO39" s="534">
        <f t="shared" si="4"/>
        <v>14</v>
      </c>
      <c r="AP39" s="569">
        <f t="shared" si="4"/>
        <v>14</v>
      </c>
    </row>
    <row r="40" spans="1:43" s="462" customFormat="1" ht="13.8">
      <c r="B40" s="471"/>
      <c r="C40" s="470"/>
      <c r="D40" s="502"/>
      <c r="E40" s="498" t="s">
        <v>619</v>
      </c>
      <c r="F40" s="497"/>
      <c r="G40" s="515"/>
      <c r="H40" s="533">
        <v>13.343999999999999</v>
      </c>
      <c r="I40" s="528">
        <v>13.343999999999999</v>
      </c>
      <c r="J40" s="528">
        <v>13.343999999999999</v>
      </c>
      <c r="K40" s="528">
        <v>13.343999999999999</v>
      </c>
      <c r="L40" s="528">
        <v>13.343999999999999</v>
      </c>
      <c r="M40" s="528">
        <v>13.343999999999999</v>
      </c>
      <c r="N40" s="528">
        <v>13.343999999999999</v>
      </c>
      <c r="O40" s="528">
        <v>13.343999999999999</v>
      </c>
      <c r="P40" s="528">
        <v>13.343999999999999</v>
      </c>
      <c r="Q40" s="528">
        <v>13.343999999999999</v>
      </c>
      <c r="R40" s="528">
        <v>13.343999999999999</v>
      </c>
      <c r="S40" s="528">
        <v>13.343999999999999</v>
      </c>
      <c r="T40" s="528">
        <v>13.343999999999999</v>
      </c>
      <c r="U40" s="528">
        <v>13.343999999999999</v>
      </c>
      <c r="V40" s="528">
        <v>13.343999999999999</v>
      </c>
      <c r="W40" s="528">
        <v>13.343999999999999</v>
      </c>
      <c r="X40" s="528">
        <v>13.343999999999999</v>
      </c>
      <c r="Y40" s="528">
        <v>13.343999999999999</v>
      </c>
      <c r="Z40" s="528">
        <v>13.343999999999999</v>
      </c>
      <c r="AA40" s="528">
        <v>13.343999999999999</v>
      </c>
      <c r="AB40" s="528">
        <v>13.343999999999999</v>
      </c>
      <c r="AC40" s="526">
        <v>13.343999999999999</v>
      </c>
      <c r="AD40" s="526">
        <v>13.343999999999999</v>
      </c>
      <c r="AE40" s="521">
        <v>13.343999999999999</v>
      </c>
      <c r="AF40" s="528">
        <v>13.343999999999999</v>
      </c>
      <c r="AG40" s="528">
        <v>13.343999999999999</v>
      </c>
      <c r="AH40" s="528">
        <v>13.343999999999999</v>
      </c>
      <c r="AI40" s="528">
        <v>13.343999999999999</v>
      </c>
      <c r="AJ40" s="528">
        <v>13.343999999999999</v>
      </c>
      <c r="AK40" s="528">
        <v>13.343999999999999</v>
      </c>
      <c r="AL40" s="528">
        <v>13.343999999999999</v>
      </c>
      <c r="AM40" s="528">
        <v>13.343999999999999</v>
      </c>
      <c r="AN40" s="526">
        <v>13.343999999999999</v>
      </c>
      <c r="AO40" s="526">
        <v>13.343999999999999</v>
      </c>
      <c r="AP40" s="525">
        <v>13.343999999999999</v>
      </c>
    </row>
    <row r="41" spans="1:43" s="462" customFormat="1" ht="13.8">
      <c r="B41" s="471"/>
      <c r="C41" s="470"/>
      <c r="D41" s="503" t="s">
        <v>610</v>
      </c>
      <c r="E41" s="498" t="s">
        <v>618</v>
      </c>
      <c r="F41" s="497"/>
      <c r="G41" s="515"/>
      <c r="H41" s="532">
        <v>50</v>
      </c>
      <c r="I41" s="528">
        <v>50</v>
      </c>
      <c r="J41" s="528">
        <v>50</v>
      </c>
      <c r="K41" s="528">
        <v>50</v>
      </c>
      <c r="L41" s="528">
        <v>50</v>
      </c>
      <c r="M41" s="528">
        <v>50</v>
      </c>
      <c r="N41" s="528">
        <v>50</v>
      </c>
      <c r="O41" s="528">
        <v>50</v>
      </c>
      <c r="P41" s="528">
        <v>50</v>
      </c>
      <c r="Q41" s="528">
        <v>50</v>
      </c>
      <c r="R41" s="528">
        <v>50</v>
      </c>
      <c r="S41" s="528">
        <v>50</v>
      </c>
      <c r="T41" s="528">
        <v>50</v>
      </c>
      <c r="U41" s="528">
        <v>50</v>
      </c>
      <c r="V41" s="528">
        <v>50</v>
      </c>
      <c r="W41" s="528">
        <v>50</v>
      </c>
      <c r="X41" s="528">
        <v>50</v>
      </c>
      <c r="Y41" s="528">
        <v>50</v>
      </c>
      <c r="Z41" s="528">
        <v>50</v>
      </c>
      <c r="AA41" s="528">
        <v>50</v>
      </c>
      <c r="AB41" s="528">
        <v>50</v>
      </c>
      <c r="AC41" s="526">
        <v>50</v>
      </c>
      <c r="AD41" s="526">
        <v>50</v>
      </c>
      <c r="AE41" s="521">
        <v>50</v>
      </c>
      <c r="AF41" s="528">
        <v>50</v>
      </c>
      <c r="AG41" s="528">
        <v>50</v>
      </c>
      <c r="AH41" s="528">
        <v>50</v>
      </c>
      <c r="AI41" s="528">
        <v>50</v>
      </c>
      <c r="AJ41" s="528">
        <v>50</v>
      </c>
      <c r="AK41" s="528">
        <v>50</v>
      </c>
      <c r="AL41" s="528">
        <v>50</v>
      </c>
      <c r="AM41" s="528">
        <v>50</v>
      </c>
      <c r="AN41" s="526">
        <v>50</v>
      </c>
      <c r="AO41" s="526">
        <v>50</v>
      </c>
      <c r="AP41" s="525">
        <v>50</v>
      </c>
    </row>
    <row r="42" spans="1:43" s="462" customFormat="1" ht="13.8">
      <c r="B42" s="471"/>
      <c r="C42" s="470"/>
      <c r="D42" s="503"/>
      <c r="E42" s="501" t="s">
        <v>634</v>
      </c>
      <c r="F42" s="497"/>
      <c r="G42" s="515"/>
      <c r="H42" s="532">
        <v>92.875</v>
      </c>
      <c r="I42" s="528">
        <v>92.875</v>
      </c>
      <c r="J42" s="528">
        <v>92.875</v>
      </c>
      <c r="K42" s="528">
        <v>92.875</v>
      </c>
      <c r="L42" s="528">
        <v>92.875</v>
      </c>
      <c r="M42" s="528">
        <v>92.875</v>
      </c>
      <c r="N42" s="528">
        <v>92.875</v>
      </c>
      <c r="O42" s="528">
        <v>92.875</v>
      </c>
      <c r="P42" s="528">
        <v>92.875</v>
      </c>
      <c r="Q42" s="528">
        <v>92.875</v>
      </c>
      <c r="R42" s="528">
        <v>92.875</v>
      </c>
      <c r="S42" s="528">
        <v>92.875</v>
      </c>
      <c r="T42" s="528">
        <v>92.875</v>
      </c>
      <c r="U42" s="528">
        <v>92.875</v>
      </c>
      <c r="V42" s="528">
        <v>92.875</v>
      </c>
      <c r="W42" s="528">
        <v>92.875</v>
      </c>
      <c r="X42" s="528">
        <v>92.875</v>
      </c>
      <c r="Y42" s="528">
        <v>92.875</v>
      </c>
      <c r="Z42" s="528">
        <v>92.875</v>
      </c>
      <c r="AA42" s="528">
        <v>92.875</v>
      </c>
      <c r="AB42" s="528">
        <v>92.875</v>
      </c>
      <c r="AC42" s="526">
        <v>92.875</v>
      </c>
      <c r="AD42" s="526">
        <v>92.875</v>
      </c>
      <c r="AE42" s="521">
        <v>92.875</v>
      </c>
      <c r="AF42" s="528">
        <v>92.875</v>
      </c>
      <c r="AG42" s="528">
        <v>92.875</v>
      </c>
      <c r="AH42" s="528">
        <v>92.875</v>
      </c>
      <c r="AI42" s="528">
        <v>92.875</v>
      </c>
      <c r="AJ42" s="528">
        <v>92.875</v>
      </c>
      <c r="AK42" s="528">
        <v>92.875</v>
      </c>
      <c r="AL42" s="528">
        <v>92.875</v>
      </c>
      <c r="AM42" s="528">
        <v>92.875</v>
      </c>
      <c r="AN42" s="526">
        <v>92.875</v>
      </c>
      <c r="AO42" s="526">
        <v>92.875</v>
      </c>
      <c r="AP42" s="525">
        <v>92.875</v>
      </c>
    </row>
    <row r="43" spans="1:43" s="462" customFormat="1" ht="13.8">
      <c r="B43" s="471"/>
      <c r="C43" s="470"/>
      <c r="D43" s="466"/>
      <c r="E43" s="498" t="s">
        <v>615</v>
      </c>
      <c r="F43" s="497"/>
      <c r="G43" s="514"/>
      <c r="H43" s="532">
        <v>104.99202315154523</v>
      </c>
      <c r="I43" s="528">
        <v>104.99202315154523</v>
      </c>
      <c r="J43" s="528">
        <v>104.99202315154523</v>
      </c>
      <c r="K43" s="528">
        <v>104.99202315154523</v>
      </c>
      <c r="L43" s="528">
        <v>104.99202315154523</v>
      </c>
      <c r="M43" s="528">
        <v>104.99202315154523</v>
      </c>
      <c r="N43" s="528">
        <v>104.99202315154523</v>
      </c>
      <c r="O43" s="528">
        <v>104.99202315154523</v>
      </c>
      <c r="P43" s="528">
        <v>104.99202315154523</v>
      </c>
      <c r="Q43" s="528">
        <v>104.99202315154523</v>
      </c>
      <c r="R43" s="528">
        <v>104.99202315154523</v>
      </c>
      <c r="S43" s="528">
        <v>104.99202315154523</v>
      </c>
      <c r="T43" s="528">
        <v>104.99202315154523</v>
      </c>
      <c r="U43" s="528">
        <v>104.99202315154523</v>
      </c>
      <c r="V43" s="528">
        <v>104.99202315154523</v>
      </c>
      <c r="W43" s="528">
        <v>104.99202315154523</v>
      </c>
      <c r="X43" s="528">
        <v>104.99202315154523</v>
      </c>
      <c r="Y43" s="528">
        <v>104.99202315154523</v>
      </c>
      <c r="Z43" s="528">
        <v>104.99202315154523</v>
      </c>
      <c r="AA43" s="528">
        <v>104.99202315154523</v>
      </c>
      <c r="AB43" s="528">
        <v>104.99202315154523</v>
      </c>
      <c r="AC43" s="526">
        <v>104.99202315154523</v>
      </c>
      <c r="AD43" s="526">
        <v>104.99202315154523</v>
      </c>
      <c r="AE43" s="521">
        <v>104.99202315154523</v>
      </c>
      <c r="AF43" s="528">
        <v>104.99202315154523</v>
      </c>
      <c r="AG43" s="528">
        <v>104.99202315154523</v>
      </c>
      <c r="AH43" s="528">
        <v>104.99202315154523</v>
      </c>
      <c r="AI43" s="528">
        <v>104.99202315154523</v>
      </c>
      <c r="AJ43" s="528">
        <v>104.99202315154523</v>
      </c>
      <c r="AK43" s="528">
        <v>104.99202315154523</v>
      </c>
      <c r="AL43" s="528">
        <v>104.99202315154523</v>
      </c>
      <c r="AM43" s="528">
        <v>104.99202315154523</v>
      </c>
      <c r="AN43" s="526">
        <v>104.99202315154523</v>
      </c>
      <c r="AO43" s="526">
        <v>104.99202315154523</v>
      </c>
      <c r="AP43" s="525">
        <v>104.99202315154523</v>
      </c>
    </row>
    <row r="44" spans="1:43" s="445" customFormat="1" ht="13.8">
      <c r="B44" s="458"/>
      <c r="C44" s="457"/>
      <c r="F44" s="518"/>
      <c r="H44" s="519"/>
      <c r="I44" s="519"/>
      <c r="J44" s="519"/>
      <c r="K44" s="519"/>
      <c r="L44" s="519"/>
      <c r="M44" s="519"/>
      <c r="N44" s="519"/>
      <c r="O44" s="519"/>
      <c r="P44" s="519"/>
      <c r="Q44" s="519"/>
      <c r="R44" s="519"/>
      <c r="S44" s="519"/>
      <c r="T44" s="519"/>
      <c r="U44" s="519"/>
      <c r="V44" s="519" t="s">
        <v>41</v>
      </c>
      <c r="W44" s="519"/>
      <c r="X44" s="519"/>
      <c r="Y44" s="519"/>
      <c r="Z44" s="519"/>
      <c r="AA44" s="519"/>
      <c r="AB44" s="519"/>
      <c r="AC44" s="519"/>
      <c r="AD44" s="519"/>
      <c r="AE44" s="519"/>
      <c r="AF44" s="519"/>
      <c r="AG44" s="519"/>
      <c r="AH44" s="519"/>
      <c r="AI44" s="519"/>
      <c r="AJ44" s="519"/>
      <c r="AK44" s="519"/>
      <c r="AL44" s="519"/>
      <c r="AM44" s="519"/>
      <c r="AN44" s="519"/>
      <c r="AO44" s="519"/>
      <c r="AP44" s="519"/>
    </row>
    <row r="45" spans="1:43" s="445" customFormat="1" ht="13.8">
      <c r="B45" s="458"/>
      <c r="C45" s="457"/>
      <c r="F45" s="518"/>
      <c r="H45" s="519"/>
      <c r="I45" s="519"/>
      <c r="J45" s="519"/>
      <c r="K45" s="519"/>
      <c r="L45" s="519"/>
      <c r="M45" s="519"/>
      <c r="N45" s="519"/>
      <c r="O45" s="519"/>
      <c r="P45" s="519"/>
      <c r="Q45" s="519"/>
      <c r="R45" s="519"/>
      <c r="S45" s="519"/>
      <c r="T45" s="519"/>
      <c r="U45" s="519"/>
      <c r="V45" s="519"/>
      <c r="W45" s="519"/>
      <c r="X45" s="519"/>
      <c r="Y45" s="519"/>
      <c r="Z45" s="519"/>
      <c r="AA45" s="519"/>
      <c r="AB45" s="519"/>
      <c r="AC45" s="519"/>
      <c r="AD45" s="519"/>
      <c r="AE45" s="519"/>
      <c r="AF45" s="519"/>
      <c r="AG45" s="519"/>
      <c r="AH45" s="519"/>
      <c r="AI45" s="519"/>
      <c r="AJ45" s="519"/>
      <c r="AK45" s="519"/>
      <c r="AL45" s="519"/>
      <c r="AM45" s="519"/>
      <c r="AN45" s="519"/>
      <c r="AO45" s="519"/>
      <c r="AP45" s="519"/>
    </row>
    <row r="46" spans="1:43" s="462" customFormat="1" ht="16.2">
      <c r="B46" s="471" t="s">
        <v>586</v>
      </c>
      <c r="C46" s="470">
        <f>C23+1</f>
        <v>43</v>
      </c>
      <c r="D46" s="531" t="s">
        <v>648</v>
      </c>
      <c r="E46" s="470"/>
    </row>
    <row r="47" spans="1:43" s="462" customFormat="1" ht="13.8">
      <c r="A47" s="445"/>
      <c r="B47" s="458"/>
      <c r="C47" s="457"/>
      <c r="D47" s="529" t="s">
        <v>584</v>
      </c>
      <c r="E47" s="530" t="s">
        <v>647</v>
      </c>
      <c r="F47" s="454"/>
      <c r="G47" s="506" t="s">
        <v>628</v>
      </c>
      <c r="H47" s="529">
        <v>1990</v>
      </c>
      <c r="I47" s="529">
        <f t="shared" ref="I47:AP47" si="5">H47+1</f>
        <v>1991</v>
      </c>
      <c r="J47" s="529">
        <f t="shared" si="5"/>
        <v>1992</v>
      </c>
      <c r="K47" s="529">
        <f t="shared" si="5"/>
        <v>1993</v>
      </c>
      <c r="L47" s="529">
        <f t="shared" si="5"/>
        <v>1994</v>
      </c>
      <c r="M47" s="529">
        <f t="shared" si="5"/>
        <v>1995</v>
      </c>
      <c r="N47" s="529">
        <f t="shared" si="5"/>
        <v>1996</v>
      </c>
      <c r="O47" s="529">
        <f t="shared" si="5"/>
        <v>1997</v>
      </c>
      <c r="P47" s="529">
        <f t="shared" si="5"/>
        <v>1998</v>
      </c>
      <c r="Q47" s="529">
        <f t="shared" si="5"/>
        <v>1999</v>
      </c>
      <c r="R47" s="529">
        <f t="shared" si="5"/>
        <v>2000</v>
      </c>
      <c r="S47" s="529">
        <f t="shared" si="5"/>
        <v>2001</v>
      </c>
      <c r="T47" s="529">
        <f t="shared" si="5"/>
        <v>2002</v>
      </c>
      <c r="U47" s="529">
        <f t="shared" si="5"/>
        <v>2003</v>
      </c>
      <c r="V47" s="529">
        <f t="shared" si="5"/>
        <v>2004</v>
      </c>
      <c r="W47" s="529">
        <f t="shared" si="5"/>
        <v>2005</v>
      </c>
      <c r="X47" s="529">
        <f t="shared" si="5"/>
        <v>2006</v>
      </c>
      <c r="Y47" s="529">
        <f t="shared" si="5"/>
        <v>2007</v>
      </c>
      <c r="Z47" s="529">
        <f t="shared" si="5"/>
        <v>2008</v>
      </c>
      <c r="AA47" s="529">
        <f t="shared" si="5"/>
        <v>2009</v>
      </c>
      <c r="AB47" s="529">
        <f t="shared" si="5"/>
        <v>2010</v>
      </c>
      <c r="AC47" s="529">
        <f t="shared" si="5"/>
        <v>2011</v>
      </c>
      <c r="AD47" s="529">
        <f t="shared" si="5"/>
        <v>2012</v>
      </c>
      <c r="AE47" s="529">
        <f t="shared" si="5"/>
        <v>2013</v>
      </c>
      <c r="AF47" s="529">
        <f t="shared" si="5"/>
        <v>2014</v>
      </c>
      <c r="AG47" s="529">
        <f t="shared" si="5"/>
        <v>2015</v>
      </c>
      <c r="AH47" s="529">
        <f t="shared" si="5"/>
        <v>2016</v>
      </c>
      <c r="AI47" s="529">
        <f t="shared" si="5"/>
        <v>2017</v>
      </c>
      <c r="AJ47" s="529">
        <f t="shared" si="5"/>
        <v>2018</v>
      </c>
      <c r="AK47" s="529">
        <f t="shared" si="5"/>
        <v>2019</v>
      </c>
      <c r="AL47" s="529">
        <f t="shared" si="5"/>
        <v>2020</v>
      </c>
      <c r="AM47" s="529">
        <f t="shared" si="5"/>
        <v>2021</v>
      </c>
      <c r="AN47" s="529">
        <f t="shared" si="5"/>
        <v>2022</v>
      </c>
      <c r="AO47" s="529">
        <f t="shared" si="5"/>
        <v>2023</v>
      </c>
      <c r="AP47" s="529">
        <f t="shared" si="5"/>
        <v>2024</v>
      </c>
    </row>
    <row r="48" spans="1:43" s="462" customFormat="1" ht="13.8">
      <c r="B48" s="471"/>
      <c r="C48" s="470"/>
      <c r="D48" s="502"/>
      <c r="E48" s="498" t="s">
        <v>627</v>
      </c>
      <c r="F48" s="497"/>
      <c r="G48" s="517"/>
      <c r="H48" s="500">
        <v>14.229599999999998</v>
      </c>
      <c r="I48" s="500">
        <v>14.229599999999998</v>
      </c>
      <c r="J48" s="500">
        <v>14.229599999999998</v>
      </c>
      <c r="K48" s="500">
        <v>14.229599999999998</v>
      </c>
      <c r="L48" s="500">
        <v>14.229599999999998</v>
      </c>
      <c r="M48" s="500">
        <v>14.229599999999998</v>
      </c>
      <c r="N48" s="500">
        <v>14.229599999999998</v>
      </c>
      <c r="O48" s="500">
        <v>14.229599999999998</v>
      </c>
      <c r="P48" s="500">
        <v>14.229599999999998</v>
      </c>
      <c r="Q48" s="500">
        <v>14.229599999999998</v>
      </c>
      <c r="R48" s="500">
        <v>13.922934816638453</v>
      </c>
      <c r="S48" s="500">
        <v>12.936677895068717</v>
      </c>
      <c r="T48" s="500">
        <v>11.948607001344076</v>
      </c>
      <c r="U48" s="500">
        <v>11.044226746962453</v>
      </c>
      <c r="V48" s="500">
        <v>10.19424899753324</v>
      </c>
      <c r="W48" s="500">
        <v>9.3266100995839416</v>
      </c>
      <c r="X48" s="500">
        <v>8.4001891659604784</v>
      </c>
      <c r="Y48" s="500">
        <v>7.5065055985396345</v>
      </c>
      <c r="Z48" s="500">
        <v>6.7439261285951257</v>
      </c>
      <c r="AA48" s="500">
        <v>5.9303678681049234</v>
      </c>
      <c r="AB48" s="500">
        <v>5.2395522854913308</v>
      </c>
      <c r="AC48" s="500">
        <v>4.6707928708452506</v>
      </c>
      <c r="AD48" s="500">
        <v>4.1199041756835575</v>
      </c>
      <c r="AE48" s="500">
        <v>3.6098971556134156</v>
      </c>
      <c r="AF48" s="500">
        <v>3.2278564474672082</v>
      </c>
      <c r="AG48" s="500">
        <v>2.8960390934732456</v>
      </c>
      <c r="AH48" s="500">
        <v>2.6225176568178408</v>
      </c>
      <c r="AI48" s="500">
        <v>2.37532279668735</v>
      </c>
      <c r="AJ48" s="500">
        <v>2.2017423741584534</v>
      </c>
      <c r="AK48" s="500">
        <v>2.094816983840893</v>
      </c>
      <c r="AL48" s="500">
        <v>2.0169800444513268</v>
      </c>
      <c r="AM48" s="500">
        <v>1.9588528844448465</v>
      </c>
      <c r="AN48" s="500">
        <v>1.9206507550042766</v>
      </c>
      <c r="AO48" s="500">
        <v>1.8944313936277215</v>
      </c>
      <c r="AP48" s="500">
        <v>1.8748028340027412</v>
      </c>
      <c r="AQ48" s="470"/>
    </row>
    <row r="49" spans="2:43" s="462" customFormat="1" ht="13.8">
      <c r="B49" s="471"/>
      <c r="C49" s="470"/>
      <c r="D49" s="503"/>
      <c r="E49" s="501" t="s">
        <v>638</v>
      </c>
      <c r="F49" s="497"/>
      <c r="G49" s="515"/>
      <c r="H49" s="500">
        <v>23.742666666666665</v>
      </c>
      <c r="I49" s="500">
        <v>23.742666666666665</v>
      </c>
      <c r="J49" s="500">
        <v>23.742666666666665</v>
      </c>
      <c r="K49" s="500">
        <v>23.742666666666665</v>
      </c>
      <c r="L49" s="500">
        <v>23.742666666666665</v>
      </c>
      <c r="M49" s="500">
        <v>23.742666666666665</v>
      </c>
      <c r="N49" s="500">
        <v>23.742666666666665</v>
      </c>
      <c r="O49" s="500">
        <v>23.423312993517523</v>
      </c>
      <c r="P49" s="500">
        <v>22.405725938833235</v>
      </c>
      <c r="Q49" s="500">
        <v>21.473620460319221</v>
      </c>
      <c r="R49" s="500">
        <v>20.258140566975825</v>
      </c>
      <c r="S49" s="500">
        <v>18.471620422586788</v>
      </c>
      <c r="T49" s="500">
        <v>16.708254169467491</v>
      </c>
      <c r="U49" s="500">
        <v>15.090790356085655</v>
      </c>
      <c r="V49" s="500">
        <v>13.616592368266698</v>
      </c>
      <c r="W49" s="500">
        <v>12.184516787536955</v>
      </c>
      <c r="X49" s="500">
        <v>10.788753123425371</v>
      </c>
      <c r="Y49" s="500">
        <v>9.4611310458282141</v>
      </c>
      <c r="Z49" s="500">
        <v>8.3760594217732454</v>
      </c>
      <c r="AA49" s="500">
        <v>7.2192505348587437</v>
      </c>
      <c r="AB49" s="500">
        <v>6.3035044453092759</v>
      </c>
      <c r="AC49" s="500">
        <v>5.6157052002902237</v>
      </c>
      <c r="AD49" s="500">
        <v>4.9810461686794509</v>
      </c>
      <c r="AE49" s="500">
        <v>4.4272255931375986</v>
      </c>
      <c r="AF49" s="500">
        <v>4.0320320343198794</v>
      </c>
      <c r="AG49" s="500">
        <v>3.7084338934446675</v>
      </c>
      <c r="AH49" s="500">
        <v>3.4387519712863122</v>
      </c>
      <c r="AI49" s="500">
        <v>3.1942413150919231</v>
      </c>
      <c r="AJ49" s="500">
        <v>3.0167065124875414</v>
      </c>
      <c r="AK49" s="500">
        <v>2.895438635780859</v>
      </c>
      <c r="AL49" s="500">
        <v>2.8008784083249458</v>
      </c>
      <c r="AM49" s="500">
        <v>2.7256281327266998</v>
      </c>
      <c r="AN49" s="500">
        <v>2.6697374306660682</v>
      </c>
      <c r="AO49" s="500">
        <v>2.6240479347918968</v>
      </c>
      <c r="AP49" s="500">
        <v>2.5857549876329458</v>
      </c>
      <c r="AQ49" s="470"/>
    </row>
    <row r="50" spans="2:43" s="462" customFormat="1" ht="13.8">
      <c r="B50" s="471"/>
      <c r="C50" s="470"/>
      <c r="D50" s="503"/>
      <c r="E50" s="501" t="s">
        <v>624</v>
      </c>
      <c r="F50" s="497"/>
      <c r="G50" s="515"/>
      <c r="H50" s="500" t="s">
        <v>575</v>
      </c>
      <c r="I50" s="500" t="s">
        <v>575</v>
      </c>
      <c r="J50" s="500" t="s">
        <v>575</v>
      </c>
      <c r="K50" s="500" t="s">
        <v>575</v>
      </c>
      <c r="L50" s="500" t="s">
        <v>575</v>
      </c>
      <c r="M50" s="500" t="s">
        <v>575</v>
      </c>
      <c r="N50" s="500" t="s">
        <v>575</v>
      </c>
      <c r="O50" s="500" t="s">
        <v>575</v>
      </c>
      <c r="P50" s="500" t="s">
        <v>575</v>
      </c>
      <c r="Q50" s="500" t="s">
        <v>575</v>
      </c>
      <c r="R50" s="500" t="s">
        <v>575</v>
      </c>
      <c r="S50" s="500" t="s">
        <v>575</v>
      </c>
      <c r="T50" s="500" t="s">
        <v>575</v>
      </c>
      <c r="U50" s="500">
        <v>0.98869839398515691</v>
      </c>
      <c r="V50" s="500">
        <v>0.98869839398515691</v>
      </c>
      <c r="W50" s="500">
        <v>0.98869839398515691</v>
      </c>
      <c r="X50" s="500">
        <v>0.98869839398515691</v>
      </c>
      <c r="Y50" s="500">
        <v>0.98869839398515691</v>
      </c>
      <c r="Z50" s="500">
        <v>0.98869839398515691</v>
      </c>
      <c r="AA50" s="500">
        <v>0.98869839398515691</v>
      </c>
      <c r="AB50" s="500">
        <v>0.98869839398515691</v>
      </c>
      <c r="AC50" s="500">
        <v>0.98869839398515691</v>
      </c>
      <c r="AD50" s="500">
        <v>0.98869839398515691</v>
      </c>
      <c r="AE50" s="500">
        <v>0.98869839398515691</v>
      </c>
      <c r="AF50" s="500">
        <v>0.98869839398515713</v>
      </c>
      <c r="AG50" s="500">
        <v>0.98869839398515691</v>
      </c>
      <c r="AH50" s="500">
        <v>0.98869839398515691</v>
      </c>
      <c r="AI50" s="500">
        <v>0.98869839398515691</v>
      </c>
      <c r="AJ50" s="500">
        <v>1.003863447457888</v>
      </c>
      <c r="AK50" s="500">
        <v>1.0439639456581045</v>
      </c>
      <c r="AL50" s="500">
        <v>1.0751781877305135</v>
      </c>
      <c r="AM50" s="500">
        <v>1.1042560398995067</v>
      </c>
      <c r="AN50" s="500">
        <v>1.13333976297296</v>
      </c>
      <c r="AO50" s="500">
        <v>1.1626685872843896</v>
      </c>
      <c r="AP50" s="500">
        <v>1.1883650795925444</v>
      </c>
      <c r="AQ50" s="470"/>
    </row>
    <row r="51" spans="2:43" s="462" customFormat="1" ht="13.8">
      <c r="B51" s="471"/>
      <c r="C51" s="470"/>
      <c r="D51" s="503"/>
      <c r="E51" s="498" t="s">
        <v>618</v>
      </c>
      <c r="F51" s="497"/>
      <c r="G51" s="515"/>
      <c r="H51" s="523">
        <v>25</v>
      </c>
      <c r="I51" s="520">
        <v>25</v>
      </c>
      <c r="J51" s="520">
        <v>25</v>
      </c>
      <c r="K51" s="520">
        <v>25</v>
      </c>
      <c r="L51" s="520">
        <v>25</v>
      </c>
      <c r="M51" s="520">
        <v>25</v>
      </c>
      <c r="N51" s="520">
        <v>25</v>
      </c>
      <c r="O51" s="520">
        <v>25</v>
      </c>
      <c r="P51" s="520">
        <v>25</v>
      </c>
      <c r="Q51" s="520">
        <v>25</v>
      </c>
      <c r="R51" s="520">
        <v>25</v>
      </c>
      <c r="S51" s="520">
        <v>25</v>
      </c>
      <c r="T51" s="520">
        <v>25</v>
      </c>
      <c r="U51" s="520">
        <v>25</v>
      </c>
      <c r="V51" s="520">
        <v>25</v>
      </c>
      <c r="W51" s="520">
        <v>25</v>
      </c>
      <c r="X51" s="520">
        <v>25</v>
      </c>
      <c r="Y51" s="520">
        <v>25</v>
      </c>
      <c r="Z51" s="520">
        <v>25</v>
      </c>
      <c r="AA51" s="520">
        <v>25</v>
      </c>
      <c r="AB51" s="520">
        <v>25</v>
      </c>
      <c r="AC51" s="526">
        <v>25</v>
      </c>
      <c r="AD51" s="526">
        <v>25</v>
      </c>
      <c r="AE51" s="521">
        <v>25</v>
      </c>
      <c r="AF51" s="528">
        <v>25</v>
      </c>
      <c r="AG51" s="528">
        <v>25</v>
      </c>
      <c r="AH51" s="528">
        <v>25</v>
      </c>
      <c r="AI51" s="528">
        <v>25</v>
      </c>
      <c r="AJ51" s="528">
        <v>25</v>
      </c>
      <c r="AK51" s="528">
        <v>25</v>
      </c>
      <c r="AL51" s="528">
        <v>25</v>
      </c>
      <c r="AM51" s="528">
        <v>25</v>
      </c>
      <c r="AN51" s="528">
        <v>25</v>
      </c>
      <c r="AO51" s="528">
        <v>25</v>
      </c>
      <c r="AP51" s="570">
        <v>25</v>
      </c>
      <c r="AQ51" s="470"/>
    </row>
    <row r="52" spans="2:43" s="462" customFormat="1" ht="13.8">
      <c r="B52" s="471"/>
      <c r="C52" s="470"/>
      <c r="D52" s="503" t="s">
        <v>623</v>
      </c>
      <c r="E52" s="498" t="s">
        <v>621</v>
      </c>
      <c r="F52" s="497"/>
      <c r="G52" s="515"/>
      <c r="H52" s="500">
        <v>23.742666666666665</v>
      </c>
      <c r="I52" s="500">
        <v>23.742666666666665</v>
      </c>
      <c r="J52" s="500">
        <v>23.742666666666665</v>
      </c>
      <c r="K52" s="500">
        <v>23.742666666666665</v>
      </c>
      <c r="L52" s="500">
        <v>23.742666666666665</v>
      </c>
      <c r="M52" s="500">
        <v>23.742666666666665</v>
      </c>
      <c r="N52" s="500">
        <v>23.742666666666665</v>
      </c>
      <c r="O52" s="500">
        <v>23.742666666666665</v>
      </c>
      <c r="P52" s="500">
        <v>23.524923021363371</v>
      </c>
      <c r="Q52" s="500">
        <v>22.662723247521345</v>
      </c>
      <c r="R52" s="500">
        <v>21.684791125658354</v>
      </c>
      <c r="S52" s="500">
        <v>20.724953194720484</v>
      </c>
      <c r="T52" s="500">
        <v>19.364675921017668</v>
      </c>
      <c r="U52" s="500">
        <v>16.851001798452767</v>
      </c>
      <c r="V52" s="500">
        <v>14.715924138594959</v>
      </c>
      <c r="W52" s="500">
        <v>12.800309882145907</v>
      </c>
      <c r="X52" s="500">
        <v>11.157213462526084</v>
      </c>
      <c r="Y52" s="500">
        <v>9.9010721144632523</v>
      </c>
      <c r="Z52" s="500">
        <v>8.7761687912247517</v>
      </c>
      <c r="AA52" s="500">
        <v>8.0124754070195188</v>
      </c>
      <c r="AB52" s="500">
        <v>7.3443706492366445</v>
      </c>
      <c r="AC52" s="500">
        <v>6.7727334060323567</v>
      </c>
      <c r="AD52" s="500">
        <v>6.2352771205415412</v>
      </c>
      <c r="AE52" s="500">
        <v>5.7499522520105346</v>
      </c>
      <c r="AF52" s="500">
        <v>5.3430673159343431</v>
      </c>
      <c r="AG52" s="500">
        <v>4.9944976918543942</v>
      </c>
      <c r="AH52" s="500">
        <v>4.6883296898584117</v>
      </c>
      <c r="AI52" s="500">
        <v>4.4240797871087034</v>
      </c>
      <c r="AJ52" s="500">
        <v>4.1759138002550493</v>
      </c>
      <c r="AK52" s="500">
        <v>3.9714008970000347</v>
      </c>
      <c r="AL52" s="500">
        <v>3.8057117803973628</v>
      </c>
      <c r="AM52" s="500">
        <v>3.6646757186197605</v>
      </c>
      <c r="AN52" s="500">
        <v>3.5522326188158075</v>
      </c>
      <c r="AO52" s="500">
        <v>3.4469036337420635</v>
      </c>
      <c r="AP52" s="500">
        <v>3.3587990675164856</v>
      </c>
      <c r="AQ52" s="470"/>
    </row>
    <row r="53" spans="2:43" s="462" customFormat="1" ht="13.8">
      <c r="B53" s="471"/>
      <c r="C53" s="470"/>
      <c r="D53" s="503"/>
      <c r="E53" s="498" t="s">
        <v>617</v>
      </c>
      <c r="F53" s="497"/>
      <c r="G53" s="515"/>
      <c r="H53" s="500">
        <v>21.093261642728375</v>
      </c>
      <c r="I53" s="500">
        <v>21.22115451343852</v>
      </c>
      <c r="J53" s="500">
        <v>21.33705494750599</v>
      </c>
      <c r="K53" s="500">
        <v>21.422299645714602</v>
      </c>
      <c r="L53" s="500">
        <v>21.535029140595555</v>
      </c>
      <c r="M53" s="500">
        <v>21.643499559509927</v>
      </c>
      <c r="N53" s="500">
        <v>21.686434910843641</v>
      </c>
      <c r="O53" s="500">
        <v>21.720055104032742</v>
      </c>
      <c r="P53" s="500">
        <v>21.758996584403437</v>
      </c>
      <c r="Q53" s="500">
        <v>21.815332280328519</v>
      </c>
      <c r="R53" s="500">
        <v>21.754253291679362</v>
      </c>
      <c r="S53" s="500">
        <v>21.054492417390247</v>
      </c>
      <c r="T53" s="500">
        <v>19.206260824970535</v>
      </c>
      <c r="U53" s="500">
        <v>16.934479688268574</v>
      </c>
      <c r="V53" s="500">
        <v>14.946111897563787</v>
      </c>
      <c r="W53" s="500">
        <v>13.136204000131276</v>
      </c>
      <c r="X53" s="500">
        <v>11.632472028414677</v>
      </c>
      <c r="Y53" s="500">
        <v>10.520499726242763</v>
      </c>
      <c r="Z53" s="500">
        <v>9.4655918487770538</v>
      </c>
      <c r="AA53" s="500">
        <v>8.7112424923549696</v>
      </c>
      <c r="AB53" s="500">
        <v>8.0258181820207497</v>
      </c>
      <c r="AC53" s="500">
        <v>7.4248616059382595</v>
      </c>
      <c r="AD53" s="500">
        <v>6.8506128975267071</v>
      </c>
      <c r="AE53" s="500">
        <v>6.3318596451342275</v>
      </c>
      <c r="AF53" s="500">
        <v>5.8946637800401831</v>
      </c>
      <c r="AG53" s="500">
        <v>5.515901853507593</v>
      </c>
      <c r="AH53" s="500">
        <v>5.185208787551236</v>
      </c>
      <c r="AI53" s="500">
        <v>4.9034770240417282</v>
      </c>
      <c r="AJ53" s="500">
        <v>4.6190408757735453</v>
      </c>
      <c r="AK53" s="500">
        <v>4.3163908508456261</v>
      </c>
      <c r="AL53" s="500">
        <v>4.0583493553272705</v>
      </c>
      <c r="AM53" s="500">
        <v>3.832806759941648</v>
      </c>
      <c r="AN53" s="500">
        <v>3.6505413858822622</v>
      </c>
      <c r="AO53" s="500">
        <v>3.4769515088847744</v>
      </c>
      <c r="AP53" s="500">
        <v>3.3357510024167984</v>
      </c>
      <c r="AQ53" s="470"/>
    </row>
    <row r="54" spans="2:43" s="462" customFormat="1" ht="13.8">
      <c r="B54" s="471"/>
      <c r="C54" s="470"/>
      <c r="D54" s="503"/>
      <c r="E54" s="498" t="s">
        <v>616</v>
      </c>
      <c r="F54" s="497"/>
      <c r="G54" s="515"/>
      <c r="H54" s="523">
        <v>25</v>
      </c>
      <c r="I54" s="520">
        <v>25</v>
      </c>
      <c r="J54" s="520">
        <v>25</v>
      </c>
      <c r="K54" s="520">
        <v>25</v>
      </c>
      <c r="L54" s="520">
        <v>25</v>
      </c>
      <c r="M54" s="520">
        <v>25</v>
      </c>
      <c r="N54" s="520">
        <v>25</v>
      </c>
      <c r="O54" s="520">
        <v>25</v>
      </c>
      <c r="P54" s="520">
        <v>25</v>
      </c>
      <c r="Q54" s="520">
        <v>25</v>
      </c>
      <c r="R54" s="520">
        <v>25</v>
      </c>
      <c r="S54" s="520">
        <v>25</v>
      </c>
      <c r="T54" s="520">
        <v>25</v>
      </c>
      <c r="U54" s="520">
        <v>25</v>
      </c>
      <c r="V54" s="520">
        <v>25</v>
      </c>
      <c r="W54" s="520">
        <v>25</v>
      </c>
      <c r="X54" s="520">
        <v>25</v>
      </c>
      <c r="Y54" s="520">
        <v>25</v>
      </c>
      <c r="Z54" s="520">
        <v>25</v>
      </c>
      <c r="AA54" s="520">
        <v>25</v>
      </c>
      <c r="AB54" s="520">
        <v>25</v>
      </c>
      <c r="AC54" s="526">
        <v>25</v>
      </c>
      <c r="AD54" s="526">
        <v>25</v>
      </c>
      <c r="AE54" s="521">
        <v>25</v>
      </c>
      <c r="AF54" s="528">
        <v>25</v>
      </c>
      <c r="AG54" s="528">
        <v>25</v>
      </c>
      <c r="AH54" s="528">
        <v>25</v>
      </c>
      <c r="AI54" s="528">
        <v>25</v>
      </c>
      <c r="AJ54" s="528">
        <v>25</v>
      </c>
      <c r="AK54" s="528">
        <v>25</v>
      </c>
      <c r="AL54" s="528">
        <v>25</v>
      </c>
      <c r="AM54" s="528">
        <v>25</v>
      </c>
      <c r="AN54" s="528">
        <v>25</v>
      </c>
      <c r="AO54" s="528">
        <v>25</v>
      </c>
      <c r="AP54" s="570">
        <v>25</v>
      </c>
      <c r="AQ54" s="470"/>
    </row>
    <row r="55" spans="2:43" s="462" customFormat="1" ht="13.8">
      <c r="B55" s="471"/>
      <c r="C55" s="470"/>
      <c r="D55" s="466"/>
      <c r="E55" s="498" t="s">
        <v>615</v>
      </c>
      <c r="F55" s="497"/>
      <c r="G55" s="515"/>
      <c r="H55" s="523">
        <v>25</v>
      </c>
      <c r="I55" s="520">
        <v>25</v>
      </c>
      <c r="J55" s="520">
        <v>25</v>
      </c>
      <c r="K55" s="520">
        <v>25</v>
      </c>
      <c r="L55" s="520">
        <v>25</v>
      </c>
      <c r="M55" s="520">
        <v>25</v>
      </c>
      <c r="N55" s="520">
        <v>25</v>
      </c>
      <c r="O55" s="520">
        <v>25</v>
      </c>
      <c r="P55" s="520">
        <v>25</v>
      </c>
      <c r="Q55" s="520">
        <v>25</v>
      </c>
      <c r="R55" s="520">
        <v>25</v>
      </c>
      <c r="S55" s="520">
        <v>25</v>
      </c>
      <c r="T55" s="520">
        <v>25</v>
      </c>
      <c r="U55" s="520">
        <v>25</v>
      </c>
      <c r="V55" s="520">
        <v>25</v>
      </c>
      <c r="W55" s="520">
        <v>25</v>
      </c>
      <c r="X55" s="520">
        <v>25</v>
      </c>
      <c r="Y55" s="520">
        <v>25</v>
      </c>
      <c r="Z55" s="520">
        <v>25</v>
      </c>
      <c r="AA55" s="520">
        <v>25</v>
      </c>
      <c r="AB55" s="520">
        <v>25</v>
      </c>
      <c r="AC55" s="526">
        <v>25</v>
      </c>
      <c r="AD55" s="526">
        <v>25</v>
      </c>
      <c r="AE55" s="521">
        <v>25</v>
      </c>
      <c r="AF55" s="528">
        <v>25</v>
      </c>
      <c r="AG55" s="528">
        <v>25</v>
      </c>
      <c r="AH55" s="528">
        <v>25</v>
      </c>
      <c r="AI55" s="528">
        <v>25</v>
      </c>
      <c r="AJ55" s="528">
        <v>25</v>
      </c>
      <c r="AK55" s="528">
        <v>25</v>
      </c>
      <c r="AL55" s="528">
        <v>25</v>
      </c>
      <c r="AM55" s="528">
        <v>25</v>
      </c>
      <c r="AN55" s="528">
        <v>25</v>
      </c>
      <c r="AO55" s="528">
        <v>25</v>
      </c>
      <c r="AP55" s="570">
        <v>25</v>
      </c>
      <c r="AQ55" s="470"/>
    </row>
    <row r="56" spans="2:43" s="462" customFormat="1" ht="16.2">
      <c r="B56" s="471"/>
      <c r="C56" s="470"/>
      <c r="D56" s="502"/>
      <c r="E56" s="498" t="s">
        <v>619</v>
      </c>
      <c r="F56" s="497"/>
      <c r="G56" s="482" t="s">
        <v>646</v>
      </c>
      <c r="H56" s="500">
        <v>5.6783967808284359</v>
      </c>
      <c r="I56" s="500">
        <v>5.5462993500288782</v>
      </c>
      <c r="J56" s="500">
        <v>5.3671048510824244</v>
      </c>
      <c r="K56" s="500">
        <v>5.2117397757764241</v>
      </c>
      <c r="L56" s="500">
        <v>4.9969499670896615</v>
      </c>
      <c r="M56" s="500">
        <v>4.7075281564538773</v>
      </c>
      <c r="N56" s="500">
        <v>4.4716265329677967</v>
      </c>
      <c r="O56" s="500">
        <v>4.3254915539627303</v>
      </c>
      <c r="P56" s="500">
        <v>4.2852105910501654</v>
      </c>
      <c r="Q56" s="500">
        <v>4.3645459564112272</v>
      </c>
      <c r="R56" s="500">
        <v>4.3829898921538586</v>
      </c>
      <c r="S56" s="500">
        <v>4.3726449846832995</v>
      </c>
      <c r="T56" s="500">
        <v>4.338147487450609</v>
      </c>
      <c r="U56" s="500">
        <v>4.3124915361613745</v>
      </c>
      <c r="V56" s="500">
        <v>4.3282043917605515</v>
      </c>
      <c r="W56" s="500">
        <v>4.3704292956129542</v>
      </c>
      <c r="X56" s="500">
        <v>4.4260005525379942</v>
      </c>
      <c r="Y56" s="500">
        <v>4.4840883734260251</v>
      </c>
      <c r="Z56" s="500">
        <v>4.5900713640310977</v>
      </c>
      <c r="AA56" s="500">
        <v>4.7722989071218631</v>
      </c>
      <c r="AB56" s="500">
        <v>4.903505891030477</v>
      </c>
      <c r="AC56" s="500">
        <v>5.0053065301642965</v>
      </c>
      <c r="AD56" s="500">
        <v>5.1976579106184078</v>
      </c>
      <c r="AE56" s="500">
        <v>5.3592489646263832</v>
      </c>
      <c r="AF56" s="500">
        <v>5.2728175300662681</v>
      </c>
      <c r="AG56" s="500">
        <v>5.083421482700591</v>
      </c>
      <c r="AH56" s="500">
        <v>4.8973814785002814</v>
      </c>
      <c r="AI56" s="500">
        <v>4.8266704781414491</v>
      </c>
      <c r="AJ56" s="500">
        <v>4.7013898280496518</v>
      </c>
      <c r="AK56" s="500">
        <v>4.4763476273529719</v>
      </c>
      <c r="AL56" s="500">
        <v>4.2966223494356086</v>
      </c>
      <c r="AM56" s="500">
        <v>4.1647256268459394</v>
      </c>
      <c r="AN56" s="500">
        <v>4.0482588240522031</v>
      </c>
      <c r="AO56" s="500">
        <v>3.9517192223629531</v>
      </c>
      <c r="AP56" s="500">
        <v>3.866325724300995</v>
      </c>
    </row>
    <row r="57" spans="2:43" s="462" customFormat="1" ht="13.8">
      <c r="B57" s="471"/>
      <c r="C57" s="470"/>
      <c r="D57" s="503"/>
      <c r="E57" s="498" t="s">
        <v>618</v>
      </c>
      <c r="F57" s="504"/>
      <c r="G57" s="515"/>
      <c r="H57" s="523">
        <v>3</v>
      </c>
      <c r="I57" s="520">
        <v>3</v>
      </c>
      <c r="J57" s="520">
        <v>3</v>
      </c>
      <c r="K57" s="520">
        <v>3</v>
      </c>
      <c r="L57" s="520">
        <v>3</v>
      </c>
      <c r="M57" s="520">
        <v>3</v>
      </c>
      <c r="N57" s="520">
        <v>3</v>
      </c>
      <c r="O57" s="520">
        <v>3</v>
      </c>
      <c r="P57" s="520">
        <v>3</v>
      </c>
      <c r="Q57" s="520">
        <v>3</v>
      </c>
      <c r="R57" s="520">
        <v>3</v>
      </c>
      <c r="S57" s="520">
        <v>3</v>
      </c>
      <c r="T57" s="520">
        <v>3</v>
      </c>
      <c r="U57" s="520">
        <v>3</v>
      </c>
      <c r="V57" s="520">
        <v>3</v>
      </c>
      <c r="W57" s="520">
        <v>3</v>
      </c>
      <c r="X57" s="520">
        <v>3</v>
      </c>
      <c r="Y57" s="520">
        <v>3</v>
      </c>
      <c r="Z57" s="520">
        <v>3</v>
      </c>
      <c r="AA57" s="520">
        <v>3</v>
      </c>
      <c r="AB57" s="520">
        <v>3</v>
      </c>
      <c r="AC57" s="526">
        <v>3</v>
      </c>
      <c r="AD57" s="526">
        <v>3</v>
      </c>
      <c r="AE57" s="524">
        <v>3</v>
      </c>
      <c r="AF57" s="520">
        <v>3</v>
      </c>
      <c r="AG57" s="520">
        <v>3</v>
      </c>
      <c r="AH57" s="520">
        <v>3</v>
      </c>
      <c r="AI57" s="520">
        <v>3</v>
      </c>
      <c r="AJ57" s="520">
        <v>3</v>
      </c>
      <c r="AK57" s="520">
        <v>3</v>
      </c>
      <c r="AL57" s="520">
        <v>3</v>
      </c>
      <c r="AM57" s="520">
        <v>3</v>
      </c>
      <c r="AN57" s="520">
        <v>3</v>
      </c>
      <c r="AO57" s="520">
        <v>3</v>
      </c>
      <c r="AP57" s="568">
        <v>3</v>
      </c>
    </row>
    <row r="58" spans="2:43" s="462" customFormat="1" ht="13.8">
      <c r="B58" s="471"/>
      <c r="C58" s="470"/>
      <c r="D58" s="503" t="s">
        <v>583</v>
      </c>
      <c r="E58" s="498" t="s">
        <v>617</v>
      </c>
      <c r="F58" s="497"/>
      <c r="G58" s="515"/>
      <c r="H58" s="500">
        <v>9.2996202627401612</v>
      </c>
      <c r="I58" s="500">
        <v>9.4138488115752761</v>
      </c>
      <c r="J58" s="500">
        <v>9.5729348545512956</v>
      </c>
      <c r="K58" s="500">
        <v>9.7575759333899814</v>
      </c>
      <c r="L58" s="500">
        <v>10.021599085035779</v>
      </c>
      <c r="M58" s="500">
        <v>10.331970114971035</v>
      </c>
      <c r="N58" s="500">
        <v>10.481477628445555</v>
      </c>
      <c r="O58" s="500">
        <v>10.624096373683175</v>
      </c>
      <c r="P58" s="500">
        <v>10.767530458703753</v>
      </c>
      <c r="Q58" s="500">
        <v>10.926446339981577</v>
      </c>
      <c r="R58" s="500">
        <v>11.104333454441269</v>
      </c>
      <c r="S58" s="500">
        <v>11.276792729432621</v>
      </c>
      <c r="T58" s="500">
        <v>11.458841884008494</v>
      </c>
      <c r="U58" s="500">
        <v>11.613297625799484</v>
      </c>
      <c r="V58" s="500">
        <v>11.665206762969785</v>
      </c>
      <c r="W58" s="500">
        <v>11.698477573778487</v>
      </c>
      <c r="X58" s="500">
        <v>11.814135458513704</v>
      </c>
      <c r="Y58" s="500">
        <v>11.893494016497701</v>
      </c>
      <c r="Z58" s="500">
        <v>11.993654277113215</v>
      </c>
      <c r="AA58" s="500">
        <v>12.07710242034193</v>
      </c>
      <c r="AB58" s="500">
        <v>12.166763710249498</v>
      </c>
      <c r="AC58" s="500">
        <v>12.263541075525687</v>
      </c>
      <c r="AD58" s="500">
        <v>12.364590173868491</v>
      </c>
      <c r="AE58" s="500">
        <v>12.475898655984345</v>
      </c>
      <c r="AF58" s="500">
        <v>12.586538406171655</v>
      </c>
      <c r="AG58" s="500">
        <v>12.684746616045979</v>
      </c>
      <c r="AH58" s="500">
        <v>12.770801210984756</v>
      </c>
      <c r="AI58" s="500">
        <v>12.849383840830889</v>
      </c>
      <c r="AJ58" s="500">
        <v>12.927620479636046</v>
      </c>
      <c r="AK58" s="500">
        <v>12.996741369102315</v>
      </c>
      <c r="AL58" s="500">
        <v>13.03724524985482</v>
      </c>
      <c r="AM58" s="500">
        <v>13.068656287013246</v>
      </c>
      <c r="AN58" s="500">
        <v>13.094421882551007</v>
      </c>
      <c r="AO58" s="500">
        <v>13.123763399382547</v>
      </c>
      <c r="AP58" s="500">
        <v>13.157022274495466</v>
      </c>
    </row>
    <row r="59" spans="2:43" s="462" customFormat="1" ht="13.8">
      <c r="B59" s="471"/>
      <c r="C59" s="470"/>
      <c r="D59" s="503"/>
      <c r="E59" s="498" t="s">
        <v>616</v>
      </c>
      <c r="F59" s="497"/>
      <c r="G59" s="515"/>
      <c r="H59" s="500">
        <v>15</v>
      </c>
      <c r="I59" s="500">
        <v>15</v>
      </c>
      <c r="J59" s="500">
        <v>15</v>
      </c>
      <c r="K59" s="500">
        <v>15</v>
      </c>
      <c r="L59" s="500">
        <v>15</v>
      </c>
      <c r="M59" s="500">
        <v>15</v>
      </c>
      <c r="N59" s="500">
        <v>15</v>
      </c>
      <c r="O59" s="500">
        <v>15</v>
      </c>
      <c r="P59" s="500">
        <v>15</v>
      </c>
      <c r="Q59" s="500">
        <v>14.987710162594523</v>
      </c>
      <c r="R59" s="500">
        <v>14.946097916333409</v>
      </c>
      <c r="S59" s="500">
        <v>14.905790578354317</v>
      </c>
      <c r="T59" s="500">
        <v>14.863924207243269</v>
      </c>
      <c r="U59" s="500">
        <v>14.779246831772463</v>
      </c>
      <c r="V59" s="500">
        <v>14.836441056474854</v>
      </c>
      <c r="W59" s="500">
        <v>16.850279356554715</v>
      </c>
      <c r="X59" s="500">
        <v>19.822296583729976</v>
      </c>
      <c r="Y59" s="500">
        <v>23.440677219621914</v>
      </c>
      <c r="Z59" s="500">
        <v>27.475391017194308</v>
      </c>
      <c r="AA59" s="500">
        <v>30.054332300250174</v>
      </c>
      <c r="AB59" s="500">
        <v>31.780535642943477</v>
      </c>
      <c r="AC59" s="500">
        <v>32.90735253104156</v>
      </c>
      <c r="AD59" s="500">
        <v>34.051390197495365</v>
      </c>
      <c r="AE59" s="500">
        <v>35.220193149007784</v>
      </c>
      <c r="AF59" s="500">
        <v>36.422725818682999</v>
      </c>
      <c r="AG59" s="500">
        <v>37.574131531870819</v>
      </c>
      <c r="AH59" s="500">
        <v>38.57445735088303</v>
      </c>
      <c r="AI59" s="500">
        <v>39.270377823224806</v>
      </c>
      <c r="AJ59" s="500">
        <v>39.718577254596504</v>
      </c>
      <c r="AK59" s="500">
        <v>40.06164328400645</v>
      </c>
      <c r="AL59" s="500">
        <v>40.182711041206836</v>
      </c>
      <c r="AM59" s="500">
        <v>40.181264630372453</v>
      </c>
      <c r="AN59" s="500">
        <v>40.233574870554364</v>
      </c>
      <c r="AO59" s="500">
        <v>40.170708006985002</v>
      </c>
      <c r="AP59" s="500">
        <v>40.080749075331802</v>
      </c>
    </row>
    <row r="60" spans="2:43" s="462" customFormat="1" ht="13.8">
      <c r="B60" s="471"/>
      <c r="C60" s="470"/>
      <c r="D60" s="466"/>
      <c r="E60" s="498" t="s">
        <v>615</v>
      </c>
      <c r="F60" s="497"/>
      <c r="G60" s="515"/>
      <c r="H60" s="523">
        <v>3</v>
      </c>
      <c r="I60" s="520">
        <v>3</v>
      </c>
      <c r="J60" s="520">
        <v>3</v>
      </c>
      <c r="K60" s="520">
        <v>3</v>
      </c>
      <c r="L60" s="520">
        <v>3</v>
      </c>
      <c r="M60" s="520">
        <v>3</v>
      </c>
      <c r="N60" s="520">
        <v>3</v>
      </c>
      <c r="O60" s="520">
        <v>3</v>
      </c>
      <c r="P60" s="520">
        <v>3</v>
      </c>
      <c r="Q60" s="520">
        <v>3</v>
      </c>
      <c r="R60" s="520">
        <v>3</v>
      </c>
      <c r="S60" s="520">
        <v>3</v>
      </c>
      <c r="T60" s="520">
        <v>3</v>
      </c>
      <c r="U60" s="520">
        <v>3</v>
      </c>
      <c r="V60" s="520">
        <v>3</v>
      </c>
      <c r="W60" s="520">
        <v>3</v>
      </c>
      <c r="X60" s="520">
        <v>3</v>
      </c>
      <c r="Y60" s="520">
        <v>3</v>
      </c>
      <c r="Z60" s="520">
        <v>3</v>
      </c>
      <c r="AA60" s="520">
        <v>3</v>
      </c>
      <c r="AB60" s="520">
        <v>3</v>
      </c>
      <c r="AC60" s="526">
        <v>3</v>
      </c>
      <c r="AD60" s="526">
        <v>3</v>
      </c>
      <c r="AE60" s="524">
        <v>3</v>
      </c>
      <c r="AF60" s="520">
        <v>3</v>
      </c>
      <c r="AG60" s="520">
        <v>3</v>
      </c>
      <c r="AH60" s="520">
        <v>3</v>
      </c>
      <c r="AI60" s="520">
        <v>3</v>
      </c>
      <c r="AJ60" s="520">
        <v>3</v>
      </c>
      <c r="AK60" s="520">
        <v>3</v>
      </c>
      <c r="AL60" s="520">
        <v>3</v>
      </c>
      <c r="AM60" s="520">
        <v>3</v>
      </c>
      <c r="AN60" s="520">
        <v>3</v>
      </c>
      <c r="AO60" s="520">
        <v>3</v>
      </c>
      <c r="AP60" s="568">
        <v>3</v>
      </c>
    </row>
    <row r="61" spans="2:43" s="462" customFormat="1" ht="13.8">
      <c r="B61" s="471"/>
      <c r="C61" s="470"/>
      <c r="D61" s="503" t="s">
        <v>613</v>
      </c>
      <c r="E61" s="501" t="s">
        <v>645</v>
      </c>
      <c r="F61" s="497"/>
      <c r="G61" s="515"/>
      <c r="H61" s="500">
        <f t="shared" ref="H61:AP61" si="6">H49</f>
        <v>23.742666666666665</v>
      </c>
      <c r="I61" s="500">
        <f t="shared" si="6"/>
        <v>23.742666666666665</v>
      </c>
      <c r="J61" s="500">
        <f t="shared" si="6"/>
        <v>23.742666666666665</v>
      </c>
      <c r="K61" s="500">
        <f t="shared" si="6"/>
        <v>23.742666666666665</v>
      </c>
      <c r="L61" s="500">
        <f t="shared" si="6"/>
        <v>23.742666666666665</v>
      </c>
      <c r="M61" s="500">
        <f t="shared" si="6"/>
        <v>23.742666666666665</v>
      </c>
      <c r="N61" s="500">
        <f t="shared" si="6"/>
        <v>23.742666666666665</v>
      </c>
      <c r="O61" s="500">
        <f t="shared" si="6"/>
        <v>23.423312993517523</v>
      </c>
      <c r="P61" s="500">
        <f t="shared" si="6"/>
        <v>22.405725938833235</v>
      </c>
      <c r="Q61" s="500">
        <f t="shared" si="6"/>
        <v>21.473620460319221</v>
      </c>
      <c r="R61" s="500">
        <f t="shared" si="6"/>
        <v>20.258140566975825</v>
      </c>
      <c r="S61" s="500">
        <f t="shared" si="6"/>
        <v>18.471620422586788</v>
      </c>
      <c r="T61" s="500">
        <f t="shared" si="6"/>
        <v>16.708254169467491</v>
      </c>
      <c r="U61" s="500">
        <f t="shared" si="6"/>
        <v>15.090790356085655</v>
      </c>
      <c r="V61" s="500">
        <f t="shared" si="6"/>
        <v>13.616592368266698</v>
      </c>
      <c r="W61" s="500">
        <f t="shared" si="6"/>
        <v>12.184516787536955</v>
      </c>
      <c r="X61" s="500">
        <f t="shared" si="6"/>
        <v>10.788753123425371</v>
      </c>
      <c r="Y61" s="500">
        <f t="shared" si="6"/>
        <v>9.4611310458282141</v>
      </c>
      <c r="Z61" s="500">
        <f t="shared" si="6"/>
        <v>8.3760594217732454</v>
      </c>
      <c r="AA61" s="500">
        <f t="shared" si="6"/>
        <v>7.2192505348587437</v>
      </c>
      <c r="AB61" s="500">
        <f t="shared" si="6"/>
        <v>6.3035044453092759</v>
      </c>
      <c r="AC61" s="500">
        <f t="shared" si="6"/>
        <v>5.6157052002902237</v>
      </c>
      <c r="AD61" s="500">
        <f t="shared" si="6"/>
        <v>4.9810461686794509</v>
      </c>
      <c r="AE61" s="500">
        <f t="shared" si="6"/>
        <v>4.4272255931375986</v>
      </c>
      <c r="AF61" s="500">
        <f t="shared" si="6"/>
        <v>4.0320320343198794</v>
      </c>
      <c r="AG61" s="500">
        <f t="shared" si="6"/>
        <v>3.7084338934446675</v>
      </c>
      <c r="AH61" s="500">
        <f t="shared" si="6"/>
        <v>3.4387519712863122</v>
      </c>
      <c r="AI61" s="500">
        <f t="shared" si="6"/>
        <v>3.1942413150919231</v>
      </c>
      <c r="AJ61" s="500">
        <f t="shared" si="6"/>
        <v>3.0167065124875414</v>
      </c>
      <c r="AK61" s="500">
        <f t="shared" si="6"/>
        <v>2.895438635780859</v>
      </c>
      <c r="AL61" s="500">
        <f t="shared" si="6"/>
        <v>2.8008784083249458</v>
      </c>
      <c r="AM61" s="500">
        <f t="shared" si="6"/>
        <v>2.7256281327266998</v>
      </c>
      <c r="AN61" s="500">
        <f t="shared" si="6"/>
        <v>2.6697374306660682</v>
      </c>
      <c r="AO61" s="500">
        <f t="shared" si="6"/>
        <v>2.6240479347918968</v>
      </c>
      <c r="AP61" s="500">
        <f t="shared" si="6"/>
        <v>2.5857549876329458</v>
      </c>
    </row>
    <row r="62" spans="2:43" s="462" customFormat="1" ht="13.8">
      <c r="B62" s="471"/>
      <c r="C62" s="470"/>
      <c r="D62" s="503"/>
      <c r="E62" s="501" t="s">
        <v>612</v>
      </c>
      <c r="F62" s="497"/>
      <c r="G62" s="515"/>
      <c r="H62" s="527">
        <f t="shared" ref="H62:AP62" si="7">H54</f>
        <v>25</v>
      </c>
      <c r="I62" s="526">
        <f t="shared" si="7"/>
        <v>25</v>
      </c>
      <c r="J62" s="526">
        <f t="shared" si="7"/>
        <v>25</v>
      </c>
      <c r="K62" s="526">
        <f t="shared" si="7"/>
        <v>25</v>
      </c>
      <c r="L62" s="526">
        <f t="shared" si="7"/>
        <v>25</v>
      </c>
      <c r="M62" s="526">
        <f t="shared" si="7"/>
        <v>25</v>
      </c>
      <c r="N62" s="526">
        <f t="shared" si="7"/>
        <v>25</v>
      </c>
      <c r="O62" s="526">
        <f t="shared" si="7"/>
        <v>25</v>
      </c>
      <c r="P62" s="526">
        <f t="shared" si="7"/>
        <v>25</v>
      </c>
      <c r="Q62" s="526">
        <f t="shared" si="7"/>
        <v>25</v>
      </c>
      <c r="R62" s="526">
        <f t="shared" si="7"/>
        <v>25</v>
      </c>
      <c r="S62" s="526">
        <f t="shared" si="7"/>
        <v>25</v>
      </c>
      <c r="T62" s="526">
        <f t="shared" si="7"/>
        <v>25</v>
      </c>
      <c r="U62" s="526">
        <f t="shared" si="7"/>
        <v>25</v>
      </c>
      <c r="V62" s="526">
        <f t="shared" si="7"/>
        <v>25</v>
      </c>
      <c r="W62" s="526">
        <f t="shared" si="7"/>
        <v>25</v>
      </c>
      <c r="X62" s="526">
        <f t="shared" si="7"/>
        <v>25</v>
      </c>
      <c r="Y62" s="526">
        <f t="shared" si="7"/>
        <v>25</v>
      </c>
      <c r="Z62" s="526">
        <f t="shared" si="7"/>
        <v>25</v>
      </c>
      <c r="AA62" s="526">
        <f t="shared" si="7"/>
        <v>25</v>
      </c>
      <c r="AB62" s="526">
        <f t="shared" si="7"/>
        <v>25</v>
      </c>
      <c r="AC62" s="526">
        <f t="shared" si="7"/>
        <v>25</v>
      </c>
      <c r="AD62" s="526">
        <f t="shared" si="7"/>
        <v>25</v>
      </c>
      <c r="AE62" s="521">
        <f t="shared" si="7"/>
        <v>25</v>
      </c>
      <c r="AF62" s="526">
        <f t="shared" si="7"/>
        <v>25</v>
      </c>
      <c r="AG62" s="526">
        <f t="shared" si="7"/>
        <v>25</v>
      </c>
      <c r="AH62" s="526">
        <f t="shared" si="7"/>
        <v>25</v>
      </c>
      <c r="AI62" s="526">
        <f t="shared" si="7"/>
        <v>25</v>
      </c>
      <c r="AJ62" s="526">
        <f t="shared" si="7"/>
        <v>25</v>
      </c>
      <c r="AK62" s="526">
        <f t="shared" si="7"/>
        <v>25</v>
      </c>
      <c r="AL62" s="526">
        <f t="shared" si="7"/>
        <v>25</v>
      </c>
      <c r="AM62" s="526">
        <f t="shared" si="7"/>
        <v>25</v>
      </c>
      <c r="AN62" s="526">
        <f t="shared" si="7"/>
        <v>25</v>
      </c>
      <c r="AO62" s="526">
        <f t="shared" si="7"/>
        <v>25</v>
      </c>
      <c r="AP62" s="525">
        <f t="shared" si="7"/>
        <v>25</v>
      </c>
    </row>
    <row r="63" spans="2:43" s="462" customFormat="1" ht="13.8">
      <c r="B63" s="471"/>
      <c r="C63" s="470"/>
      <c r="D63" s="502"/>
      <c r="E63" s="498" t="s">
        <v>619</v>
      </c>
      <c r="F63" s="497"/>
      <c r="G63" s="515"/>
      <c r="H63" s="523">
        <v>0.22798010771257463</v>
      </c>
      <c r="I63" s="520">
        <v>0.22798010771257463</v>
      </c>
      <c r="J63" s="520">
        <v>0.22798010771257463</v>
      </c>
      <c r="K63" s="520">
        <v>0.22798010771257463</v>
      </c>
      <c r="L63" s="520">
        <v>0.22798010771257463</v>
      </c>
      <c r="M63" s="520">
        <v>0.22798010771257463</v>
      </c>
      <c r="N63" s="520">
        <v>0.22798010771257463</v>
      </c>
      <c r="O63" s="520">
        <v>0.22798010771257463</v>
      </c>
      <c r="P63" s="520">
        <v>0.22798010771257463</v>
      </c>
      <c r="Q63" s="520">
        <v>0.22798010771257463</v>
      </c>
      <c r="R63" s="520">
        <v>0.22798010771257463</v>
      </c>
      <c r="S63" s="520">
        <v>0.22798010771257463</v>
      </c>
      <c r="T63" s="520">
        <v>0.22798010771257463</v>
      </c>
      <c r="U63" s="520">
        <v>0.22798010771257463</v>
      </c>
      <c r="V63" s="520">
        <v>0.22798010771257463</v>
      </c>
      <c r="W63" s="520">
        <v>0.22798010771257463</v>
      </c>
      <c r="X63" s="520">
        <v>0.22798010771257463</v>
      </c>
      <c r="Y63" s="520">
        <v>0.22798010771257463</v>
      </c>
      <c r="Z63" s="520">
        <v>0.22798010771257463</v>
      </c>
      <c r="AA63" s="520">
        <v>0.22798010771257463</v>
      </c>
      <c r="AB63" s="520">
        <v>0.22798010771257463</v>
      </c>
      <c r="AC63" s="522">
        <v>0.22798010771257463</v>
      </c>
      <c r="AD63" s="522">
        <v>0.22798010771257463</v>
      </c>
      <c r="AE63" s="524">
        <v>0.22798010771257463</v>
      </c>
      <c r="AF63" s="520">
        <v>0.22798010771257463</v>
      </c>
      <c r="AG63" s="520">
        <v>0.22798010771257463</v>
      </c>
      <c r="AH63" s="520">
        <v>0.22798010771257463</v>
      </c>
      <c r="AI63" s="520">
        <v>0.22798010771257463</v>
      </c>
      <c r="AJ63" s="520">
        <v>0.22798010771257463</v>
      </c>
      <c r="AK63" s="520">
        <v>0.22798010771257463</v>
      </c>
      <c r="AL63" s="520">
        <v>0.22798010771257463</v>
      </c>
      <c r="AM63" s="520">
        <v>0.22798010771257463</v>
      </c>
      <c r="AN63" s="520">
        <v>0.22798010771257463</v>
      </c>
      <c r="AO63" s="520">
        <v>0.22798010771257463</v>
      </c>
      <c r="AP63" s="568">
        <v>0.22798010771257463</v>
      </c>
    </row>
    <row r="64" spans="2:43" s="462" customFormat="1" ht="13.8">
      <c r="B64" s="471"/>
      <c r="C64" s="470"/>
      <c r="D64" s="503" t="s">
        <v>610</v>
      </c>
      <c r="E64" s="498" t="s">
        <v>618</v>
      </c>
      <c r="F64" s="497"/>
      <c r="G64" s="515"/>
      <c r="H64" s="523">
        <v>38.441816389536598</v>
      </c>
      <c r="I64" s="520">
        <v>38.441816389536598</v>
      </c>
      <c r="J64" s="520">
        <v>38.441816389536598</v>
      </c>
      <c r="K64" s="520">
        <v>38.441816389536598</v>
      </c>
      <c r="L64" s="520">
        <v>38.441816389536598</v>
      </c>
      <c r="M64" s="520">
        <v>38.441816389536598</v>
      </c>
      <c r="N64" s="520">
        <v>38.441816389536598</v>
      </c>
      <c r="O64" s="520">
        <v>38.441816389536598</v>
      </c>
      <c r="P64" s="520">
        <v>38.441816389536598</v>
      </c>
      <c r="Q64" s="520">
        <v>38.441816389536598</v>
      </c>
      <c r="R64" s="520">
        <v>38.441816389536598</v>
      </c>
      <c r="S64" s="520">
        <v>38.441816389536598</v>
      </c>
      <c r="T64" s="520">
        <v>38.441816389536598</v>
      </c>
      <c r="U64" s="520">
        <v>38.441816389536598</v>
      </c>
      <c r="V64" s="520">
        <v>38.441816389536598</v>
      </c>
      <c r="W64" s="520">
        <v>38.441816389536598</v>
      </c>
      <c r="X64" s="520">
        <v>38.441816389536598</v>
      </c>
      <c r="Y64" s="520">
        <v>38.441816389536598</v>
      </c>
      <c r="Z64" s="520">
        <v>38.441816389536598</v>
      </c>
      <c r="AA64" s="520">
        <v>38.441816389536598</v>
      </c>
      <c r="AB64" s="520">
        <v>38.441816389536598</v>
      </c>
      <c r="AC64" s="522">
        <v>38.441816389536598</v>
      </c>
      <c r="AD64" s="522">
        <v>38.441816389536598</v>
      </c>
      <c r="AE64" s="521">
        <v>38.441816389536598</v>
      </c>
      <c r="AF64" s="520">
        <v>38.441816389536598</v>
      </c>
      <c r="AG64" s="520">
        <v>38.441816389536598</v>
      </c>
      <c r="AH64" s="520">
        <v>38.441816389536598</v>
      </c>
      <c r="AI64" s="520">
        <v>38.441816389536598</v>
      </c>
      <c r="AJ64" s="520">
        <v>38.441816389536598</v>
      </c>
      <c r="AK64" s="520">
        <v>38.441816389536598</v>
      </c>
      <c r="AL64" s="520">
        <v>38.441816389536598</v>
      </c>
      <c r="AM64" s="520">
        <v>38.441816389536598</v>
      </c>
      <c r="AN64" s="520">
        <v>38.441816389536598</v>
      </c>
      <c r="AO64" s="520">
        <v>38.441816389536598</v>
      </c>
      <c r="AP64" s="568">
        <v>38.441816389536598</v>
      </c>
    </row>
    <row r="65" spans="2:42" s="462" customFormat="1" ht="13.8">
      <c r="B65" s="471"/>
      <c r="C65" s="470"/>
      <c r="D65" s="503"/>
      <c r="E65" s="501" t="s">
        <v>634</v>
      </c>
      <c r="F65" s="497"/>
      <c r="G65" s="515"/>
      <c r="H65" s="523">
        <v>12.8139387965122</v>
      </c>
      <c r="I65" s="520">
        <v>12.8139387965122</v>
      </c>
      <c r="J65" s="520">
        <v>12.8139387965122</v>
      </c>
      <c r="K65" s="520">
        <v>12.8139387965122</v>
      </c>
      <c r="L65" s="520">
        <v>12.8139387965122</v>
      </c>
      <c r="M65" s="520">
        <v>12.8139387965122</v>
      </c>
      <c r="N65" s="520">
        <v>12.8139387965122</v>
      </c>
      <c r="O65" s="520">
        <v>12.8139387965122</v>
      </c>
      <c r="P65" s="520">
        <v>12.8139387965122</v>
      </c>
      <c r="Q65" s="520">
        <v>12.8139387965122</v>
      </c>
      <c r="R65" s="520">
        <v>12.8139387965122</v>
      </c>
      <c r="S65" s="520">
        <v>12.8139387965122</v>
      </c>
      <c r="T65" s="520">
        <v>12.8139387965122</v>
      </c>
      <c r="U65" s="520">
        <v>12.8139387965122</v>
      </c>
      <c r="V65" s="520">
        <v>12.8139387965122</v>
      </c>
      <c r="W65" s="520">
        <v>12.8139387965122</v>
      </c>
      <c r="X65" s="520">
        <v>12.8139387965122</v>
      </c>
      <c r="Y65" s="520">
        <v>12.8139387965122</v>
      </c>
      <c r="Z65" s="520">
        <v>12.8139387965122</v>
      </c>
      <c r="AA65" s="520">
        <v>12.8139387965122</v>
      </c>
      <c r="AB65" s="520">
        <v>12.8139387965122</v>
      </c>
      <c r="AC65" s="522">
        <v>12.8139387965122</v>
      </c>
      <c r="AD65" s="522">
        <v>12.8139387965122</v>
      </c>
      <c r="AE65" s="521">
        <v>12.8139387965122</v>
      </c>
      <c r="AF65" s="520">
        <v>12.8139387965122</v>
      </c>
      <c r="AG65" s="520">
        <v>12.8139387965122</v>
      </c>
      <c r="AH65" s="520">
        <v>12.8139387965122</v>
      </c>
      <c r="AI65" s="520">
        <v>12.8139387965122</v>
      </c>
      <c r="AJ65" s="520">
        <v>12.8139387965122</v>
      </c>
      <c r="AK65" s="520">
        <v>12.8139387965122</v>
      </c>
      <c r="AL65" s="520">
        <v>12.8139387965122</v>
      </c>
      <c r="AM65" s="520">
        <v>12.8139387965122</v>
      </c>
      <c r="AN65" s="520">
        <v>12.8139387965122</v>
      </c>
      <c r="AO65" s="520">
        <v>12.8139387965122</v>
      </c>
      <c r="AP65" s="568">
        <v>12.8139387965122</v>
      </c>
    </row>
    <row r="66" spans="2:42" s="462" customFormat="1" ht="13.8">
      <c r="B66" s="471"/>
      <c r="C66" s="470"/>
      <c r="D66" s="466"/>
      <c r="E66" s="498" t="s">
        <v>615</v>
      </c>
      <c r="F66" s="497"/>
      <c r="G66" s="514"/>
      <c r="H66" s="523">
        <v>14.512775895529112</v>
      </c>
      <c r="I66" s="520">
        <v>14.512775895529112</v>
      </c>
      <c r="J66" s="520">
        <v>14.512775895529112</v>
      </c>
      <c r="K66" s="520">
        <v>14.512775895529112</v>
      </c>
      <c r="L66" s="520">
        <v>14.512775895529112</v>
      </c>
      <c r="M66" s="520">
        <v>14.512775895529112</v>
      </c>
      <c r="N66" s="520">
        <v>14.512775895529112</v>
      </c>
      <c r="O66" s="520">
        <v>14.512775895529112</v>
      </c>
      <c r="P66" s="520">
        <v>14.512775895529112</v>
      </c>
      <c r="Q66" s="520">
        <v>14.512775895529112</v>
      </c>
      <c r="R66" s="520">
        <v>14.512775895529112</v>
      </c>
      <c r="S66" s="520">
        <v>14.512775895529112</v>
      </c>
      <c r="T66" s="520">
        <v>14.512775895529112</v>
      </c>
      <c r="U66" s="520">
        <v>14.512775895529112</v>
      </c>
      <c r="V66" s="520">
        <v>14.512775895529112</v>
      </c>
      <c r="W66" s="520">
        <v>14.512775895529112</v>
      </c>
      <c r="X66" s="520">
        <v>14.512775895529112</v>
      </c>
      <c r="Y66" s="520">
        <v>14.512775895529112</v>
      </c>
      <c r="Z66" s="520">
        <v>14.512775895529112</v>
      </c>
      <c r="AA66" s="520">
        <v>14.512775895529112</v>
      </c>
      <c r="AB66" s="520">
        <v>14.512775895529112</v>
      </c>
      <c r="AC66" s="522">
        <v>14.512775895529112</v>
      </c>
      <c r="AD66" s="522">
        <v>14.512775895529112</v>
      </c>
      <c r="AE66" s="521">
        <v>14.512775895529112</v>
      </c>
      <c r="AF66" s="520">
        <v>14.512775895529112</v>
      </c>
      <c r="AG66" s="520">
        <v>14.512775895529112</v>
      </c>
      <c r="AH66" s="520">
        <v>14.512775895529112</v>
      </c>
      <c r="AI66" s="520">
        <v>14.512775895529112</v>
      </c>
      <c r="AJ66" s="520">
        <v>14.512775895529112</v>
      </c>
      <c r="AK66" s="520">
        <v>14.512775895529112</v>
      </c>
      <c r="AL66" s="520">
        <v>14.512775895529112</v>
      </c>
      <c r="AM66" s="520">
        <v>14.512775895529112</v>
      </c>
      <c r="AN66" s="520">
        <v>14.512775895529112</v>
      </c>
      <c r="AO66" s="520">
        <v>14.512775895529112</v>
      </c>
      <c r="AP66" s="568">
        <v>14.512775895529112</v>
      </c>
    </row>
    <row r="67" spans="2:42" s="445" customFormat="1" ht="13.8">
      <c r="B67" s="458"/>
      <c r="C67" s="457"/>
      <c r="H67" s="519"/>
      <c r="I67" s="519"/>
      <c r="J67" s="519"/>
      <c r="K67" s="519"/>
      <c r="L67" s="519"/>
      <c r="M67" s="519"/>
      <c r="N67" s="519"/>
      <c r="O67" s="519"/>
      <c r="P67" s="519"/>
      <c r="Q67" s="519"/>
      <c r="R67" s="519"/>
      <c r="S67" s="519"/>
      <c r="T67" s="519"/>
      <c r="U67" s="519"/>
      <c r="V67" s="519"/>
      <c r="W67" s="519"/>
      <c r="X67" s="519"/>
      <c r="Y67" s="519"/>
      <c r="Z67" s="519"/>
      <c r="AA67" s="519"/>
      <c r="AB67" s="519"/>
      <c r="AC67" s="519"/>
      <c r="AD67" s="519"/>
      <c r="AE67" s="519"/>
      <c r="AF67" s="519"/>
      <c r="AG67" s="519"/>
      <c r="AH67" s="519"/>
      <c r="AI67" s="519"/>
      <c r="AJ67" s="519"/>
      <c r="AK67" s="519"/>
      <c r="AL67" s="519"/>
      <c r="AM67" s="519"/>
      <c r="AN67" s="519"/>
      <c r="AO67" s="519"/>
      <c r="AP67" s="519"/>
    </row>
    <row r="68" spans="2:42" s="445" customFormat="1" ht="13.8">
      <c r="B68" s="458"/>
      <c r="C68" s="457"/>
      <c r="F68" s="518"/>
    </row>
    <row r="69" spans="2:42" ht="13.5" customHeight="1">
      <c r="B69" s="458" t="s">
        <v>586</v>
      </c>
      <c r="C69" s="457">
        <f>C46+1</f>
        <v>44</v>
      </c>
      <c r="D69" s="456" t="s">
        <v>644</v>
      </c>
      <c r="E69" s="455"/>
      <c r="F69" s="455"/>
      <c r="G69" s="455"/>
      <c r="H69" s="455"/>
      <c r="I69" s="455"/>
      <c r="J69" s="455"/>
      <c r="K69" s="455"/>
      <c r="L69" s="455"/>
      <c r="M69" s="455"/>
      <c r="N69" s="455"/>
      <c r="O69" s="455"/>
      <c r="P69" s="455"/>
      <c r="Q69" s="455"/>
      <c r="R69" s="455"/>
      <c r="S69" s="455"/>
      <c r="T69" s="455"/>
      <c r="U69" s="455"/>
      <c r="V69" s="455"/>
      <c r="W69" s="455"/>
      <c r="X69" s="455"/>
      <c r="Y69" s="455"/>
      <c r="Z69" s="455"/>
      <c r="AA69" s="455"/>
      <c r="AB69" s="455"/>
      <c r="AC69" s="455"/>
      <c r="AD69" s="455"/>
      <c r="AE69" s="455"/>
      <c r="AF69" s="455"/>
      <c r="AG69" s="455"/>
      <c r="AH69" s="455"/>
      <c r="AI69" s="455"/>
      <c r="AJ69" s="455"/>
      <c r="AK69" s="455"/>
      <c r="AL69" s="455"/>
      <c r="AM69" s="455"/>
      <c r="AN69" s="455"/>
      <c r="AO69" s="455"/>
      <c r="AP69" s="455"/>
    </row>
    <row r="70" spans="2:42" ht="13.8">
      <c r="B70" s="458"/>
      <c r="D70" s="452" t="s">
        <v>630</v>
      </c>
      <c r="E70" s="453" t="s">
        <v>629</v>
      </c>
      <c r="F70" s="454"/>
      <c r="G70" s="506" t="s">
        <v>628</v>
      </c>
      <c r="H70" s="451">
        <v>1990</v>
      </c>
      <c r="I70" s="451">
        <f t="shared" ref="I70:AP70" si="8">H70+1</f>
        <v>1991</v>
      </c>
      <c r="J70" s="451">
        <f t="shared" si="8"/>
        <v>1992</v>
      </c>
      <c r="K70" s="451">
        <f t="shared" si="8"/>
        <v>1993</v>
      </c>
      <c r="L70" s="451">
        <f t="shared" si="8"/>
        <v>1994</v>
      </c>
      <c r="M70" s="451">
        <f t="shared" si="8"/>
        <v>1995</v>
      </c>
      <c r="N70" s="451">
        <f t="shared" si="8"/>
        <v>1996</v>
      </c>
      <c r="O70" s="451">
        <f t="shared" si="8"/>
        <v>1997</v>
      </c>
      <c r="P70" s="451">
        <f t="shared" si="8"/>
        <v>1998</v>
      </c>
      <c r="Q70" s="451">
        <f t="shared" si="8"/>
        <v>1999</v>
      </c>
      <c r="R70" s="451">
        <f t="shared" si="8"/>
        <v>2000</v>
      </c>
      <c r="S70" s="451">
        <f t="shared" si="8"/>
        <v>2001</v>
      </c>
      <c r="T70" s="451">
        <f t="shared" si="8"/>
        <v>2002</v>
      </c>
      <c r="U70" s="451">
        <f t="shared" si="8"/>
        <v>2003</v>
      </c>
      <c r="V70" s="451">
        <f t="shared" si="8"/>
        <v>2004</v>
      </c>
      <c r="W70" s="451">
        <f t="shared" si="8"/>
        <v>2005</v>
      </c>
      <c r="X70" s="451">
        <f t="shared" si="8"/>
        <v>2006</v>
      </c>
      <c r="Y70" s="451">
        <f t="shared" si="8"/>
        <v>2007</v>
      </c>
      <c r="Z70" s="451">
        <f t="shared" si="8"/>
        <v>2008</v>
      </c>
      <c r="AA70" s="451">
        <f t="shared" si="8"/>
        <v>2009</v>
      </c>
      <c r="AB70" s="451">
        <f t="shared" si="8"/>
        <v>2010</v>
      </c>
      <c r="AC70" s="451">
        <f t="shared" si="8"/>
        <v>2011</v>
      </c>
      <c r="AD70" s="451">
        <f t="shared" si="8"/>
        <v>2012</v>
      </c>
      <c r="AE70" s="451">
        <f t="shared" si="8"/>
        <v>2013</v>
      </c>
      <c r="AF70" s="451">
        <f t="shared" si="8"/>
        <v>2014</v>
      </c>
      <c r="AG70" s="451">
        <f t="shared" si="8"/>
        <v>2015</v>
      </c>
      <c r="AH70" s="451">
        <f t="shared" si="8"/>
        <v>2016</v>
      </c>
      <c r="AI70" s="451">
        <f t="shared" si="8"/>
        <v>2017</v>
      </c>
      <c r="AJ70" s="451">
        <f t="shared" si="8"/>
        <v>2018</v>
      </c>
      <c r="AK70" s="451">
        <f t="shared" si="8"/>
        <v>2019</v>
      </c>
      <c r="AL70" s="451">
        <f t="shared" si="8"/>
        <v>2020</v>
      </c>
      <c r="AM70" s="451">
        <f t="shared" si="8"/>
        <v>2021</v>
      </c>
      <c r="AN70" s="451">
        <f t="shared" si="8"/>
        <v>2022</v>
      </c>
      <c r="AO70" s="451">
        <f t="shared" si="8"/>
        <v>2023</v>
      </c>
      <c r="AP70" s="451">
        <f t="shared" si="8"/>
        <v>2024</v>
      </c>
    </row>
    <row r="71" spans="2:42" ht="13.8">
      <c r="B71" s="458"/>
      <c r="D71" s="502"/>
      <c r="E71" s="498" t="s">
        <v>627</v>
      </c>
      <c r="F71" s="497"/>
      <c r="G71" s="517"/>
      <c r="H71" s="463">
        <v>15.800329622000001</v>
      </c>
      <c r="I71" s="463">
        <v>21.430833930000002</v>
      </c>
      <c r="J71" s="463">
        <v>26.498562023999998</v>
      </c>
      <c r="K71" s="463">
        <v>30.682438292000001</v>
      </c>
      <c r="L71" s="463">
        <v>35.100555886000002</v>
      </c>
      <c r="M71" s="463">
        <v>40.725413520000004</v>
      </c>
      <c r="N71" s="463">
        <v>46.677894053999999</v>
      </c>
      <c r="O71" s="463">
        <v>51.297637512000001</v>
      </c>
      <c r="P71" s="463">
        <v>56.727018480000005</v>
      </c>
      <c r="Q71" s="463">
        <v>65.122928904000005</v>
      </c>
      <c r="R71" s="463">
        <v>72.436403666000018</v>
      </c>
      <c r="S71" s="463">
        <v>80.214809290000005</v>
      </c>
      <c r="T71" s="463">
        <v>86.93212618199999</v>
      </c>
      <c r="U71" s="463">
        <v>94.080019285999995</v>
      </c>
      <c r="V71" s="463">
        <v>100.35844660600002</v>
      </c>
      <c r="W71" s="463">
        <v>106.08937713</v>
      </c>
      <c r="X71" s="463">
        <v>112.41719139200001</v>
      </c>
      <c r="Y71" s="463">
        <v>120.400665066</v>
      </c>
      <c r="Z71" s="463">
        <v>125.45170853600001</v>
      </c>
      <c r="AA71" s="463">
        <v>132.95718262200003</v>
      </c>
      <c r="AB71" s="463">
        <v>136.64123599999999</v>
      </c>
      <c r="AC71" s="463">
        <v>137.62643400000002</v>
      </c>
      <c r="AD71" s="463">
        <v>146.35418299999998</v>
      </c>
      <c r="AE71" s="463">
        <v>150.25380200000001</v>
      </c>
      <c r="AF71" s="463">
        <v>156.7483</v>
      </c>
      <c r="AG71" s="463">
        <v>160.60657800000001</v>
      </c>
      <c r="AH71" s="463">
        <v>169.649371</v>
      </c>
      <c r="AI71" s="463">
        <v>176.154822</v>
      </c>
      <c r="AJ71" s="463">
        <v>180.36197200000001</v>
      </c>
      <c r="AK71" s="463">
        <v>181.09885399999999</v>
      </c>
      <c r="AL71" s="463">
        <v>162.54655400000001</v>
      </c>
      <c r="AM71" s="463">
        <v>159.03178800000001</v>
      </c>
      <c r="AN71" s="463">
        <v>165.24254199999999</v>
      </c>
      <c r="AO71" s="463">
        <v>163.638307</v>
      </c>
      <c r="AP71" s="463">
        <v>165.17192</v>
      </c>
    </row>
    <row r="72" spans="2:42" ht="15" customHeight="1">
      <c r="B72" s="458"/>
      <c r="D72" s="503"/>
      <c r="E72" s="501" t="s">
        <v>638</v>
      </c>
      <c r="F72" s="497"/>
      <c r="G72" s="515"/>
      <c r="H72" s="463">
        <v>272.90193014063965</v>
      </c>
      <c r="I72" s="463">
        <v>284.96454337364344</v>
      </c>
      <c r="J72" s="463">
        <v>291.92338272479287</v>
      </c>
      <c r="K72" s="463">
        <v>286.37039959195681</v>
      </c>
      <c r="L72" s="463">
        <v>295.24509149704693</v>
      </c>
      <c r="M72" s="463">
        <v>304.2970757868049</v>
      </c>
      <c r="N72" s="463">
        <v>312.04091279670172</v>
      </c>
      <c r="O72" s="463">
        <v>323.51229747260265</v>
      </c>
      <c r="P72" s="463">
        <v>327.77669054277641</v>
      </c>
      <c r="Q72" s="463">
        <v>339.40415210449009</v>
      </c>
      <c r="R72" s="463">
        <v>342.90087521450744</v>
      </c>
      <c r="S72" s="463">
        <v>355.42529468656397</v>
      </c>
      <c r="T72" s="463">
        <v>356.73277682747818</v>
      </c>
      <c r="U72" s="463">
        <v>355.39005007019148</v>
      </c>
      <c r="V72" s="463">
        <v>354.86376716159958</v>
      </c>
      <c r="W72" s="463">
        <v>348.52387944100479</v>
      </c>
      <c r="X72" s="463">
        <v>342.13724327778323</v>
      </c>
      <c r="Y72" s="463">
        <v>338.39632688701556</v>
      </c>
      <c r="Z72" s="463">
        <v>326.26483762640078</v>
      </c>
      <c r="AA72" s="463">
        <v>325.1150979479192</v>
      </c>
      <c r="AB72" s="463">
        <v>318.91105695367878</v>
      </c>
      <c r="AC72" s="463">
        <v>322.69663730009268</v>
      </c>
      <c r="AD72" s="463">
        <v>315.83728311213736</v>
      </c>
      <c r="AE72" s="463">
        <v>302.71270097801693</v>
      </c>
      <c r="AF72" s="463">
        <v>281.92239298553466</v>
      </c>
      <c r="AG72" s="463">
        <v>272.85774768294584</v>
      </c>
      <c r="AH72" s="463">
        <v>266.82455599938794</v>
      </c>
      <c r="AI72" s="463">
        <v>260.40066020724146</v>
      </c>
      <c r="AJ72" s="463">
        <v>255.32820999305503</v>
      </c>
      <c r="AK72" s="463">
        <v>244.15607613999398</v>
      </c>
      <c r="AL72" s="463">
        <v>208.51017805212271</v>
      </c>
      <c r="AM72" s="463">
        <v>193.11306064468928</v>
      </c>
      <c r="AN72" s="463">
        <v>204.14615558442415</v>
      </c>
      <c r="AO72" s="463">
        <v>190.46433110722373</v>
      </c>
      <c r="AP72" s="463">
        <v>183.54895968789739</v>
      </c>
    </row>
    <row r="73" spans="2:42" ht="15" customHeight="1">
      <c r="B73" s="458"/>
      <c r="D73" s="503"/>
      <c r="E73" s="501" t="s">
        <v>624</v>
      </c>
      <c r="F73" s="497"/>
      <c r="G73" s="515"/>
      <c r="H73" s="463" t="s">
        <v>575</v>
      </c>
      <c r="I73" s="463" t="s">
        <v>575</v>
      </c>
      <c r="J73" s="463" t="s">
        <v>575</v>
      </c>
      <c r="K73" s="463" t="s">
        <v>575</v>
      </c>
      <c r="L73" s="463" t="s">
        <v>575</v>
      </c>
      <c r="M73" s="463" t="s">
        <v>575</v>
      </c>
      <c r="N73" s="463" t="s">
        <v>575</v>
      </c>
      <c r="O73" s="463" t="s">
        <v>575</v>
      </c>
      <c r="P73" s="463" t="s">
        <v>575</v>
      </c>
      <c r="Q73" s="463" t="s">
        <v>575</v>
      </c>
      <c r="R73" s="463" t="s">
        <v>575</v>
      </c>
      <c r="S73" s="463" t="s">
        <v>575</v>
      </c>
      <c r="T73" s="463" t="s">
        <v>575</v>
      </c>
      <c r="U73" s="463">
        <v>1.3302155082442741</v>
      </c>
      <c r="V73" s="463">
        <v>1.9683088626033278</v>
      </c>
      <c r="W73" s="463">
        <v>2.5595045321240941</v>
      </c>
      <c r="X73" s="463">
        <v>3.4114202191003544</v>
      </c>
      <c r="Y73" s="463">
        <v>4.2573764759550139</v>
      </c>
      <c r="Z73" s="463">
        <v>5.3070341349491805</v>
      </c>
      <c r="AA73" s="463">
        <v>9.8087169437027395</v>
      </c>
      <c r="AB73" s="463">
        <v>14.332948</v>
      </c>
      <c r="AC73" s="463">
        <v>19.548742999999998</v>
      </c>
      <c r="AD73" s="463">
        <v>29.418534999999999</v>
      </c>
      <c r="AE73" s="463">
        <v>38.352558999999999</v>
      </c>
      <c r="AF73" s="463">
        <v>48.023114</v>
      </c>
      <c r="AG73" s="463">
        <v>58.257923000000005</v>
      </c>
      <c r="AH73" s="463">
        <v>67.183486000000002</v>
      </c>
      <c r="AI73" s="463">
        <v>77.865972999999997</v>
      </c>
      <c r="AJ73" s="463">
        <v>88.399167000000006</v>
      </c>
      <c r="AK73" s="463">
        <v>97.056763000000004</v>
      </c>
      <c r="AL73" s="463">
        <v>90.59597500000001</v>
      </c>
      <c r="AM73" s="463">
        <v>95.01221799999999</v>
      </c>
      <c r="AN73" s="463">
        <v>110.598186</v>
      </c>
      <c r="AO73" s="463">
        <v>120.44703200000001</v>
      </c>
      <c r="AP73" s="463">
        <v>129.28459900000001</v>
      </c>
    </row>
    <row r="74" spans="2:42" ht="13.8">
      <c r="B74" s="458"/>
      <c r="D74" s="503" t="s">
        <v>623</v>
      </c>
      <c r="E74" s="498" t="s">
        <v>618</v>
      </c>
      <c r="F74" s="497"/>
      <c r="G74" s="515"/>
      <c r="H74" s="513">
        <v>9.0437986696155853E-2</v>
      </c>
      <c r="I74" s="513">
        <v>7.5217095372731427E-2</v>
      </c>
      <c r="J74" s="513">
        <v>6.0170295063200041E-2</v>
      </c>
      <c r="K74" s="513">
        <v>4.2924161630770098E-2</v>
      </c>
      <c r="L74" s="513">
        <v>3.6213873907770276E-2</v>
      </c>
      <c r="M74" s="513">
        <v>3.0293612886277754E-2</v>
      </c>
      <c r="N74" s="513">
        <v>2.4721309686504149E-2</v>
      </c>
      <c r="O74" s="513">
        <v>2.2856972045831269E-2</v>
      </c>
      <c r="P74" s="513">
        <v>1.9917841857914328E-2</v>
      </c>
      <c r="Q74" s="513">
        <v>2.1806778893134787E-2</v>
      </c>
      <c r="R74" s="513">
        <v>2.0288242072820165E-2</v>
      </c>
      <c r="S74" s="513">
        <v>2.1379081652454522E-2</v>
      </c>
      <c r="T74" s="513">
        <v>2.1383650046066818E-2</v>
      </c>
      <c r="U74" s="513">
        <v>2.7526595007183716E-2</v>
      </c>
      <c r="V74" s="513">
        <v>3.2639606409408703E-2</v>
      </c>
      <c r="W74" s="513">
        <v>4.3148753266039813E-2</v>
      </c>
      <c r="X74" s="513">
        <v>5.1517557379175641E-2</v>
      </c>
      <c r="Y74" s="513">
        <v>6.5144899264633488E-2</v>
      </c>
      <c r="Z74" s="513">
        <v>6.8674117012055086E-2</v>
      </c>
      <c r="AA74" s="513">
        <v>8.0936481893255668E-2</v>
      </c>
      <c r="AB74" s="513">
        <v>0.31399306656943432</v>
      </c>
      <c r="AC74" s="513">
        <v>0.23364247304509642</v>
      </c>
      <c r="AD74" s="513">
        <v>0.18125524767152565</v>
      </c>
      <c r="AE74" s="513">
        <v>0.18770925003229752</v>
      </c>
      <c r="AF74" s="513">
        <v>0.19251426669147337</v>
      </c>
      <c r="AG74" s="513">
        <v>0.21167492196962226</v>
      </c>
      <c r="AH74" s="513">
        <v>0.21215434539417929</v>
      </c>
      <c r="AI74" s="513">
        <v>0.21345733935432443</v>
      </c>
      <c r="AJ74" s="513">
        <v>0.22069857420937566</v>
      </c>
      <c r="AK74" s="513">
        <v>0.22680764337442075</v>
      </c>
      <c r="AL74" s="513">
        <v>0.1719574372269424</v>
      </c>
      <c r="AM74" s="513">
        <v>0.18694324444435764</v>
      </c>
      <c r="AN74" s="513">
        <v>0.20459123396389459</v>
      </c>
      <c r="AO74" s="513">
        <v>0.22879699854438054</v>
      </c>
      <c r="AP74" s="513">
        <v>0.2319904005481237</v>
      </c>
    </row>
    <row r="75" spans="2:42" ht="13.8">
      <c r="B75" s="458"/>
      <c r="D75" s="503"/>
      <c r="E75" s="498" t="s">
        <v>621</v>
      </c>
      <c r="F75" s="497"/>
      <c r="G75" s="515"/>
      <c r="H75" s="463">
        <v>90.707188002000009</v>
      </c>
      <c r="I75" s="463">
        <v>90.839675111999995</v>
      </c>
      <c r="J75" s="463">
        <v>91.727235347000004</v>
      </c>
      <c r="K75" s="463">
        <v>90.947422938000003</v>
      </c>
      <c r="L75" s="463">
        <v>89.54081505500001</v>
      </c>
      <c r="M75" s="463">
        <v>89.82774748300001</v>
      </c>
      <c r="N75" s="463">
        <v>87.588880662999998</v>
      </c>
      <c r="O75" s="463">
        <v>84.635128930999997</v>
      </c>
      <c r="P75" s="463">
        <v>82.048788627999997</v>
      </c>
      <c r="Q75" s="463">
        <v>80.496437534999998</v>
      </c>
      <c r="R75" s="463">
        <v>79.56004556900001</v>
      </c>
      <c r="S75" s="463">
        <v>77.971505388000011</v>
      </c>
      <c r="T75" s="463">
        <v>76.832560483999998</v>
      </c>
      <c r="U75" s="463">
        <v>78.169144493000005</v>
      </c>
      <c r="V75" s="463">
        <v>78.901358532999993</v>
      </c>
      <c r="W75" s="463">
        <v>78.332790403999994</v>
      </c>
      <c r="X75" s="463">
        <v>77.925837055000017</v>
      </c>
      <c r="Y75" s="463">
        <v>77.886464072999999</v>
      </c>
      <c r="Z75" s="463">
        <v>77.803203494000002</v>
      </c>
      <c r="AA75" s="463">
        <v>76.811696591</v>
      </c>
      <c r="AB75" s="463">
        <v>75.073021999999995</v>
      </c>
      <c r="AC75" s="463">
        <v>73.153250999999997</v>
      </c>
      <c r="AD75" s="463">
        <v>75.16396300000001</v>
      </c>
      <c r="AE75" s="463">
        <v>77.420645000000007</v>
      </c>
      <c r="AF75" s="463">
        <v>77.724238999999997</v>
      </c>
      <c r="AG75" s="463">
        <v>75.876255999999998</v>
      </c>
      <c r="AH75" s="463">
        <v>76.331002999999995</v>
      </c>
      <c r="AI75" s="463">
        <v>75.192474000000004</v>
      </c>
      <c r="AJ75" s="463">
        <v>72.936036999999999</v>
      </c>
      <c r="AK75" s="463">
        <v>71.459732000000002</v>
      </c>
      <c r="AL75" s="463">
        <v>66.408782000000002</v>
      </c>
      <c r="AM75" s="463">
        <v>62.453764999999997</v>
      </c>
      <c r="AN75" s="463">
        <v>64.545949000000007</v>
      </c>
      <c r="AO75" s="463">
        <v>64.533324999999991</v>
      </c>
      <c r="AP75" s="463">
        <v>63.245252000000001</v>
      </c>
    </row>
    <row r="76" spans="2:42" ht="13.8">
      <c r="B76" s="458"/>
      <c r="D76" s="503"/>
      <c r="E76" s="498" t="s">
        <v>617</v>
      </c>
      <c r="F76" s="497"/>
      <c r="G76" s="515"/>
      <c r="H76" s="463">
        <v>28.971930223783183</v>
      </c>
      <c r="I76" s="463">
        <v>27.263311850621914</v>
      </c>
      <c r="J76" s="463">
        <v>23.516307292009952</v>
      </c>
      <c r="K76" s="463">
        <v>22.331992869096862</v>
      </c>
      <c r="L76" s="463">
        <v>20.720635239182339</v>
      </c>
      <c r="M76" s="463">
        <v>20.28585415666787</v>
      </c>
      <c r="N76" s="463">
        <v>19.423681114629879</v>
      </c>
      <c r="O76" s="463">
        <v>18.705116905552099</v>
      </c>
      <c r="P76" s="463">
        <v>19.620850779662646</v>
      </c>
      <c r="Q76" s="463">
        <v>19.285813688789393</v>
      </c>
      <c r="R76" s="463">
        <v>19.58164966635432</v>
      </c>
      <c r="S76" s="463">
        <v>19.585153957309064</v>
      </c>
      <c r="T76" s="463">
        <v>20.045665025336763</v>
      </c>
      <c r="U76" s="463">
        <v>21.209891032035618</v>
      </c>
      <c r="V76" s="463">
        <v>20.950578054833322</v>
      </c>
      <c r="W76" s="463">
        <v>20.852964342514824</v>
      </c>
      <c r="X76" s="463">
        <v>21.249925034960459</v>
      </c>
      <c r="Y76" s="463">
        <v>21.217188906221619</v>
      </c>
      <c r="Z76" s="463">
        <v>20.663908416060913</v>
      </c>
      <c r="AA76" s="463">
        <v>20.43687580417863</v>
      </c>
      <c r="AB76" s="463">
        <v>22.228101394779014</v>
      </c>
      <c r="AC76" s="463">
        <v>23.057698140289418</v>
      </c>
      <c r="AD76" s="463">
        <v>23.161993340013986</v>
      </c>
      <c r="AE76" s="463">
        <v>23.172029211265823</v>
      </c>
      <c r="AF76" s="463">
        <v>23.176072128863982</v>
      </c>
      <c r="AG76" s="463">
        <v>22.994292120400871</v>
      </c>
      <c r="AH76" s="463">
        <v>21.466843852966981</v>
      </c>
      <c r="AI76" s="463">
        <v>21.364947284927908</v>
      </c>
      <c r="AJ76" s="463">
        <v>21.342125015727845</v>
      </c>
      <c r="AK76" s="463">
        <v>21.217013494069054</v>
      </c>
      <c r="AL76" s="463">
        <v>20.060914825267645</v>
      </c>
      <c r="AM76" s="463">
        <v>18.389650084180975</v>
      </c>
      <c r="AN76" s="463">
        <v>20.452232184524195</v>
      </c>
      <c r="AO76" s="463">
        <v>20.915527117403769</v>
      </c>
      <c r="AP76" s="463">
        <v>19.733595577399491</v>
      </c>
    </row>
    <row r="77" spans="2:42" ht="13.8">
      <c r="B77" s="458"/>
      <c r="D77" s="503"/>
      <c r="E77" s="498" t="s">
        <v>616</v>
      </c>
      <c r="F77" s="497"/>
      <c r="G77" s="515"/>
      <c r="H77" s="463">
        <v>0.36431199595668623</v>
      </c>
      <c r="I77" s="463">
        <v>0.3553371594097357</v>
      </c>
      <c r="J77" s="463">
        <v>0.33836749708472713</v>
      </c>
      <c r="K77" s="463">
        <v>0.32542713434167608</v>
      </c>
      <c r="L77" s="463">
        <v>0.31279461391493607</v>
      </c>
      <c r="M77" s="463">
        <v>0.29391772842744596</v>
      </c>
      <c r="N77" s="463">
        <v>0.28280785950449883</v>
      </c>
      <c r="O77" s="463">
        <v>0.2751786258393763</v>
      </c>
      <c r="P77" s="463">
        <v>0.27303721007794024</v>
      </c>
      <c r="Q77" s="463">
        <v>0.25743153454291551</v>
      </c>
      <c r="R77" s="463">
        <v>0.2696081472745735</v>
      </c>
      <c r="S77" s="463">
        <v>0.28563319043707658</v>
      </c>
      <c r="T77" s="463">
        <v>0.33942850086230281</v>
      </c>
      <c r="U77" s="463">
        <v>0.41433282959925755</v>
      </c>
      <c r="V77" s="463">
        <v>0.52425981280710332</v>
      </c>
      <c r="W77" s="463">
        <v>0.60533021340114679</v>
      </c>
      <c r="X77" s="463">
        <v>0.71878463616834376</v>
      </c>
      <c r="Y77" s="463">
        <v>0.8119441500929292</v>
      </c>
      <c r="Z77" s="463">
        <v>0.86711803107548768</v>
      </c>
      <c r="AA77" s="463">
        <v>0.89132746213446523</v>
      </c>
      <c r="AB77" s="463">
        <v>1.4106922530711921</v>
      </c>
      <c r="AC77" s="463">
        <v>1.4377928747527216</v>
      </c>
      <c r="AD77" s="463">
        <v>1.5060630636500236</v>
      </c>
      <c r="AE77" s="463">
        <v>1.3854346708027916</v>
      </c>
      <c r="AF77" s="463">
        <v>1.3371944404160414</v>
      </c>
      <c r="AG77" s="463">
        <v>1.4036736529809537</v>
      </c>
      <c r="AH77" s="463">
        <v>1.3755754827771862</v>
      </c>
      <c r="AI77" s="463">
        <v>1.3485205322483251</v>
      </c>
      <c r="AJ77" s="463">
        <v>1.368176077027208</v>
      </c>
      <c r="AK77" s="463">
        <v>1.3961615185308074</v>
      </c>
      <c r="AL77" s="463">
        <v>1.2045821802714214</v>
      </c>
      <c r="AM77" s="463">
        <v>1.2143742168531286</v>
      </c>
      <c r="AN77" s="463">
        <v>1.1456826323870757</v>
      </c>
      <c r="AO77" s="463">
        <v>1.0980273146186812</v>
      </c>
      <c r="AP77" s="463">
        <v>1.164561885131665</v>
      </c>
    </row>
    <row r="78" spans="2:42" ht="13.8">
      <c r="B78" s="458"/>
      <c r="D78" s="466"/>
      <c r="E78" s="498" t="s">
        <v>615</v>
      </c>
      <c r="F78" s="497"/>
      <c r="G78" s="516" t="s">
        <v>643</v>
      </c>
      <c r="H78" s="463">
        <v>0.66207294430822994</v>
      </c>
      <c r="I78" s="463">
        <v>0.61741340072461559</v>
      </c>
      <c r="J78" s="463">
        <v>0.66271661382840197</v>
      </c>
      <c r="K78" s="463">
        <v>0.65402539637940849</v>
      </c>
      <c r="L78" s="463">
        <v>0.65248931413130951</v>
      </c>
      <c r="M78" s="463">
        <v>0.69292808030244235</v>
      </c>
      <c r="N78" s="463">
        <v>0.78304292846293588</v>
      </c>
      <c r="O78" s="463">
        <v>0.87602514885722271</v>
      </c>
      <c r="P78" s="463">
        <v>1.001206390372323</v>
      </c>
      <c r="Q78" s="463">
        <v>1.1550899621191115</v>
      </c>
      <c r="R78" s="463">
        <v>1.2826452805473785</v>
      </c>
      <c r="S78" s="463">
        <v>1.2204639023781414</v>
      </c>
      <c r="T78" s="463">
        <v>1.2614113419868007</v>
      </c>
      <c r="U78" s="463">
        <v>1.3152189283621303</v>
      </c>
      <c r="V78" s="463">
        <v>1.3239551285888984</v>
      </c>
      <c r="W78" s="463">
        <v>1.272273649000448</v>
      </c>
      <c r="X78" s="463">
        <v>1.3170734219340587</v>
      </c>
      <c r="Y78" s="463">
        <v>1.3920701336617995</v>
      </c>
      <c r="Z78" s="463">
        <v>1.421933081861148</v>
      </c>
      <c r="AA78" s="463">
        <v>1.5031764378355543</v>
      </c>
      <c r="AB78" s="463">
        <v>2.8407453319015747</v>
      </c>
      <c r="AC78" s="463">
        <v>2.7276742118200796</v>
      </c>
      <c r="AD78" s="463">
        <v>2.7142342365271253</v>
      </c>
      <c r="AE78" s="463">
        <v>2.6040678898821463</v>
      </c>
      <c r="AF78" s="463">
        <v>2.4735471784938725</v>
      </c>
      <c r="AG78" s="463">
        <v>2.4608516217027208</v>
      </c>
      <c r="AH78" s="463">
        <v>2.414669319473699</v>
      </c>
      <c r="AI78" s="463">
        <v>2.475564636227968</v>
      </c>
      <c r="AJ78" s="463">
        <v>2.512692339980529</v>
      </c>
      <c r="AK78" s="463">
        <v>2.5333042040317197</v>
      </c>
      <c r="AL78" s="463">
        <v>2.3089155051112606</v>
      </c>
      <c r="AM78" s="463">
        <v>2.5356058098322394</v>
      </c>
      <c r="AN78" s="463">
        <v>2.5638953647007052</v>
      </c>
      <c r="AO78" s="463">
        <v>2.6915354622094516</v>
      </c>
      <c r="AP78" s="463">
        <v>2.6402514490233506</v>
      </c>
    </row>
    <row r="79" spans="2:42" ht="13.8">
      <c r="B79" s="458"/>
      <c r="D79" s="502"/>
      <c r="E79" s="498" t="s">
        <v>619</v>
      </c>
      <c r="F79" s="497"/>
      <c r="G79" s="516"/>
      <c r="H79" s="463">
        <v>39.831273075614561</v>
      </c>
      <c r="I79" s="463">
        <v>42.427086376044912</v>
      </c>
      <c r="J79" s="463">
        <v>48.880059556414572</v>
      </c>
      <c r="K79" s="463">
        <v>57.997660689955303</v>
      </c>
      <c r="L79" s="463">
        <v>57.333503729156156</v>
      </c>
      <c r="M79" s="463">
        <v>62.934365505458679</v>
      </c>
      <c r="N79" s="463">
        <v>66.883753478848888</v>
      </c>
      <c r="O79" s="463">
        <v>62.441504060627494</v>
      </c>
      <c r="P79" s="463">
        <v>60.252620687774623</v>
      </c>
      <c r="Q79" s="463">
        <v>59.15878862414624</v>
      </c>
      <c r="R79" s="463">
        <v>55.437423615762448</v>
      </c>
      <c r="S79" s="463">
        <v>53.271704008746767</v>
      </c>
      <c r="T79" s="463">
        <v>48.451950986826255</v>
      </c>
      <c r="U79" s="463">
        <v>42.634063816470096</v>
      </c>
      <c r="V79" s="463">
        <v>34.294409733989539</v>
      </c>
      <c r="W79" s="463">
        <v>29.124051460813327</v>
      </c>
      <c r="X79" s="463">
        <v>23.374243057883504</v>
      </c>
      <c r="Y79" s="463">
        <v>20.213446917042699</v>
      </c>
      <c r="Z79" s="463">
        <v>16.677444065284003</v>
      </c>
      <c r="AA79" s="463">
        <v>14.027857023906341</v>
      </c>
      <c r="AB79" s="463">
        <v>10.356669</v>
      </c>
      <c r="AC79" s="463">
        <v>9.3076090000000011</v>
      </c>
      <c r="AD79" s="463">
        <v>8.4613479999999992</v>
      </c>
      <c r="AE79" s="463">
        <v>8.0752679999999994</v>
      </c>
      <c r="AF79" s="463">
        <v>7.8751709999999999</v>
      </c>
      <c r="AG79" s="463">
        <v>8.6320859999999993</v>
      </c>
      <c r="AH79" s="463">
        <v>9.244629999999999</v>
      </c>
      <c r="AI79" s="463">
        <v>10.596365</v>
      </c>
      <c r="AJ79" s="463">
        <v>12.199102999999999</v>
      </c>
      <c r="AK79" s="463">
        <v>13.811845</v>
      </c>
      <c r="AL79" s="463">
        <v>13.177479</v>
      </c>
      <c r="AM79" s="463">
        <v>14.153291999999999</v>
      </c>
      <c r="AN79" s="463">
        <v>15.563493000000001</v>
      </c>
      <c r="AO79" s="463">
        <v>17.059840000000001</v>
      </c>
      <c r="AP79" s="463">
        <v>18.22465</v>
      </c>
    </row>
    <row r="80" spans="2:42" ht="13.8">
      <c r="B80" s="458"/>
      <c r="D80" s="503"/>
      <c r="E80" s="498" t="s">
        <v>618</v>
      </c>
      <c r="F80" s="504"/>
      <c r="G80" s="515"/>
      <c r="H80" s="463">
        <v>6.8889145973038444</v>
      </c>
      <c r="I80" s="463">
        <v>6.9740382706272683</v>
      </c>
      <c r="J80" s="463">
        <v>6.8751497149368008</v>
      </c>
      <c r="K80" s="463">
        <v>6.7633313033692293</v>
      </c>
      <c r="L80" s="463">
        <v>6.6495125670922297</v>
      </c>
      <c r="M80" s="463">
        <v>6.6191001891137216</v>
      </c>
      <c r="N80" s="463">
        <v>6.5654567533134962</v>
      </c>
      <c r="O80" s="463">
        <v>6.5047278509541684</v>
      </c>
      <c r="P80" s="463">
        <v>6.3928540381420849</v>
      </c>
      <c r="Q80" s="463">
        <v>6.4684127371068652</v>
      </c>
      <c r="R80" s="463">
        <v>6.4878259779271801</v>
      </c>
      <c r="S80" s="463">
        <v>6.6250173223475448</v>
      </c>
      <c r="T80" s="463">
        <v>6.523609532953933</v>
      </c>
      <c r="U80" s="463">
        <v>6.5291524099928155</v>
      </c>
      <c r="V80" s="463">
        <v>6.5299431445905913</v>
      </c>
      <c r="W80" s="463">
        <v>6.5060665457339599</v>
      </c>
      <c r="X80" s="463">
        <v>6.5010491386208233</v>
      </c>
      <c r="Y80" s="463">
        <v>6.5558514487353667</v>
      </c>
      <c r="Z80" s="463">
        <v>6.4099176369879451</v>
      </c>
      <c r="AA80" s="463">
        <v>6.3715289141067446</v>
      </c>
      <c r="AB80" s="463">
        <v>6.1784799999999995</v>
      </c>
      <c r="AC80" s="463">
        <v>6.0200630000000004</v>
      </c>
      <c r="AD80" s="463">
        <v>6.0403509999999994</v>
      </c>
      <c r="AE80" s="463">
        <v>5.9748830000000002</v>
      </c>
      <c r="AF80" s="463">
        <v>5.9211319999999992</v>
      </c>
      <c r="AG80" s="463">
        <v>5.8512719999999998</v>
      </c>
      <c r="AH80" s="463">
        <v>5.7090739999999993</v>
      </c>
      <c r="AI80" s="463">
        <v>5.5917870000000001</v>
      </c>
      <c r="AJ80" s="463">
        <v>5.5133619999999999</v>
      </c>
      <c r="AK80" s="463">
        <v>5.3275350000000001</v>
      </c>
      <c r="AL80" s="463">
        <v>3.7771399999999997</v>
      </c>
      <c r="AM80" s="463">
        <v>3.6578930000000001</v>
      </c>
      <c r="AN80" s="463">
        <v>4.2766540000000006</v>
      </c>
      <c r="AO80" s="463">
        <v>4.5779690000000004</v>
      </c>
      <c r="AP80" s="463">
        <v>4.6880139999999999</v>
      </c>
    </row>
    <row r="81" spans="2:42" ht="13.8">
      <c r="B81" s="458"/>
      <c r="D81" s="503" t="s">
        <v>583</v>
      </c>
      <c r="E81" s="498" t="s">
        <v>617</v>
      </c>
      <c r="F81" s="497"/>
      <c r="G81" s="515"/>
      <c r="H81" s="463">
        <v>43.648802964216813</v>
      </c>
      <c r="I81" s="463">
        <v>46.471144616378098</v>
      </c>
      <c r="J81" s="463">
        <v>48.689545265990049</v>
      </c>
      <c r="K81" s="463">
        <v>48.830550647903138</v>
      </c>
      <c r="L81" s="463">
        <v>47.540866122817661</v>
      </c>
      <c r="M81" s="463">
        <v>48.800740120332129</v>
      </c>
      <c r="N81" s="463">
        <v>48.469782357370121</v>
      </c>
      <c r="O81" s="463">
        <v>47.600490368447893</v>
      </c>
      <c r="P81" s="463">
        <v>45.254047119337358</v>
      </c>
      <c r="Q81" s="463">
        <v>44.688942590210608</v>
      </c>
      <c r="R81" s="463">
        <v>45.017341318645691</v>
      </c>
      <c r="S81" s="463">
        <v>44.247235252690928</v>
      </c>
      <c r="T81" s="463">
        <v>42.228204419663236</v>
      </c>
      <c r="U81" s="463">
        <v>40.147130200964391</v>
      </c>
      <c r="V81" s="463">
        <v>35.671885055166683</v>
      </c>
      <c r="W81" s="463">
        <v>32.81591598648518</v>
      </c>
      <c r="X81" s="463">
        <v>30.797981637039541</v>
      </c>
      <c r="Y81" s="463">
        <v>29.987100030778386</v>
      </c>
      <c r="Z81" s="463">
        <v>28.598523371939088</v>
      </c>
      <c r="AA81" s="463">
        <v>26.235713431821363</v>
      </c>
      <c r="AB81" s="463">
        <v>23.154368999999999</v>
      </c>
      <c r="AC81" s="463">
        <v>22.563762999999998</v>
      </c>
      <c r="AD81" s="463">
        <v>22.621016000000001</v>
      </c>
      <c r="AE81" s="463">
        <v>22.552057000000001</v>
      </c>
      <c r="AF81" s="463">
        <v>22.227277999999998</v>
      </c>
      <c r="AG81" s="463">
        <v>21.583952</v>
      </c>
      <c r="AH81" s="463">
        <v>20.289626999999999</v>
      </c>
      <c r="AI81" s="463">
        <v>19.802495</v>
      </c>
      <c r="AJ81" s="463">
        <v>19.376840999999999</v>
      </c>
      <c r="AK81" s="463">
        <v>19.293149</v>
      </c>
      <c r="AL81" s="463">
        <v>17.798128000000002</v>
      </c>
      <c r="AM81" s="463">
        <v>17.677085999999999</v>
      </c>
      <c r="AN81" s="463">
        <v>19.016908999999998</v>
      </c>
      <c r="AO81" s="463">
        <v>19.356165000000001</v>
      </c>
      <c r="AP81" s="463">
        <v>19.382739000000001</v>
      </c>
    </row>
    <row r="82" spans="2:42" ht="13.8">
      <c r="B82" s="458"/>
      <c r="D82" s="503"/>
      <c r="E82" s="498" t="s">
        <v>616</v>
      </c>
      <c r="F82" s="497"/>
      <c r="G82" s="515"/>
      <c r="H82" s="463">
        <v>57.82406741704331</v>
      </c>
      <c r="I82" s="463">
        <v>62.277156141590268</v>
      </c>
      <c r="J82" s="463">
        <v>63.62994495391527</v>
      </c>
      <c r="K82" s="463">
        <v>63.353375254658324</v>
      </c>
      <c r="L82" s="463">
        <v>65.669126543085056</v>
      </c>
      <c r="M82" s="463">
        <v>68.142655325572548</v>
      </c>
      <c r="N82" s="463">
        <v>70.457614729495504</v>
      </c>
      <c r="O82" s="463">
        <v>70.37627438816061</v>
      </c>
      <c r="P82" s="463">
        <v>68.906408983922063</v>
      </c>
      <c r="Q82" s="463">
        <v>70.24569259645709</v>
      </c>
      <c r="R82" s="463">
        <v>72.43429142872543</v>
      </c>
      <c r="S82" s="463">
        <v>72.145360381562924</v>
      </c>
      <c r="T82" s="463">
        <v>71.660515696137693</v>
      </c>
      <c r="U82" s="463">
        <v>72.970757237400747</v>
      </c>
      <c r="V82" s="463">
        <v>70.804380852192892</v>
      </c>
      <c r="W82" s="463">
        <v>69.360889941598842</v>
      </c>
      <c r="X82" s="463">
        <v>70.298107359831661</v>
      </c>
      <c r="Y82" s="463">
        <v>70.890218291907075</v>
      </c>
      <c r="Z82" s="463">
        <v>68.562292134924519</v>
      </c>
      <c r="AA82" s="463">
        <v>65.291600561865536</v>
      </c>
      <c r="AB82" s="463">
        <v>62.855819000000004</v>
      </c>
      <c r="AC82" s="463">
        <v>61.155608999999998</v>
      </c>
      <c r="AD82" s="463">
        <v>59.394671000000002</v>
      </c>
      <c r="AE82" s="463">
        <v>59.091127999999998</v>
      </c>
      <c r="AF82" s="463">
        <v>58.975842999999998</v>
      </c>
      <c r="AG82" s="463">
        <v>59.367815999999998</v>
      </c>
      <c r="AH82" s="463">
        <v>59.124451000000001</v>
      </c>
      <c r="AI82" s="463">
        <v>59.538540999999995</v>
      </c>
      <c r="AJ82" s="463">
        <v>59.777627000000003</v>
      </c>
      <c r="AK82" s="463">
        <v>59.539754000000002</v>
      </c>
      <c r="AL82" s="463">
        <v>55.950150999999998</v>
      </c>
      <c r="AM82" s="463">
        <v>58.460526000000002</v>
      </c>
      <c r="AN82" s="463">
        <v>58.798983999999997</v>
      </c>
      <c r="AO82" s="463">
        <v>58.111839999999994</v>
      </c>
      <c r="AP82" s="463">
        <v>57.163772999999999</v>
      </c>
    </row>
    <row r="83" spans="2:42" ht="13.8">
      <c r="B83" s="458"/>
      <c r="D83" s="466"/>
      <c r="E83" s="498" t="s">
        <v>615</v>
      </c>
      <c r="F83" s="497"/>
      <c r="G83" s="515"/>
      <c r="H83" s="463">
        <v>9.1726549756917688</v>
      </c>
      <c r="I83" s="463">
        <v>9.7866636392753836</v>
      </c>
      <c r="J83" s="463">
        <v>11.387113488171597</v>
      </c>
      <c r="K83" s="463">
        <v>12.143353519620591</v>
      </c>
      <c r="L83" s="463">
        <v>12.708164735868694</v>
      </c>
      <c r="M83" s="463">
        <v>13.598119731697558</v>
      </c>
      <c r="N83" s="463">
        <v>14.289762301537063</v>
      </c>
      <c r="O83" s="463">
        <v>14.385648657142777</v>
      </c>
      <c r="P83" s="463">
        <v>14.947441129627673</v>
      </c>
      <c r="Q83" s="463">
        <v>15.790603477880888</v>
      </c>
      <c r="R83" s="463">
        <v>17.07406095945262</v>
      </c>
      <c r="S83" s="463">
        <v>16.848561639621856</v>
      </c>
      <c r="T83" s="463">
        <v>17.727506876013198</v>
      </c>
      <c r="U83" s="463">
        <v>18.097069021637868</v>
      </c>
      <c r="V83" s="463">
        <v>17.665314533411099</v>
      </c>
      <c r="W83" s="463">
        <v>17.108240896999551</v>
      </c>
      <c r="X83" s="463">
        <v>18.07000521606594</v>
      </c>
      <c r="Y83" s="463">
        <v>18.365095770338201</v>
      </c>
      <c r="Z83" s="463">
        <v>18.081895314138848</v>
      </c>
      <c r="AA83" s="463">
        <v>17.648397844164446</v>
      </c>
      <c r="AB83" s="463">
        <v>20.726559000000002</v>
      </c>
      <c r="AC83" s="463">
        <v>20.475745</v>
      </c>
      <c r="AD83" s="463">
        <v>20.819688999999997</v>
      </c>
      <c r="AE83" s="463">
        <v>21.151066</v>
      </c>
      <c r="AF83" s="463">
        <v>21.270468000000001</v>
      </c>
      <c r="AG83" s="463">
        <v>21.46707</v>
      </c>
      <c r="AH83" s="463">
        <v>21.181207999999998</v>
      </c>
      <c r="AI83" s="463">
        <v>21.067070000000001</v>
      </c>
      <c r="AJ83" s="463">
        <v>21.049047999999999</v>
      </c>
      <c r="AK83" s="463">
        <v>20.891033</v>
      </c>
      <c r="AL83" s="463">
        <v>19.460746</v>
      </c>
      <c r="AM83" s="463">
        <v>20.310212</v>
      </c>
      <c r="AN83" s="463">
        <v>20.960768000000002</v>
      </c>
      <c r="AO83" s="463">
        <v>20.965045999999997</v>
      </c>
      <c r="AP83" s="463">
        <v>20.685129</v>
      </c>
    </row>
    <row r="84" spans="2:42" ht="13.8">
      <c r="B84" s="458"/>
      <c r="D84" s="502" t="s">
        <v>613</v>
      </c>
      <c r="E84" s="499" t="s">
        <v>614</v>
      </c>
      <c r="F84" s="497"/>
      <c r="G84" s="515"/>
      <c r="H84" s="463">
        <v>18.000197749745766</v>
      </c>
      <c r="I84" s="463">
        <v>18.402998902311644</v>
      </c>
      <c r="J84" s="463">
        <v>17.986259232792531</v>
      </c>
      <c r="K84" s="463">
        <v>17.462317420087878</v>
      </c>
      <c r="L84" s="463">
        <v>16.999307193796842</v>
      </c>
      <c r="M84" s="463">
        <v>16.848213993736394</v>
      </c>
      <c r="N84" s="463">
        <v>16.424445938449288</v>
      </c>
      <c r="O84" s="463">
        <v>15.979855216769879</v>
      </c>
      <c r="P84" s="463">
        <v>15.491201721449006</v>
      </c>
      <c r="Q84" s="463">
        <v>15.176508993363692</v>
      </c>
      <c r="R84" s="463">
        <v>15.074113601730078</v>
      </c>
      <c r="S84" s="463">
        <v>14.725984420689228</v>
      </c>
      <c r="T84" s="463">
        <v>14.746122089695568</v>
      </c>
      <c r="U84" s="463">
        <v>14.54116918909404</v>
      </c>
      <c r="V84" s="463">
        <v>13.821864101807611</v>
      </c>
      <c r="W84" s="463">
        <v>13.691966658057835</v>
      </c>
      <c r="X84" s="463">
        <v>13.530521995232958</v>
      </c>
      <c r="Y84" s="463">
        <v>13.158797173986759</v>
      </c>
      <c r="Z84" s="463">
        <v>12.607085627366017</v>
      </c>
      <c r="AA84" s="463">
        <v>12.114351548471712</v>
      </c>
      <c r="AB84" s="463">
        <v>11.463419999999999</v>
      </c>
      <c r="AC84" s="463">
        <v>10.628424000000001</v>
      </c>
      <c r="AD84" s="463">
        <v>10.073544</v>
      </c>
      <c r="AE84" s="463">
        <v>9.724965000000001</v>
      </c>
      <c r="AF84" s="463">
        <v>9.3210130000000007</v>
      </c>
      <c r="AG84" s="463">
        <v>8.8143050000000009</v>
      </c>
      <c r="AH84" s="463">
        <v>8.1145079999999989</v>
      </c>
      <c r="AI84" s="463">
        <v>7.7226059999999999</v>
      </c>
      <c r="AJ84" s="463">
        <v>7.0696110000000001</v>
      </c>
      <c r="AK84" s="463">
        <v>6.2514479999999999</v>
      </c>
      <c r="AL84" s="463">
        <v>3.580025</v>
      </c>
      <c r="AM84" s="463">
        <v>3.5372820000000003</v>
      </c>
      <c r="AN84" s="463">
        <v>4.0995799999999996</v>
      </c>
      <c r="AO84" s="463">
        <v>3.8243850000000004</v>
      </c>
      <c r="AP84" s="463">
        <v>3.587936</v>
      </c>
    </row>
    <row r="85" spans="2:42" ht="13.8">
      <c r="B85" s="458"/>
      <c r="D85" s="466"/>
      <c r="E85" s="501" t="s">
        <v>612</v>
      </c>
      <c r="F85" s="497"/>
      <c r="G85" s="514"/>
      <c r="H85" s="513" t="s">
        <v>103</v>
      </c>
      <c r="I85" s="513" t="s">
        <v>103</v>
      </c>
      <c r="J85" s="513" t="s">
        <v>103</v>
      </c>
      <c r="K85" s="513" t="s">
        <v>103</v>
      </c>
      <c r="L85" s="513" t="s">
        <v>103</v>
      </c>
      <c r="M85" s="513" t="s">
        <v>103</v>
      </c>
      <c r="N85" s="513" t="s">
        <v>103</v>
      </c>
      <c r="O85" s="513" t="s">
        <v>103</v>
      </c>
      <c r="P85" s="513" t="s">
        <v>103</v>
      </c>
      <c r="Q85" s="513" t="s">
        <v>103</v>
      </c>
      <c r="R85" s="513" t="s">
        <v>103</v>
      </c>
      <c r="S85" s="513" t="s">
        <v>103</v>
      </c>
      <c r="T85" s="513" t="s">
        <v>103</v>
      </c>
      <c r="U85" s="513" t="s">
        <v>103</v>
      </c>
      <c r="V85" s="513" t="s">
        <v>103</v>
      </c>
      <c r="W85" s="513" t="s">
        <v>103</v>
      </c>
      <c r="X85" s="513" t="s">
        <v>103</v>
      </c>
      <c r="Y85" s="513" t="s">
        <v>103</v>
      </c>
      <c r="Z85" s="513" t="s">
        <v>103</v>
      </c>
      <c r="AA85" s="513" t="s">
        <v>103</v>
      </c>
      <c r="AB85" s="513">
        <v>0.69746400000000008</v>
      </c>
      <c r="AC85" s="513">
        <v>0.65600400000000003</v>
      </c>
      <c r="AD85" s="513">
        <v>0.5919930000000001</v>
      </c>
      <c r="AE85" s="513">
        <v>0.53337699999999999</v>
      </c>
      <c r="AF85" s="513">
        <v>0.480796</v>
      </c>
      <c r="AG85" s="513">
        <v>0.42453299999999999</v>
      </c>
      <c r="AH85" s="513">
        <v>0.37869799999999998</v>
      </c>
      <c r="AI85" s="513">
        <v>0.34487400000000001</v>
      </c>
      <c r="AJ85" s="513">
        <v>0.29566000000000003</v>
      </c>
      <c r="AK85" s="513">
        <v>0.24354499999999998</v>
      </c>
      <c r="AL85" s="513">
        <v>0.20562</v>
      </c>
      <c r="AM85" s="513">
        <v>0.17640199999999998</v>
      </c>
      <c r="AN85" s="513">
        <v>0.16969200000000001</v>
      </c>
      <c r="AO85" s="513">
        <v>0.152479</v>
      </c>
      <c r="AP85" s="513">
        <v>0.13634299999999999</v>
      </c>
    </row>
    <row r="86" spans="2:42" ht="13.8">
      <c r="B86" s="458"/>
      <c r="D86" s="502"/>
      <c r="E86" s="498" t="s">
        <v>619</v>
      </c>
      <c r="F86" s="497"/>
      <c r="G86" s="515"/>
      <c r="H86" s="513">
        <v>5.0981676746104862E-2</v>
      </c>
      <c r="I86" s="513">
        <v>5.0926175464047312E-2</v>
      </c>
      <c r="J86" s="513">
        <v>8.146334701506909E-2</v>
      </c>
      <c r="K86" s="513">
        <v>0.11892912222261116</v>
      </c>
      <c r="L86" s="513">
        <v>0.11746764921318957</v>
      </c>
      <c r="M86" s="513">
        <v>9.8223288086850644E-2</v>
      </c>
      <c r="N86" s="513">
        <v>0.24418393884950909</v>
      </c>
      <c r="O86" s="513">
        <v>0.59079998497920305</v>
      </c>
      <c r="P86" s="513">
        <v>0.94229240525289404</v>
      </c>
      <c r="Q86" s="513">
        <v>1.3549234259956326</v>
      </c>
      <c r="R86" s="513">
        <v>1.9276630388418581</v>
      </c>
      <c r="S86" s="513">
        <v>2.9826976242330341</v>
      </c>
      <c r="T86" s="513">
        <v>4.0614071933408677</v>
      </c>
      <c r="U86" s="513">
        <v>4.936860763401258</v>
      </c>
      <c r="V86" s="513">
        <v>5.4861735484058762</v>
      </c>
      <c r="W86" s="513">
        <v>5.9146022709910326</v>
      </c>
      <c r="X86" s="513">
        <v>6.4309325697633248</v>
      </c>
      <c r="Y86" s="513">
        <v>6.7566732906963791</v>
      </c>
      <c r="Z86" s="513">
        <v>6.8861553572949274</v>
      </c>
      <c r="AA86" s="513">
        <v>6.8874156976669347</v>
      </c>
      <c r="AB86" s="513">
        <v>6.0009912197284061</v>
      </c>
      <c r="AC86" s="513">
        <v>5.034457345999602</v>
      </c>
      <c r="AD86" s="513">
        <v>3.9890581567337673</v>
      </c>
      <c r="AE86" s="513">
        <v>3.0054417133845459</v>
      </c>
      <c r="AF86" s="513">
        <v>2.1742295687768736</v>
      </c>
      <c r="AG86" s="513">
        <v>1.5695892380399168</v>
      </c>
      <c r="AH86" s="513">
        <v>1.1667869658529231</v>
      </c>
      <c r="AI86" s="513">
        <v>0.70422246220118367</v>
      </c>
      <c r="AJ86" s="513">
        <v>0.27629774742865759</v>
      </c>
      <c r="AK86" s="513">
        <v>0.19327480559621157</v>
      </c>
      <c r="AL86" s="513">
        <v>8.8734784498770231E-2</v>
      </c>
      <c r="AM86" s="513">
        <v>6.274023254039722E-2</v>
      </c>
      <c r="AN86" s="513">
        <v>6.023390331138543E-2</v>
      </c>
      <c r="AO86" s="513">
        <v>6.8526308254933971E-2</v>
      </c>
      <c r="AP86" s="513">
        <v>6.9240973635869424E-2</v>
      </c>
    </row>
    <row r="87" spans="2:42" ht="13.8">
      <c r="B87" s="458"/>
      <c r="D87" s="503" t="s">
        <v>610</v>
      </c>
      <c r="E87" s="498" t="s">
        <v>618</v>
      </c>
      <c r="F87" s="497"/>
      <c r="G87" s="516" t="s">
        <v>642</v>
      </c>
      <c r="H87" s="513" t="s">
        <v>575</v>
      </c>
      <c r="I87" s="513" t="s">
        <v>575</v>
      </c>
      <c r="J87" s="513">
        <v>4.7419737813308938E-2</v>
      </c>
      <c r="K87" s="513">
        <v>0.14115165280665282</v>
      </c>
      <c r="L87" s="513">
        <v>0.61349283640692542</v>
      </c>
      <c r="M87" s="500">
        <v>1.8558307567896828</v>
      </c>
      <c r="N87" s="463">
        <v>4.093045833113977</v>
      </c>
      <c r="O87" s="463">
        <v>4.7604123489834915</v>
      </c>
      <c r="P87" s="463">
        <v>7.6238849345719064</v>
      </c>
      <c r="Q87" s="463">
        <v>10.764191393404765</v>
      </c>
      <c r="R87" s="463">
        <v>15.131757487555365</v>
      </c>
      <c r="S87" s="463">
        <v>22.734278673730397</v>
      </c>
      <c r="T87" s="463">
        <v>31.227631503087451</v>
      </c>
      <c r="U87" s="463">
        <v>38.522031031146682</v>
      </c>
      <c r="V87" s="463">
        <v>43.556980041701472</v>
      </c>
      <c r="W87" s="463">
        <v>48.025515426188889</v>
      </c>
      <c r="X87" s="463">
        <v>52.281611972515364</v>
      </c>
      <c r="Y87" s="463">
        <v>54.585219226712347</v>
      </c>
      <c r="Z87" s="463">
        <v>57.071520771152002</v>
      </c>
      <c r="AA87" s="463">
        <v>56.271595795172239</v>
      </c>
      <c r="AB87" s="463">
        <v>52.390837768414826</v>
      </c>
      <c r="AC87" s="463">
        <v>49.047522866303062</v>
      </c>
      <c r="AD87" s="463">
        <v>46.59930963168128</v>
      </c>
      <c r="AE87" s="463">
        <v>39.319697281504062</v>
      </c>
      <c r="AF87" s="463">
        <v>34.400813335249318</v>
      </c>
      <c r="AG87" s="463">
        <v>28.240237801339873</v>
      </c>
      <c r="AH87" s="463">
        <v>21.730375478100207</v>
      </c>
      <c r="AI87" s="463">
        <v>14.856481550339554</v>
      </c>
      <c r="AJ87" s="463">
        <v>10.848852902044133</v>
      </c>
      <c r="AK87" s="463">
        <v>8.5530635011890137</v>
      </c>
      <c r="AL87" s="463">
        <v>4.6161682292186637</v>
      </c>
      <c r="AM87" s="463">
        <v>3.0990087339490455</v>
      </c>
      <c r="AN87" s="463">
        <v>2.871543723521178</v>
      </c>
      <c r="AO87" s="463">
        <v>2.4303082455496248</v>
      </c>
      <c r="AP87" s="463">
        <v>2.243815032439711</v>
      </c>
    </row>
    <row r="88" spans="2:42" ht="13.8">
      <c r="B88" s="458"/>
      <c r="D88" s="503"/>
      <c r="E88" s="501" t="s">
        <v>634</v>
      </c>
      <c r="F88" s="497"/>
      <c r="G88" s="515"/>
      <c r="H88" s="513">
        <v>0.21740424363039604</v>
      </c>
      <c r="I88" s="513">
        <v>0.5828527563922119</v>
      </c>
      <c r="J88" s="513">
        <v>1.5122506564644742</v>
      </c>
      <c r="K88" s="513">
        <v>3.073274871097214</v>
      </c>
      <c r="L88" s="513">
        <v>5.2393277581313153</v>
      </c>
      <c r="M88" s="463">
        <v>9.7002502493406784</v>
      </c>
      <c r="N88" s="463">
        <v>15.005069988649506</v>
      </c>
      <c r="O88" s="463">
        <v>22.779672147388673</v>
      </c>
      <c r="P88" s="463">
        <v>37.018396083239971</v>
      </c>
      <c r="Q88" s="463">
        <v>53.204095956950901</v>
      </c>
      <c r="R88" s="463">
        <v>79.195607081199128</v>
      </c>
      <c r="S88" s="463">
        <v>122.6144203235763</v>
      </c>
      <c r="T88" s="463">
        <v>171.30583538915187</v>
      </c>
      <c r="U88" s="463">
        <v>217.20427339310586</v>
      </c>
      <c r="V88" s="463">
        <v>235.31496638432353</v>
      </c>
      <c r="W88" s="463">
        <v>253.70293173015739</v>
      </c>
      <c r="X88" s="463">
        <v>281.11014464749894</v>
      </c>
      <c r="Y88" s="463">
        <v>298.0068239847871</v>
      </c>
      <c r="Z88" s="463">
        <v>316.66263022416894</v>
      </c>
      <c r="AA88" s="463">
        <v>308.14104539964882</v>
      </c>
      <c r="AB88" s="463">
        <v>303.17510879563343</v>
      </c>
      <c r="AC88" s="463">
        <v>305.1816982788489</v>
      </c>
      <c r="AD88" s="463">
        <v>283.26510891591641</v>
      </c>
      <c r="AE88" s="463">
        <v>265.41949002451747</v>
      </c>
      <c r="AF88" s="463">
        <v>253.98457771802856</v>
      </c>
      <c r="AG88" s="463">
        <v>229.74289240552963</v>
      </c>
      <c r="AH88" s="463">
        <v>198.09895512451439</v>
      </c>
      <c r="AI88" s="463">
        <v>169.5017800639238</v>
      </c>
      <c r="AJ88" s="463">
        <v>141.15994543180142</v>
      </c>
      <c r="AK88" s="463">
        <v>110.03891497743898</v>
      </c>
      <c r="AL88" s="463">
        <v>85.274024734617001</v>
      </c>
      <c r="AM88" s="463">
        <v>67.597766257921265</v>
      </c>
      <c r="AN88" s="463">
        <v>57.213812003762726</v>
      </c>
      <c r="AO88" s="463">
        <v>50.782662654842163</v>
      </c>
      <c r="AP88" s="463">
        <v>46.624189481075007</v>
      </c>
    </row>
    <row r="89" spans="2:42" ht="13.8">
      <c r="B89" s="458"/>
      <c r="D89" s="466"/>
      <c r="E89" s="498" t="s">
        <v>615</v>
      </c>
      <c r="F89" s="497"/>
      <c r="G89" s="514"/>
      <c r="H89" s="513">
        <v>4.8523122559009486E-2</v>
      </c>
      <c r="I89" s="513">
        <v>0.13008870139792256</v>
      </c>
      <c r="J89" s="513">
        <v>0.33752388048284099</v>
      </c>
      <c r="K89" s="513">
        <v>0.68593368159500168</v>
      </c>
      <c r="L89" s="513">
        <v>1.1693816950824307</v>
      </c>
      <c r="M89" s="500">
        <v>2.1650287218037163</v>
      </c>
      <c r="N89" s="463">
        <v>3.3490277738256529</v>
      </c>
      <c r="O89" s="463">
        <v>5.0842651689033262</v>
      </c>
      <c r="P89" s="463">
        <v>8.2622498075003996</v>
      </c>
      <c r="Q89" s="463">
        <v>11.874786000724981</v>
      </c>
      <c r="R89" s="463">
        <v>17.675911400649895</v>
      </c>
      <c r="S89" s="463">
        <v>27.366690021826965</v>
      </c>
      <c r="T89" s="463">
        <v>38.234276879125048</v>
      </c>
      <c r="U89" s="463">
        <v>48.478490586007702</v>
      </c>
      <c r="V89" s="463">
        <v>52.520671920496532</v>
      </c>
      <c r="W89" s="463">
        <v>56.624738525578977</v>
      </c>
      <c r="X89" s="463">
        <v>62.741838767881234</v>
      </c>
      <c r="Y89" s="463">
        <v>66.51306065680339</v>
      </c>
      <c r="Z89" s="463">
        <v>70.676907495642624</v>
      </c>
      <c r="AA89" s="463">
        <v>68.774948739307774</v>
      </c>
      <c r="AB89" s="463">
        <v>66.986062216223331</v>
      </c>
      <c r="AC89" s="463">
        <v>66.276321508848426</v>
      </c>
      <c r="AD89" s="463">
        <v>65.331523295668504</v>
      </c>
      <c r="AE89" s="463">
        <v>61.778370980593969</v>
      </c>
      <c r="AF89" s="463">
        <v>56.404379377945276</v>
      </c>
      <c r="AG89" s="463">
        <v>49.306280555090574</v>
      </c>
      <c r="AH89" s="463">
        <v>39.384882431532489</v>
      </c>
      <c r="AI89" s="463">
        <v>32.92351592353549</v>
      </c>
      <c r="AJ89" s="463">
        <v>27.1779039187258</v>
      </c>
      <c r="AK89" s="463">
        <v>22.538746715775783</v>
      </c>
      <c r="AL89" s="463">
        <v>16.573072251665558</v>
      </c>
      <c r="AM89" s="463">
        <v>13.140484775589295</v>
      </c>
      <c r="AN89" s="463">
        <v>11.99141036940472</v>
      </c>
      <c r="AO89" s="463">
        <v>10.185502791353274</v>
      </c>
      <c r="AP89" s="463">
        <v>8.1517545128494096</v>
      </c>
    </row>
    <row r="90" spans="2:42" ht="13.5" customHeight="1">
      <c r="B90" s="458"/>
      <c r="E90" s="455"/>
      <c r="F90" s="455"/>
      <c r="G90" s="455"/>
      <c r="H90" s="455"/>
      <c r="I90" s="455"/>
      <c r="J90" s="455"/>
      <c r="K90" s="455"/>
      <c r="L90" s="455"/>
      <c r="M90" s="455"/>
      <c r="N90" s="455"/>
      <c r="O90" s="455"/>
      <c r="P90" s="455"/>
      <c r="Q90" s="455"/>
      <c r="R90" s="455"/>
      <c r="S90" s="455"/>
      <c r="T90" s="455"/>
      <c r="U90" s="455"/>
      <c r="V90" s="455"/>
      <c r="W90" s="455"/>
      <c r="X90" s="455"/>
      <c r="Y90" s="455"/>
      <c r="Z90" s="455"/>
      <c r="AA90" s="455"/>
      <c r="AB90" s="455"/>
      <c r="AC90" s="455"/>
      <c r="AD90" s="455"/>
      <c r="AE90" s="455"/>
      <c r="AF90" s="455"/>
      <c r="AG90" s="455"/>
      <c r="AH90" s="455"/>
      <c r="AI90" s="455"/>
      <c r="AJ90" s="455"/>
      <c r="AK90" s="455"/>
      <c r="AL90" s="455"/>
      <c r="AM90" s="455"/>
      <c r="AN90" s="455"/>
      <c r="AO90" s="455"/>
      <c r="AP90" s="455"/>
    </row>
    <row r="91" spans="2:42" ht="13.5" customHeight="1">
      <c r="B91" s="507" t="s">
        <v>632</v>
      </c>
      <c r="C91" s="457">
        <f>C69+1</f>
        <v>45</v>
      </c>
      <c r="D91" s="456" t="s">
        <v>641</v>
      </c>
      <c r="E91" s="455"/>
      <c r="F91" s="455"/>
      <c r="G91" s="455"/>
      <c r="H91" s="455"/>
      <c r="I91" s="455"/>
      <c r="J91" s="455"/>
      <c r="K91" s="455"/>
      <c r="L91" s="455"/>
      <c r="M91" s="455"/>
      <c r="N91" s="455"/>
      <c r="O91" s="455"/>
      <c r="P91" s="455"/>
      <c r="Q91" s="455"/>
      <c r="R91" s="455"/>
      <c r="S91" s="455"/>
      <c r="T91" s="455"/>
      <c r="U91" s="455"/>
      <c r="V91" s="455"/>
      <c r="W91" s="455"/>
      <c r="X91" s="455"/>
      <c r="Y91" s="455"/>
      <c r="Z91" s="455"/>
      <c r="AA91" s="455"/>
      <c r="AB91" s="455"/>
      <c r="AC91" s="455"/>
      <c r="AD91" s="455"/>
      <c r="AE91" s="455"/>
      <c r="AF91" s="455"/>
      <c r="AG91" s="455"/>
      <c r="AH91" s="455"/>
      <c r="AI91" s="455"/>
      <c r="AJ91" s="455"/>
      <c r="AK91" s="455"/>
      <c r="AL91" s="455"/>
      <c r="AM91" s="455"/>
      <c r="AN91" s="455"/>
      <c r="AO91" s="455"/>
      <c r="AP91" s="455"/>
    </row>
    <row r="92" spans="2:42" ht="13.8">
      <c r="B92" s="458"/>
      <c r="D92" s="452" t="s">
        <v>630</v>
      </c>
      <c r="E92" s="453" t="s">
        <v>629</v>
      </c>
      <c r="F92" s="454"/>
      <c r="G92" s="506" t="s">
        <v>628</v>
      </c>
      <c r="H92" s="451">
        <v>1990</v>
      </c>
      <c r="I92" s="451">
        <f t="shared" ref="I92:AP92" si="9">H92+1</f>
        <v>1991</v>
      </c>
      <c r="J92" s="451">
        <f t="shared" si="9"/>
        <v>1992</v>
      </c>
      <c r="K92" s="451">
        <f t="shared" si="9"/>
        <v>1993</v>
      </c>
      <c r="L92" s="451">
        <f t="shared" si="9"/>
        <v>1994</v>
      </c>
      <c r="M92" s="451">
        <f t="shared" si="9"/>
        <v>1995</v>
      </c>
      <c r="N92" s="451">
        <f t="shared" si="9"/>
        <v>1996</v>
      </c>
      <c r="O92" s="451">
        <f t="shared" si="9"/>
        <v>1997</v>
      </c>
      <c r="P92" s="451">
        <f t="shared" si="9"/>
        <v>1998</v>
      </c>
      <c r="Q92" s="451">
        <f t="shared" si="9"/>
        <v>1999</v>
      </c>
      <c r="R92" s="451">
        <f t="shared" si="9"/>
        <v>2000</v>
      </c>
      <c r="S92" s="451">
        <f t="shared" si="9"/>
        <v>2001</v>
      </c>
      <c r="T92" s="451">
        <f t="shared" si="9"/>
        <v>2002</v>
      </c>
      <c r="U92" s="451">
        <f t="shared" si="9"/>
        <v>2003</v>
      </c>
      <c r="V92" s="451">
        <f t="shared" si="9"/>
        <v>2004</v>
      </c>
      <c r="W92" s="451">
        <f t="shared" si="9"/>
        <v>2005</v>
      </c>
      <c r="X92" s="451">
        <f t="shared" si="9"/>
        <v>2006</v>
      </c>
      <c r="Y92" s="451">
        <f t="shared" si="9"/>
        <v>2007</v>
      </c>
      <c r="Z92" s="451">
        <f t="shared" si="9"/>
        <v>2008</v>
      </c>
      <c r="AA92" s="451">
        <f t="shared" si="9"/>
        <v>2009</v>
      </c>
      <c r="AB92" s="451">
        <f t="shared" si="9"/>
        <v>2010</v>
      </c>
      <c r="AC92" s="451">
        <f t="shared" si="9"/>
        <v>2011</v>
      </c>
      <c r="AD92" s="451">
        <f t="shared" si="9"/>
        <v>2012</v>
      </c>
      <c r="AE92" s="451">
        <f t="shared" si="9"/>
        <v>2013</v>
      </c>
      <c r="AF92" s="451">
        <f t="shared" si="9"/>
        <v>2014</v>
      </c>
      <c r="AG92" s="451">
        <f t="shared" si="9"/>
        <v>2015</v>
      </c>
      <c r="AH92" s="451">
        <f t="shared" si="9"/>
        <v>2016</v>
      </c>
      <c r="AI92" s="451">
        <f t="shared" si="9"/>
        <v>2017</v>
      </c>
      <c r="AJ92" s="451">
        <f t="shared" si="9"/>
        <v>2018</v>
      </c>
      <c r="AK92" s="451">
        <f t="shared" si="9"/>
        <v>2019</v>
      </c>
      <c r="AL92" s="451">
        <f t="shared" si="9"/>
        <v>2020</v>
      </c>
      <c r="AM92" s="451">
        <f t="shared" si="9"/>
        <v>2021</v>
      </c>
      <c r="AN92" s="451">
        <f t="shared" si="9"/>
        <v>2022</v>
      </c>
      <c r="AO92" s="451">
        <f t="shared" si="9"/>
        <v>2023</v>
      </c>
      <c r="AP92" s="451">
        <f t="shared" si="9"/>
        <v>2024</v>
      </c>
    </row>
    <row r="93" spans="2:42" ht="13.8">
      <c r="B93" s="458"/>
      <c r="D93" s="502"/>
      <c r="E93" s="498" t="s">
        <v>627</v>
      </c>
      <c r="F93" s="497"/>
      <c r="G93" s="517"/>
      <c r="H93" s="677">
        <v>2715.3339999999998</v>
      </c>
      <c r="I93" s="677">
        <v>3360.0530000000003</v>
      </c>
      <c r="J93" s="677">
        <v>3930.0830000000001</v>
      </c>
      <c r="K93" s="677">
        <v>4551.7690000000002</v>
      </c>
      <c r="L93" s="677">
        <v>5201.8180000000002</v>
      </c>
      <c r="M93" s="677">
        <v>5965.8220000000001</v>
      </c>
      <c r="N93" s="677">
        <v>6738.2579999999998</v>
      </c>
      <c r="O93" s="677">
        <v>7401.2130000000006</v>
      </c>
      <c r="P93" s="677">
        <v>8185.2730000000001</v>
      </c>
      <c r="Q93" s="677">
        <v>9166.4239999999991</v>
      </c>
      <c r="R93" s="677">
        <v>10084.285</v>
      </c>
      <c r="S93" s="677">
        <v>10959.561000000002</v>
      </c>
      <c r="T93" s="677">
        <v>11816.447</v>
      </c>
      <c r="U93" s="677">
        <v>12663.918000000001</v>
      </c>
      <c r="V93" s="677">
        <v>13512.078000000001</v>
      </c>
      <c r="W93" s="677">
        <v>14350.390000000001</v>
      </c>
      <c r="X93" s="677">
        <v>15280.950999999999</v>
      </c>
      <c r="Y93" s="677">
        <v>16082.259</v>
      </c>
      <c r="Z93" s="677">
        <v>16883.23</v>
      </c>
      <c r="AA93" s="677">
        <v>17483.915000000001</v>
      </c>
      <c r="AB93" s="677">
        <v>18004.339</v>
      </c>
      <c r="AC93" s="677">
        <v>18585.902000000002</v>
      </c>
      <c r="AD93" s="677">
        <v>19347.873</v>
      </c>
      <c r="AE93" s="677">
        <v>20230.295000000002</v>
      </c>
      <c r="AF93" s="677">
        <v>21026.132000000001</v>
      </c>
      <c r="AG93" s="677">
        <v>21477.246999999999</v>
      </c>
      <c r="AH93" s="677">
        <v>21761.334999999999</v>
      </c>
      <c r="AI93" s="677">
        <v>22051.124</v>
      </c>
      <c r="AJ93" s="677">
        <v>22324.893</v>
      </c>
      <c r="AK93" s="677">
        <v>22528.178</v>
      </c>
      <c r="AL93" s="677">
        <v>22735.610999999997</v>
      </c>
      <c r="AM93" s="677">
        <v>22850.114000000001</v>
      </c>
      <c r="AN93" s="677">
        <v>23070.718000000001</v>
      </c>
      <c r="AO93" s="677">
        <v>23226.18</v>
      </c>
      <c r="AP93" s="677">
        <v>23375.921999999999</v>
      </c>
    </row>
    <row r="94" spans="2:42" ht="13.8">
      <c r="B94" s="458"/>
      <c r="D94" s="503"/>
      <c r="E94" s="501" t="s">
        <v>638</v>
      </c>
      <c r="F94" s="497"/>
      <c r="G94" s="515"/>
      <c r="H94" s="677">
        <v>29139.819</v>
      </c>
      <c r="I94" s="677">
        <v>30179.010000000002</v>
      </c>
      <c r="J94" s="677">
        <v>30999.302</v>
      </c>
      <c r="K94" s="677">
        <v>31910.351999999999</v>
      </c>
      <c r="L94" s="677">
        <v>32829.462999999996</v>
      </c>
      <c r="M94" s="677">
        <v>33890.861000000004</v>
      </c>
      <c r="N94" s="677">
        <v>35116.953000000001</v>
      </c>
      <c r="O94" s="677">
        <v>35997.589</v>
      </c>
      <c r="P94" s="677">
        <v>36697.637999999999</v>
      </c>
      <c r="Q94" s="677">
        <v>37182.917999999998</v>
      </c>
      <c r="R94" s="677">
        <v>37794.495999999999</v>
      </c>
      <c r="S94" s="677">
        <v>38292.828000000001</v>
      </c>
      <c r="T94" s="677">
        <v>38842.461000000003</v>
      </c>
      <c r="U94" s="677">
        <v>39228.008000000002</v>
      </c>
      <c r="V94" s="677">
        <v>39767.687000000005</v>
      </c>
      <c r="W94" s="677">
        <v>40103.671000000002</v>
      </c>
      <c r="X94" s="677">
        <v>39843.384999999995</v>
      </c>
      <c r="Y94" s="677">
        <v>39298.217000000004</v>
      </c>
      <c r="Z94" s="677">
        <v>38742.745999999999</v>
      </c>
      <c r="AA94" s="677">
        <v>38142.027000000002</v>
      </c>
      <c r="AB94" s="677">
        <v>37593.625</v>
      </c>
      <c r="AC94" s="677">
        <v>37098.930999999997</v>
      </c>
      <c r="AD94" s="677">
        <v>36178.154000000002</v>
      </c>
      <c r="AE94" s="677">
        <v>35023.307999999997</v>
      </c>
      <c r="AF94" s="677">
        <v>33793.347999999998</v>
      </c>
      <c r="AG94" s="677">
        <v>32685.115000000002</v>
      </c>
      <c r="AH94" s="677">
        <v>31732.607</v>
      </c>
      <c r="AI94" s="677">
        <v>30688.341999999997</v>
      </c>
      <c r="AJ94" s="677">
        <v>29524.543000000001</v>
      </c>
      <c r="AK94" s="677">
        <v>28412.652999999998</v>
      </c>
      <c r="AL94" s="677">
        <v>27468.661</v>
      </c>
      <c r="AM94" s="677">
        <v>26416.192999999999</v>
      </c>
      <c r="AN94" s="677">
        <v>25333.588</v>
      </c>
      <c r="AO94" s="677">
        <v>24074.003000000001</v>
      </c>
      <c r="AP94" s="677">
        <v>22854.468000000001</v>
      </c>
    </row>
    <row r="95" spans="2:42" ht="13.8">
      <c r="B95" s="458"/>
      <c r="D95" s="503"/>
      <c r="E95" s="501" t="s">
        <v>624</v>
      </c>
      <c r="F95" s="497"/>
      <c r="G95" s="515"/>
      <c r="H95" s="677" t="s">
        <v>575</v>
      </c>
      <c r="I95" s="677" t="s">
        <v>575</v>
      </c>
      <c r="J95" s="677" t="s">
        <v>575</v>
      </c>
      <c r="K95" s="677" t="s">
        <v>575</v>
      </c>
      <c r="L95" s="677" t="s">
        <v>575</v>
      </c>
      <c r="M95" s="677" t="s">
        <v>575</v>
      </c>
      <c r="N95" s="677" t="s">
        <v>575</v>
      </c>
      <c r="O95" s="677" t="s">
        <v>575</v>
      </c>
      <c r="P95" s="677" t="s">
        <v>575</v>
      </c>
      <c r="Q95" s="677" t="s">
        <v>575</v>
      </c>
      <c r="R95" s="677" t="s">
        <v>575</v>
      </c>
      <c r="S95" s="677" t="s">
        <v>575</v>
      </c>
      <c r="T95" s="677" t="s">
        <v>575</v>
      </c>
      <c r="U95" s="677">
        <v>131.69499999999999</v>
      </c>
      <c r="V95" s="677">
        <v>194.86800000000002</v>
      </c>
      <c r="W95" s="677">
        <v>253.39800000000002</v>
      </c>
      <c r="X95" s="677">
        <v>337.74</v>
      </c>
      <c r="Y95" s="677">
        <v>421.49199999999996</v>
      </c>
      <c r="Z95" s="677">
        <v>525.41099999999994</v>
      </c>
      <c r="AA95" s="677">
        <v>971.09</v>
      </c>
      <c r="AB95" s="677">
        <v>1404.1369999999999</v>
      </c>
      <c r="AC95" s="677">
        <v>2016.6909999999998</v>
      </c>
      <c r="AD95" s="677">
        <v>2850.7240000000002</v>
      </c>
      <c r="AE95" s="677">
        <v>3823.0569999999998</v>
      </c>
      <c r="AF95" s="677">
        <v>4684.7550000000001</v>
      </c>
      <c r="AG95" s="677">
        <v>5558.7250000000004</v>
      </c>
      <c r="AH95" s="677">
        <v>6544.268</v>
      </c>
      <c r="AI95" s="677">
        <v>7512.8459999999995</v>
      </c>
      <c r="AJ95" s="677">
        <v>8453.4509999999991</v>
      </c>
      <c r="AK95" s="677">
        <v>9281.380000000001</v>
      </c>
      <c r="AL95" s="677">
        <v>10014.227999999999</v>
      </c>
      <c r="AM95" s="677">
        <v>10804.981</v>
      </c>
      <c r="AN95" s="677">
        <v>11655.182000000001</v>
      </c>
      <c r="AO95" s="677">
        <v>12697.203</v>
      </c>
      <c r="AP95" s="677">
        <v>13785.608</v>
      </c>
    </row>
    <row r="96" spans="2:42" ht="13.8">
      <c r="B96" s="458"/>
      <c r="D96" s="503"/>
      <c r="E96" s="498" t="s">
        <v>618</v>
      </c>
      <c r="F96" s="497"/>
      <c r="G96" s="515"/>
      <c r="H96" s="677">
        <v>7.6</v>
      </c>
      <c r="I96" s="677">
        <v>6.2670000000000003</v>
      </c>
      <c r="J96" s="677">
        <v>5.3039999999999994</v>
      </c>
      <c r="K96" s="677">
        <v>4.4550000000000001</v>
      </c>
      <c r="L96" s="677">
        <v>3.7950000000000004</v>
      </c>
      <c r="M96" s="677">
        <v>3.266</v>
      </c>
      <c r="N96" s="677">
        <v>2.8220000000000001</v>
      </c>
      <c r="O96" s="677">
        <v>2.5070000000000001</v>
      </c>
      <c r="P96" s="677">
        <v>2.33</v>
      </c>
      <c r="Q96" s="677">
        <v>2.2480000000000002</v>
      </c>
      <c r="R96" s="677">
        <v>2.242</v>
      </c>
      <c r="S96" s="677">
        <v>2.2639999999999998</v>
      </c>
      <c r="T96" s="677">
        <v>2.5419999999999998</v>
      </c>
      <c r="U96" s="677">
        <v>3.222</v>
      </c>
      <c r="V96" s="677">
        <v>4.0519999999999996</v>
      </c>
      <c r="W96" s="677">
        <v>4.9950000000000001</v>
      </c>
      <c r="X96" s="677">
        <v>5.665</v>
      </c>
      <c r="Y96" s="677">
        <v>6.4710000000000001</v>
      </c>
      <c r="Z96" s="677">
        <v>7.2049999999999992</v>
      </c>
      <c r="AA96" s="677">
        <v>8.1880000000000006</v>
      </c>
      <c r="AB96" s="677">
        <v>9.0389999999999997</v>
      </c>
      <c r="AC96" s="677">
        <v>10.245000000000001</v>
      </c>
      <c r="AD96" s="677">
        <v>11.442</v>
      </c>
      <c r="AE96" s="677">
        <v>12.613</v>
      </c>
      <c r="AF96" s="677">
        <v>13.526</v>
      </c>
      <c r="AG96" s="677">
        <v>14.635</v>
      </c>
      <c r="AH96" s="677">
        <v>15.633999999999999</v>
      </c>
      <c r="AI96" s="677">
        <v>16.489000000000001</v>
      </c>
      <c r="AJ96" s="677">
        <v>17.367000000000001</v>
      </c>
      <c r="AK96" s="677">
        <v>18.105</v>
      </c>
      <c r="AL96" s="677">
        <v>18.408000000000001</v>
      </c>
      <c r="AM96" s="677">
        <v>18.551000000000002</v>
      </c>
      <c r="AN96" s="677">
        <v>18.644000000000002</v>
      </c>
      <c r="AO96" s="677">
        <v>18.783999999999999</v>
      </c>
      <c r="AP96" s="677">
        <v>18.745999999999999</v>
      </c>
    </row>
    <row r="97" spans="2:42" ht="13.8">
      <c r="B97" s="458"/>
      <c r="D97" s="503" t="s">
        <v>623</v>
      </c>
      <c r="E97" s="498" t="s">
        <v>621</v>
      </c>
      <c r="F97" s="497"/>
      <c r="G97" s="515"/>
      <c r="H97" s="677">
        <v>12311.662999999999</v>
      </c>
      <c r="I97" s="677">
        <v>12145.593000000001</v>
      </c>
      <c r="J97" s="677">
        <v>11960.791999999999</v>
      </c>
      <c r="K97" s="677">
        <v>11773.412</v>
      </c>
      <c r="L97" s="677">
        <v>11593.135</v>
      </c>
      <c r="M97" s="677">
        <v>11377.221000000001</v>
      </c>
      <c r="N97" s="677">
        <v>11038.439999999999</v>
      </c>
      <c r="O97" s="677">
        <v>10709.026</v>
      </c>
      <c r="P97" s="677">
        <v>10385.055</v>
      </c>
      <c r="Q97" s="677">
        <v>10158.862999999999</v>
      </c>
      <c r="R97" s="677">
        <v>9958.4580000000005</v>
      </c>
      <c r="S97" s="677">
        <v>9819.2810000000009</v>
      </c>
      <c r="T97" s="677">
        <v>9677.1370000000006</v>
      </c>
      <c r="U97" s="677">
        <v>9600.9179999999997</v>
      </c>
      <c r="V97" s="677">
        <v>9580.6080000000002</v>
      </c>
      <c r="W97" s="677">
        <v>9547.7489999999998</v>
      </c>
      <c r="X97" s="677">
        <v>9476.6860000000015</v>
      </c>
      <c r="Y97" s="677">
        <v>9380.6270000000004</v>
      </c>
      <c r="Z97" s="677">
        <v>9291.2469999999994</v>
      </c>
      <c r="AA97" s="677">
        <v>9170.8359999999993</v>
      </c>
      <c r="AB97" s="677">
        <v>8922.7939999999999</v>
      </c>
      <c r="AC97" s="677">
        <v>8872.9080000000013</v>
      </c>
      <c r="AD97" s="677">
        <v>8783.5280000000002</v>
      </c>
      <c r="AE97" s="677">
        <v>8708.1810000000005</v>
      </c>
      <c r="AF97" s="677">
        <v>8623.5450000000001</v>
      </c>
      <c r="AG97" s="677">
        <v>8520.4580000000005</v>
      </c>
      <c r="AH97" s="677">
        <v>8420.8580000000002</v>
      </c>
      <c r="AI97" s="677">
        <v>8345.3140000000003</v>
      </c>
      <c r="AJ97" s="677">
        <v>8321.59</v>
      </c>
      <c r="AK97" s="677">
        <v>8278.9180000000015</v>
      </c>
      <c r="AL97" s="677">
        <v>8284.0120000000006</v>
      </c>
      <c r="AM97" s="677">
        <v>8298.8780000000006</v>
      </c>
      <c r="AN97" s="677">
        <v>8365.41</v>
      </c>
      <c r="AO97" s="677">
        <v>8369.7189999999991</v>
      </c>
      <c r="AP97" s="677">
        <v>8377.5419999999995</v>
      </c>
    </row>
    <row r="98" spans="2:42" ht="13.8">
      <c r="B98" s="458"/>
      <c r="D98" s="503"/>
      <c r="E98" s="498" t="s">
        <v>617</v>
      </c>
      <c r="F98" s="497"/>
      <c r="G98" s="515"/>
      <c r="H98" s="677">
        <v>2820.1170000000002</v>
      </c>
      <c r="I98" s="677">
        <v>2615.328</v>
      </c>
      <c r="J98" s="677">
        <v>2451.8089999999997</v>
      </c>
      <c r="K98" s="677">
        <v>2337.9900000000002</v>
      </c>
      <c r="L98" s="677">
        <v>2237.1530000000002</v>
      </c>
      <c r="M98" s="677">
        <v>2143.5789999999997</v>
      </c>
      <c r="N98" s="677">
        <v>2078.6039999999998</v>
      </c>
      <c r="O98" s="677">
        <v>2029.992</v>
      </c>
      <c r="P98" s="677">
        <v>1974.31</v>
      </c>
      <c r="Q98" s="677">
        <v>1925.6519999999998</v>
      </c>
      <c r="R98" s="677">
        <v>1901.1189999999999</v>
      </c>
      <c r="S98" s="677">
        <v>1875.7140000000002</v>
      </c>
      <c r="T98" s="677">
        <v>1878.944</v>
      </c>
      <c r="U98" s="677">
        <v>1934.2710000000002</v>
      </c>
      <c r="V98" s="677">
        <v>1963.11</v>
      </c>
      <c r="W98" s="677">
        <v>1987.8039999999999</v>
      </c>
      <c r="X98" s="677">
        <v>1983.3890000000001</v>
      </c>
      <c r="Y98" s="677">
        <v>1965.6089999999999</v>
      </c>
      <c r="Z98" s="677">
        <v>1900.0930000000001</v>
      </c>
      <c r="AA98" s="677">
        <v>1857.498</v>
      </c>
      <c r="AB98" s="677">
        <v>1826.2860000000001</v>
      </c>
      <c r="AC98" s="677">
        <v>1812.691</v>
      </c>
      <c r="AD98" s="677">
        <v>1788.2340000000002</v>
      </c>
      <c r="AE98" s="677">
        <v>1772.42</v>
      </c>
      <c r="AF98" s="677">
        <v>1760.162</v>
      </c>
      <c r="AG98" s="677">
        <v>1750.462</v>
      </c>
      <c r="AH98" s="677">
        <v>1749.91</v>
      </c>
      <c r="AI98" s="677">
        <v>1746.9190000000001</v>
      </c>
      <c r="AJ98" s="677">
        <v>1741.5039999999999</v>
      </c>
      <c r="AK98" s="677">
        <v>1725.3780000000002</v>
      </c>
      <c r="AL98" s="677">
        <v>1709.038</v>
      </c>
      <c r="AM98" s="677">
        <v>1692.4470000000001</v>
      </c>
      <c r="AN98" s="677">
        <v>1666.2370000000001</v>
      </c>
      <c r="AO98" s="677">
        <v>1633.4829999999999</v>
      </c>
      <c r="AP98" s="677">
        <v>1593.4569999999999</v>
      </c>
    </row>
    <row r="99" spans="2:42" ht="13.8">
      <c r="B99" s="458"/>
      <c r="D99" s="503"/>
      <c r="E99" s="498" t="s">
        <v>616</v>
      </c>
      <c r="F99" s="497"/>
      <c r="G99" s="515"/>
      <c r="H99" s="677">
        <v>41.302999999999997</v>
      </c>
      <c r="I99" s="677">
        <v>40.683</v>
      </c>
      <c r="J99" s="677">
        <v>40.344000000000001</v>
      </c>
      <c r="K99" s="677">
        <v>39.801000000000002</v>
      </c>
      <c r="L99" s="677">
        <v>39.038000000000004</v>
      </c>
      <c r="M99" s="677">
        <v>38.288000000000004</v>
      </c>
      <c r="N99" s="677">
        <v>38.445</v>
      </c>
      <c r="O99" s="677">
        <v>38.254000000000005</v>
      </c>
      <c r="P99" s="677">
        <v>37.229999999999997</v>
      </c>
      <c r="Q99" s="677">
        <v>37.078000000000003</v>
      </c>
      <c r="R99" s="677">
        <v>38.881</v>
      </c>
      <c r="S99" s="677">
        <v>43.700999999999993</v>
      </c>
      <c r="T99" s="677">
        <v>52.089000000000006</v>
      </c>
      <c r="U99" s="677">
        <v>66.518999999999991</v>
      </c>
      <c r="V99" s="677">
        <v>78.347999999999999</v>
      </c>
      <c r="W99" s="677">
        <v>90.134</v>
      </c>
      <c r="X99" s="677">
        <v>100.73400000000001</v>
      </c>
      <c r="Y99" s="677">
        <v>109.78200000000001</v>
      </c>
      <c r="Z99" s="677">
        <v>116.592</v>
      </c>
      <c r="AA99" s="677">
        <v>122.89700000000001</v>
      </c>
      <c r="AB99" s="677">
        <v>128.16200000000001</v>
      </c>
      <c r="AC99" s="677">
        <v>133.911</v>
      </c>
      <c r="AD99" s="677">
        <v>138.01499999999999</v>
      </c>
      <c r="AE99" s="677">
        <v>140.297</v>
      </c>
      <c r="AF99" s="677">
        <v>145.934</v>
      </c>
      <c r="AG99" s="677">
        <v>149.929</v>
      </c>
      <c r="AH99" s="677">
        <v>152.80799999999999</v>
      </c>
      <c r="AI99" s="677">
        <v>155.11700000000002</v>
      </c>
      <c r="AJ99" s="677">
        <v>157.39600000000002</v>
      </c>
      <c r="AK99" s="677">
        <v>159.63200000000001</v>
      </c>
      <c r="AL99" s="677">
        <v>162.078</v>
      </c>
      <c r="AM99" s="677">
        <v>162.60499999999999</v>
      </c>
      <c r="AN99" s="677">
        <v>163.76499999999999</v>
      </c>
      <c r="AO99" s="677">
        <v>163.27500000000001</v>
      </c>
      <c r="AP99" s="677">
        <v>161.84100000000001</v>
      </c>
    </row>
    <row r="100" spans="2:42" ht="13.8">
      <c r="B100" s="458"/>
      <c r="D100" s="466"/>
      <c r="E100" s="498" t="s">
        <v>615</v>
      </c>
      <c r="F100" s="497"/>
      <c r="G100" s="515"/>
      <c r="H100" s="677">
        <v>140.51599999999999</v>
      </c>
      <c r="I100" s="677">
        <v>143.358</v>
      </c>
      <c r="J100" s="677">
        <v>144.80599999999998</v>
      </c>
      <c r="K100" s="677">
        <v>152.01300000000001</v>
      </c>
      <c r="L100" s="677">
        <v>165.97200000000001</v>
      </c>
      <c r="M100" s="677">
        <v>198.029</v>
      </c>
      <c r="N100" s="677">
        <v>238.49</v>
      </c>
      <c r="O100" s="677">
        <v>282.19100000000003</v>
      </c>
      <c r="P100" s="677">
        <v>332.48299999999995</v>
      </c>
      <c r="Q100" s="677">
        <v>372.07299999999998</v>
      </c>
      <c r="R100" s="677">
        <v>393.13200000000001</v>
      </c>
      <c r="S100" s="677">
        <v>391.76299999999998</v>
      </c>
      <c r="T100" s="677">
        <v>375.99700000000001</v>
      </c>
      <c r="U100" s="677">
        <v>358.03899999999999</v>
      </c>
      <c r="V100" s="677">
        <v>342.07100000000003</v>
      </c>
      <c r="W100" s="677">
        <v>329.50400000000002</v>
      </c>
      <c r="X100" s="677">
        <v>319.36500000000001</v>
      </c>
      <c r="Y100" s="677">
        <v>310.55799999999999</v>
      </c>
      <c r="Z100" s="677">
        <v>292.47399999999999</v>
      </c>
      <c r="AA100" s="677">
        <v>291.22399999999999</v>
      </c>
      <c r="AB100" s="677">
        <v>287.26800000000003</v>
      </c>
      <c r="AC100" s="677">
        <v>287.464</v>
      </c>
      <c r="AD100" s="677">
        <v>289.71699999999998</v>
      </c>
      <c r="AE100" s="677">
        <v>291.48400000000004</v>
      </c>
      <c r="AF100" s="677">
        <v>293.38399999999996</v>
      </c>
      <c r="AG100" s="677">
        <v>296.5</v>
      </c>
      <c r="AH100" s="677">
        <v>299.42800000000005</v>
      </c>
      <c r="AI100" s="677">
        <v>301.73599999999999</v>
      </c>
      <c r="AJ100" s="677">
        <v>304.36500000000001</v>
      </c>
      <c r="AK100" s="677">
        <v>308.88599999999997</v>
      </c>
      <c r="AL100" s="677">
        <v>312.91899999999998</v>
      </c>
      <c r="AM100" s="677">
        <v>316.82799999999997</v>
      </c>
      <c r="AN100" s="677">
        <v>321.68600000000004</v>
      </c>
      <c r="AO100" s="677">
        <v>326.05699999999996</v>
      </c>
      <c r="AP100" s="677">
        <v>329.67700000000002</v>
      </c>
    </row>
    <row r="101" spans="2:42" ht="13.8">
      <c r="B101" s="458"/>
      <c r="D101" s="502"/>
      <c r="E101" s="498" t="s">
        <v>619</v>
      </c>
      <c r="F101" s="497"/>
      <c r="G101" s="516" t="s">
        <v>640</v>
      </c>
      <c r="H101" s="678">
        <v>2994.4389999999999</v>
      </c>
      <c r="I101" s="678">
        <v>3471.3889999999997</v>
      </c>
      <c r="J101" s="678">
        <v>3936.0750000000003</v>
      </c>
      <c r="K101" s="678">
        <v>4301.8729999999996</v>
      </c>
      <c r="L101" s="678">
        <v>4632.29</v>
      </c>
      <c r="M101" s="678">
        <v>4923.7820000000002</v>
      </c>
      <c r="N101" s="678">
        <v>5075.29</v>
      </c>
      <c r="O101" s="678">
        <v>5004.1050000000005</v>
      </c>
      <c r="P101" s="678">
        <v>4808.6209999999992</v>
      </c>
      <c r="Q101" s="678">
        <v>4564.0780000000004</v>
      </c>
      <c r="R101" s="678">
        <v>4253.9709999999995</v>
      </c>
      <c r="S101" s="678">
        <v>3895.5369999999998</v>
      </c>
      <c r="T101" s="678">
        <v>3456.3700000000003</v>
      </c>
      <c r="U101" s="678">
        <v>2999.703</v>
      </c>
      <c r="V101" s="678">
        <v>2548.5989999999997</v>
      </c>
      <c r="W101" s="678">
        <v>2125.5449999999996</v>
      </c>
      <c r="X101" s="678">
        <v>1786.306</v>
      </c>
      <c r="Y101" s="678">
        <v>1489.953</v>
      </c>
      <c r="Z101" s="678">
        <v>1275.942</v>
      </c>
      <c r="AA101" s="678">
        <v>1059.672</v>
      </c>
      <c r="AB101" s="678">
        <v>905.35699999999997</v>
      </c>
      <c r="AC101" s="678">
        <v>795.76100000000008</v>
      </c>
      <c r="AD101" s="678">
        <v>743.62599999999998</v>
      </c>
      <c r="AE101" s="678">
        <v>730.36699999999996</v>
      </c>
      <c r="AF101" s="678">
        <v>760.82799999999997</v>
      </c>
      <c r="AG101" s="678">
        <v>854.58500000000004</v>
      </c>
      <c r="AH101" s="678">
        <v>952.51099999999997</v>
      </c>
      <c r="AI101" s="678">
        <v>1062.5880000000002</v>
      </c>
      <c r="AJ101" s="678">
        <v>1196.701</v>
      </c>
      <c r="AK101" s="678">
        <v>1318.396</v>
      </c>
      <c r="AL101" s="678">
        <v>1436.8300000000002</v>
      </c>
      <c r="AM101" s="678">
        <v>1527.8620000000001</v>
      </c>
      <c r="AN101" s="678">
        <v>1609.3440000000001</v>
      </c>
      <c r="AO101" s="678">
        <v>1678.8529999999998</v>
      </c>
      <c r="AP101" s="678">
        <v>1726.0230000000001</v>
      </c>
    </row>
    <row r="102" spans="2:42" ht="13.8">
      <c r="B102" s="458"/>
      <c r="D102" s="503"/>
      <c r="E102" s="498" t="s">
        <v>618</v>
      </c>
      <c r="F102" s="504"/>
      <c r="G102" s="515"/>
      <c r="H102" s="678">
        <v>238.226</v>
      </c>
      <c r="I102" s="678">
        <v>241.68600000000001</v>
      </c>
      <c r="J102" s="678">
        <v>243.089</v>
      </c>
      <c r="K102" s="678">
        <v>242.643</v>
      </c>
      <c r="L102" s="678">
        <v>240.78700000000001</v>
      </c>
      <c r="M102" s="678">
        <v>239.58499999999998</v>
      </c>
      <c r="N102" s="678">
        <v>238.922</v>
      </c>
      <c r="O102" s="678">
        <v>237.18100000000001</v>
      </c>
      <c r="P102" s="678">
        <v>234.548</v>
      </c>
      <c r="Q102" s="678">
        <v>233.12</v>
      </c>
      <c r="R102" s="678">
        <v>232.88300000000001</v>
      </c>
      <c r="S102" s="678">
        <v>231.43899999999999</v>
      </c>
      <c r="T102" s="678">
        <v>229.816</v>
      </c>
      <c r="U102" s="678">
        <v>227.70399999999998</v>
      </c>
      <c r="V102" s="678">
        <v>226.69200000000001</v>
      </c>
      <c r="W102" s="678">
        <v>225.28799999999998</v>
      </c>
      <c r="X102" s="678">
        <v>224.50300000000001</v>
      </c>
      <c r="Y102" s="678">
        <v>222.798</v>
      </c>
      <c r="Z102" s="678">
        <v>220.691</v>
      </c>
      <c r="AA102" s="678">
        <v>218.02699999999999</v>
      </c>
      <c r="AB102" s="678">
        <v>215.69499999999999</v>
      </c>
      <c r="AC102" s="678">
        <v>213.89</v>
      </c>
      <c r="AD102" s="678">
        <v>212.40200000000002</v>
      </c>
      <c r="AE102" s="678">
        <v>211.74200000000002</v>
      </c>
      <c r="AF102" s="678">
        <v>211.86599999999999</v>
      </c>
      <c r="AG102" s="678">
        <v>213.834</v>
      </c>
      <c r="AH102" s="678">
        <v>215.08600000000001</v>
      </c>
      <c r="AI102" s="678">
        <v>215.04400000000001</v>
      </c>
      <c r="AJ102" s="678">
        <v>213.63</v>
      </c>
      <c r="AK102" s="678">
        <v>210.88899999999998</v>
      </c>
      <c r="AL102" s="678">
        <v>201.86</v>
      </c>
      <c r="AM102" s="678">
        <v>195.816</v>
      </c>
      <c r="AN102" s="678">
        <v>191.43099999999998</v>
      </c>
      <c r="AO102" s="678">
        <v>188.79599999999999</v>
      </c>
      <c r="AP102" s="678">
        <v>187.12200000000001</v>
      </c>
    </row>
    <row r="103" spans="2:42" ht="13.8">
      <c r="B103" s="458"/>
      <c r="D103" s="503" t="s">
        <v>583</v>
      </c>
      <c r="E103" s="498" t="s">
        <v>617</v>
      </c>
      <c r="F103" s="497"/>
      <c r="G103" s="515"/>
      <c r="H103" s="678">
        <v>3711.0720000000001</v>
      </c>
      <c r="I103" s="678">
        <v>3878.2429999999999</v>
      </c>
      <c r="J103" s="678">
        <v>3967.5520000000001</v>
      </c>
      <c r="K103" s="678">
        <v>4001.64</v>
      </c>
      <c r="L103" s="678">
        <v>4005.0679999999998</v>
      </c>
      <c r="M103" s="678">
        <v>4001.6150000000002</v>
      </c>
      <c r="N103" s="678">
        <v>3965.098</v>
      </c>
      <c r="O103" s="678">
        <v>3870.8980000000001</v>
      </c>
      <c r="P103" s="678">
        <v>3737.5729999999999</v>
      </c>
      <c r="Q103" s="678">
        <v>3605.855</v>
      </c>
      <c r="R103" s="678">
        <v>3480.4670000000001</v>
      </c>
      <c r="S103" s="678">
        <v>3332.404</v>
      </c>
      <c r="T103" s="678">
        <v>3128.6120000000001</v>
      </c>
      <c r="U103" s="678">
        <v>2860.587</v>
      </c>
      <c r="V103" s="678">
        <v>2692.0630000000001</v>
      </c>
      <c r="W103" s="678">
        <v>2544.7099999999996</v>
      </c>
      <c r="X103" s="678">
        <v>2405.0319999999997</v>
      </c>
      <c r="Y103" s="678">
        <v>2307.8690000000001</v>
      </c>
      <c r="Z103" s="678">
        <v>2142.0940000000001</v>
      </c>
      <c r="AA103" s="678">
        <v>2039.7919999999999</v>
      </c>
      <c r="AB103" s="678">
        <v>1954.329</v>
      </c>
      <c r="AC103" s="678">
        <v>1896</v>
      </c>
      <c r="AD103" s="678">
        <v>1852.5709999999999</v>
      </c>
      <c r="AE103" s="678">
        <v>1824.126</v>
      </c>
      <c r="AF103" s="678">
        <v>1800.721</v>
      </c>
      <c r="AG103" s="678">
        <v>1780.2249999999999</v>
      </c>
      <c r="AH103" s="678">
        <v>1766.7330000000002</v>
      </c>
      <c r="AI103" s="678">
        <v>1754.6470000000002</v>
      </c>
      <c r="AJ103" s="678">
        <v>1749.114</v>
      </c>
      <c r="AK103" s="678">
        <v>1745.671</v>
      </c>
      <c r="AL103" s="678">
        <v>1748.367</v>
      </c>
      <c r="AM103" s="678">
        <v>1748.982</v>
      </c>
      <c r="AN103" s="678">
        <v>1759.375</v>
      </c>
      <c r="AO103" s="678">
        <v>1759.2920000000001</v>
      </c>
      <c r="AP103" s="678">
        <v>1752.473</v>
      </c>
    </row>
    <row r="104" spans="2:42" ht="13.8">
      <c r="B104" s="458"/>
      <c r="D104" s="503"/>
      <c r="E104" s="498" t="s">
        <v>616</v>
      </c>
      <c r="F104" s="497"/>
      <c r="G104" s="515"/>
      <c r="H104" s="678">
        <v>2164.232</v>
      </c>
      <c r="I104" s="678">
        <v>2283.154</v>
      </c>
      <c r="J104" s="678">
        <v>2354.0920000000001</v>
      </c>
      <c r="K104" s="678">
        <v>2391.8149999999996</v>
      </c>
      <c r="L104" s="678">
        <v>2478.8850000000002</v>
      </c>
      <c r="M104" s="678">
        <v>2544.2200000000003</v>
      </c>
      <c r="N104" s="678">
        <v>2601.509</v>
      </c>
      <c r="O104" s="678">
        <v>2614.0659999999998</v>
      </c>
      <c r="P104" s="678">
        <v>2584.3889999999997</v>
      </c>
      <c r="Q104" s="678">
        <v>2551.4450000000002</v>
      </c>
      <c r="R104" s="678">
        <v>2534.2049999999999</v>
      </c>
      <c r="S104" s="678">
        <v>2498.002</v>
      </c>
      <c r="T104" s="678">
        <v>2443.9630000000002</v>
      </c>
      <c r="U104" s="678">
        <v>2384.0590000000002</v>
      </c>
      <c r="V104" s="678">
        <v>2368.9369999999999</v>
      </c>
      <c r="W104" s="678">
        <v>2350.2649999999999</v>
      </c>
      <c r="X104" s="678">
        <v>2330.7629999999999</v>
      </c>
      <c r="Y104" s="678">
        <v>2300.636</v>
      </c>
      <c r="Z104" s="678">
        <v>2205.672</v>
      </c>
      <c r="AA104" s="678">
        <v>2142.3789999999999</v>
      </c>
      <c r="AB104" s="678">
        <v>2105.402</v>
      </c>
      <c r="AC104" s="678">
        <v>2091.0319999999997</v>
      </c>
      <c r="AD104" s="678">
        <v>2086.0319999999997</v>
      </c>
      <c r="AE104" s="678">
        <v>2099.567</v>
      </c>
      <c r="AF104" s="678">
        <v>2116.212</v>
      </c>
      <c r="AG104" s="678">
        <v>2130.431</v>
      </c>
      <c r="AH104" s="678">
        <v>2151.422</v>
      </c>
      <c r="AI104" s="678">
        <v>2169.165</v>
      </c>
      <c r="AJ104" s="678">
        <v>2197.1820000000002</v>
      </c>
      <c r="AK104" s="678">
        <v>2222.9169999999999</v>
      </c>
      <c r="AL104" s="678">
        <v>2243.076</v>
      </c>
      <c r="AM104" s="678">
        <v>2258.3890000000001</v>
      </c>
      <c r="AN104" s="678">
        <v>2266.0659999999998</v>
      </c>
      <c r="AO104" s="678">
        <v>2271.9209999999998</v>
      </c>
      <c r="AP104" s="678">
        <v>2274.6909999999998</v>
      </c>
    </row>
    <row r="105" spans="2:42" ht="13.8">
      <c r="B105" s="458"/>
      <c r="D105" s="466"/>
      <c r="E105" s="498" t="s">
        <v>615</v>
      </c>
      <c r="F105" s="497"/>
      <c r="G105" s="515"/>
      <c r="H105" s="678">
        <v>628.16999999999996</v>
      </c>
      <c r="I105" s="678">
        <v>665.90300000000002</v>
      </c>
      <c r="J105" s="678">
        <v>695.947</v>
      </c>
      <c r="K105" s="678">
        <v>724.54099999999994</v>
      </c>
      <c r="L105" s="678">
        <v>757.41800000000001</v>
      </c>
      <c r="M105" s="678">
        <v>804.37599999999998</v>
      </c>
      <c r="N105" s="678">
        <v>848.84199999999998</v>
      </c>
      <c r="O105" s="678">
        <v>889.55399999999997</v>
      </c>
      <c r="P105" s="678">
        <v>935.40800000000002</v>
      </c>
      <c r="Q105" s="678">
        <v>972.81100000000004</v>
      </c>
      <c r="R105" s="678">
        <v>993.91200000000003</v>
      </c>
      <c r="S105" s="678">
        <v>990.048</v>
      </c>
      <c r="T105" s="678">
        <v>968.40199999999993</v>
      </c>
      <c r="U105" s="678">
        <v>936.68299999999999</v>
      </c>
      <c r="V105" s="678">
        <v>918.31499999999994</v>
      </c>
      <c r="W105" s="678">
        <v>903.06299999999999</v>
      </c>
      <c r="X105" s="678">
        <v>890.17199999999991</v>
      </c>
      <c r="Y105" s="678">
        <v>875.41</v>
      </c>
      <c r="Z105" s="678">
        <v>843.7170000000001</v>
      </c>
      <c r="AA105" s="678">
        <v>829.54000000000008</v>
      </c>
      <c r="AB105" s="678">
        <v>819.91000000000008</v>
      </c>
      <c r="AC105" s="678">
        <v>814.49300000000005</v>
      </c>
      <c r="AD105" s="678">
        <v>813.72699999999998</v>
      </c>
      <c r="AE105" s="678">
        <v>817.529</v>
      </c>
      <c r="AF105" s="678">
        <v>821.84100000000001</v>
      </c>
      <c r="AG105" s="678">
        <v>828.88700000000006</v>
      </c>
      <c r="AH105" s="678">
        <v>840.16599999999994</v>
      </c>
      <c r="AI105" s="678">
        <v>849.59700000000009</v>
      </c>
      <c r="AJ105" s="678">
        <v>856.34699999999998</v>
      </c>
      <c r="AK105" s="678">
        <v>862.02300000000002</v>
      </c>
      <c r="AL105" s="678">
        <v>868.76099999999997</v>
      </c>
      <c r="AM105" s="678">
        <v>873.221</v>
      </c>
      <c r="AN105" s="678">
        <v>876.76600000000008</v>
      </c>
      <c r="AO105" s="678">
        <v>880.10400000000004</v>
      </c>
      <c r="AP105" s="678">
        <v>886.41599999999994</v>
      </c>
    </row>
    <row r="106" spans="2:42" ht="13.8">
      <c r="B106" s="458"/>
      <c r="D106" s="502" t="s">
        <v>613</v>
      </c>
      <c r="E106" s="499" t="s">
        <v>635</v>
      </c>
      <c r="F106" s="497"/>
      <c r="G106" s="515"/>
      <c r="H106" s="678">
        <v>301.86600000000004</v>
      </c>
      <c r="I106" s="678">
        <v>299.81799999999998</v>
      </c>
      <c r="J106" s="678">
        <v>298.71899999999999</v>
      </c>
      <c r="K106" s="678">
        <v>296.22500000000002</v>
      </c>
      <c r="L106" s="678">
        <v>292.37600000000003</v>
      </c>
      <c r="M106" s="678">
        <v>287.661</v>
      </c>
      <c r="N106" s="678">
        <v>283.86200000000002</v>
      </c>
      <c r="O106" s="678">
        <v>280.66699999999997</v>
      </c>
      <c r="P106" s="678">
        <v>275.69500000000005</v>
      </c>
      <c r="Q106" s="678">
        <v>270.38</v>
      </c>
      <c r="R106" s="678">
        <v>265.233</v>
      </c>
      <c r="S106" s="678">
        <v>263.48599999999999</v>
      </c>
      <c r="T106" s="678">
        <v>263.42099999999999</v>
      </c>
      <c r="U106" s="678">
        <v>262.75399999999996</v>
      </c>
      <c r="V106" s="678">
        <v>262.80700000000002</v>
      </c>
      <c r="W106" s="678">
        <v>262.42500000000001</v>
      </c>
      <c r="X106" s="678">
        <v>259.78200000000004</v>
      </c>
      <c r="Y106" s="678">
        <v>257.20500000000004</v>
      </c>
      <c r="Z106" s="678">
        <v>253.011</v>
      </c>
      <c r="AA106" s="678">
        <v>243.97399999999999</v>
      </c>
      <c r="AB106" s="678">
        <v>225.148</v>
      </c>
      <c r="AC106" s="678">
        <v>216.934</v>
      </c>
      <c r="AD106" s="678">
        <v>210.03900000000002</v>
      </c>
      <c r="AE106" s="678">
        <v>203.578</v>
      </c>
      <c r="AF106" s="678">
        <v>197.42000000000002</v>
      </c>
      <c r="AG106" s="678">
        <v>191.221</v>
      </c>
      <c r="AH106" s="678">
        <v>184.81300000000002</v>
      </c>
      <c r="AI106" s="678">
        <v>173.435</v>
      </c>
      <c r="AJ106" s="678">
        <v>159.274</v>
      </c>
      <c r="AK106" s="678">
        <v>144.17699999999999</v>
      </c>
      <c r="AL106" s="678">
        <v>130.172</v>
      </c>
      <c r="AM106" s="678">
        <v>120.05799999999999</v>
      </c>
      <c r="AN106" s="678">
        <v>112.057</v>
      </c>
      <c r="AO106" s="678">
        <v>101.005</v>
      </c>
      <c r="AP106" s="678">
        <v>89.274000000000001</v>
      </c>
    </row>
    <row r="107" spans="2:42" ht="13.8">
      <c r="B107" s="458"/>
      <c r="D107" s="466"/>
      <c r="E107" s="501" t="s">
        <v>612</v>
      </c>
      <c r="F107" s="497"/>
      <c r="G107" s="515"/>
      <c r="H107" s="678">
        <v>15.92</v>
      </c>
      <c r="I107" s="678">
        <v>15.907000000000002</v>
      </c>
      <c r="J107" s="678">
        <v>15.148</v>
      </c>
      <c r="K107" s="678">
        <v>14.867000000000001</v>
      </c>
      <c r="L107" s="678">
        <v>15.308999999999999</v>
      </c>
      <c r="M107" s="678">
        <v>15.775999999999998</v>
      </c>
      <c r="N107" s="678">
        <v>16.132000000000001</v>
      </c>
      <c r="O107" s="678">
        <v>17.067</v>
      </c>
      <c r="P107" s="678">
        <v>18.169</v>
      </c>
      <c r="Q107" s="678">
        <v>19.116</v>
      </c>
      <c r="R107" s="678">
        <v>20.692</v>
      </c>
      <c r="S107" s="678">
        <v>23.443999999999999</v>
      </c>
      <c r="T107" s="678">
        <v>25.917999999999999</v>
      </c>
      <c r="U107" s="678">
        <v>29.193000000000001</v>
      </c>
      <c r="V107" s="678">
        <v>30.703999999999997</v>
      </c>
      <c r="W107" s="678">
        <v>32.495000000000005</v>
      </c>
      <c r="X107" s="678">
        <v>33.966999999999999</v>
      </c>
      <c r="Y107" s="678">
        <v>34.109000000000002</v>
      </c>
      <c r="Z107" s="678">
        <v>34.255000000000003</v>
      </c>
      <c r="AA107" s="678">
        <v>33.249000000000002</v>
      </c>
      <c r="AB107" s="678">
        <v>31.898999999999997</v>
      </c>
      <c r="AC107" s="678">
        <v>30.690999999999999</v>
      </c>
      <c r="AD107" s="678">
        <v>29.408000000000001</v>
      </c>
      <c r="AE107" s="678">
        <v>28.067</v>
      </c>
      <c r="AF107" s="678">
        <v>26.302</v>
      </c>
      <c r="AG107" s="678">
        <v>24.556000000000001</v>
      </c>
      <c r="AH107" s="678">
        <v>22.655999999999999</v>
      </c>
      <c r="AI107" s="678">
        <v>20.556000000000001</v>
      </c>
      <c r="AJ107" s="678">
        <v>18.304000000000002</v>
      </c>
      <c r="AK107" s="678">
        <v>16.477</v>
      </c>
      <c r="AL107" s="678">
        <v>14.723999999999998</v>
      </c>
      <c r="AM107" s="678">
        <v>12.964</v>
      </c>
      <c r="AN107" s="678">
        <v>11.620000000000001</v>
      </c>
      <c r="AO107" s="678">
        <v>10.349</v>
      </c>
      <c r="AP107" s="678">
        <v>9.1039999999999992</v>
      </c>
    </row>
    <row r="108" spans="2:42" ht="13.8">
      <c r="B108" s="458"/>
      <c r="D108" s="502"/>
      <c r="E108" s="498" t="s">
        <v>619</v>
      </c>
      <c r="F108" s="497"/>
      <c r="G108" s="515"/>
      <c r="H108" s="513">
        <v>5.0000000000000001E-3</v>
      </c>
      <c r="I108" s="513">
        <v>5.0000000000000001E-3</v>
      </c>
      <c r="J108" s="513">
        <v>8.0000000000000002E-3</v>
      </c>
      <c r="K108" s="513">
        <v>1.2E-2</v>
      </c>
      <c r="L108" s="513">
        <v>1.2E-2</v>
      </c>
      <c r="M108" s="513">
        <v>0.01</v>
      </c>
      <c r="N108" s="513">
        <v>2.5000000000000001E-2</v>
      </c>
      <c r="O108" s="513">
        <v>6.0681635475645077E-2</v>
      </c>
      <c r="P108" s="513">
        <v>9.7570471539093234E-2</v>
      </c>
      <c r="Q108" s="513">
        <v>0.1377249859532351</v>
      </c>
      <c r="R108" s="513">
        <v>0.19754021696849203</v>
      </c>
      <c r="S108" s="513">
        <v>0.29957600380343175</v>
      </c>
      <c r="T108" s="513">
        <v>0.41254181613865237</v>
      </c>
      <c r="U108" s="513">
        <v>0.50841280200544581</v>
      </c>
      <c r="V108" s="513">
        <v>0.57952461425422486</v>
      </c>
      <c r="W108" s="513">
        <v>0.64187241215369317</v>
      </c>
      <c r="X108" s="513">
        <v>0.71008510178501971</v>
      </c>
      <c r="Y108" s="513">
        <v>0.7451411591822622</v>
      </c>
      <c r="Z108" s="513">
        <v>0.77856437740415785</v>
      </c>
      <c r="AA108" s="513">
        <v>0.77100000000000002</v>
      </c>
      <c r="AB108" s="513">
        <v>0.67700000000000005</v>
      </c>
      <c r="AC108" s="513">
        <v>0.55700000000000005</v>
      </c>
      <c r="AD108" s="513">
        <v>0.438</v>
      </c>
      <c r="AE108" s="513">
        <v>0.33300000000000002</v>
      </c>
      <c r="AF108" s="513">
        <v>0.247</v>
      </c>
      <c r="AG108" s="513">
        <v>0.17699999999999999</v>
      </c>
      <c r="AH108" s="513">
        <v>0.13100000000000001</v>
      </c>
      <c r="AI108" s="513">
        <v>7.8E-2</v>
      </c>
      <c r="AJ108" s="513">
        <v>0.03</v>
      </c>
      <c r="AK108" s="513">
        <v>2.1000000000000001E-2</v>
      </c>
      <c r="AL108" s="513">
        <v>1.0999999999999999E-2</v>
      </c>
      <c r="AM108" s="513">
        <v>8.0000000000000002E-3</v>
      </c>
      <c r="AN108" s="513">
        <v>7.0000000000000001E-3</v>
      </c>
      <c r="AO108" s="513">
        <v>8.0000000000000002E-3</v>
      </c>
      <c r="AP108" s="513">
        <v>8.0000000000000002E-3</v>
      </c>
    </row>
    <row r="109" spans="2:42" ht="13.8">
      <c r="B109" s="458"/>
      <c r="D109" s="503" t="s">
        <v>610</v>
      </c>
      <c r="E109" s="498" t="s">
        <v>618</v>
      </c>
      <c r="F109" s="497"/>
      <c r="G109" s="515"/>
      <c r="H109" s="513" t="s">
        <v>575</v>
      </c>
      <c r="I109" s="513" t="s">
        <v>575</v>
      </c>
      <c r="J109" s="513">
        <v>1E-3</v>
      </c>
      <c r="K109" s="513">
        <v>3.0000000000000001E-3</v>
      </c>
      <c r="L109" s="513">
        <v>1.2999999999999999E-2</v>
      </c>
      <c r="M109" s="513">
        <v>3.9E-2</v>
      </c>
      <c r="N109" s="513">
        <v>8.5999999999999993E-2</v>
      </c>
      <c r="O109" s="513">
        <v>0.10121476423045338</v>
      </c>
      <c r="P109" s="513">
        <v>0.16274400311189868</v>
      </c>
      <c r="Q109" s="513">
        <v>0.22972027488438432</v>
      </c>
      <c r="R109" s="513">
        <v>0.32948990793966376</v>
      </c>
      <c r="S109" s="513">
        <v>0.49968189480053593</v>
      </c>
      <c r="T109" s="513">
        <v>0.68810476725591052</v>
      </c>
      <c r="U109" s="513">
        <v>0.84801408998573713</v>
      </c>
      <c r="V109" s="513">
        <v>0.96662601028655404</v>
      </c>
      <c r="W109" s="513">
        <v>1.0706198729308034</v>
      </c>
      <c r="X109" s="513">
        <v>1.1843961619916152</v>
      </c>
      <c r="Y109" s="513">
        <v>1.242868392617885</v>
      </c>
      <c r="Z109" s="513">
        <v>1.2986171067986343</v>
      </c>
      <c r="AA109" s="513">
        <v>1.286</v>
      </c>
      <c r="AB109" s="513">
        <v>1.21</v>
      </c>
      <c r="AC109" s="513">
        <v>1.167</v>
      </c>
      <c r="AD109" s="513">
        <v>1.097</v>
      </c>
      <c r="AE109" s="513">
        <v>0.93799999999999994</v>
      </c>
      <c r="AF109" s="513">
        <v>0.83199999999999996</v>
      </c>
      <c r="AG109" s="513">
        <v>0.70799999999999996</v>
      </c>
      <c r="AH109" s="513">
        <v>0.56699999999999995</v>
      </c>
      <c r="AI109" s="513">
        <v>0.39900000000000002</v>
      </c>
      <c r="AJ109" s="513">
        <v>0.29599999999999999</v>
      </c>
      <c r="AK109" s="513">
        <v>0.23699999999999999</v>
      </c>
      <c r="AL109" s="513">
        <v>0.17199999999999999</v>
      </c>
      <c r="AM109" s="513">
        <v>0.11899999999999999</v>
      </c>
      <c r="AN109" s="513">
        <v>9.1999999999999998E-2</v>
      </c>
      <c r="AO109" s="513">
        <v>7.2999999999999995E-2</v>
      </c>
      <c r="AP109" s="513">
        <v>6.5000000000000002E-2</v>
      </c>
    </row>
    <row r="110" spans="2:42" ht="13.8">
      <c r="B110" s="458"/>
      <c r="D110" s="503"/>
      <c r="E110" s="501" t="s">
        <v>634</v>
      </c>
      <c r="F110" s="497"/>
      <c r="G110" s="515"/>
      <c r="H110" s="513">
        <v>1.1630360531309296E-2</v>
      </c>
      <c r="I110" s="513">
        <v>3.052969639468691E-2</v>
      </c>
      <c r="J110" s="513">
        <v>7.9958728652751415E-2</v>
      </c>
      <c r="K110" s="513">
        <v>0.16282504743833015</v>
      </c>
      <c r="L110" s="513">
        <v>0.28494383301707782</v>
      </c>
      <c r="M110" s="513">
        <v>0.51318965844402287</v>
      </c>
      <c r="N110" s="513">
        <v>0.79449900379506644</v>
      </c>
      <c r="O110" s="513">
        <v>1.2059983143882094</v>
      </c>
      <c r="P110" s="513">
        <v>1.9391340277477633</v>
      </c>
      <c r="Q110" s="513">
        <v>2.7371724510524267</v>
      </c>
      <c r="R110" s="513">
        <v>3.9259516791286684</v>
      </c>
      <c r="S110" s="513">
        <v>5.953830228638112</v>
      </c>
      <c r="T110" s="513">
        <v>8.198934174698536</v>
      </c>
      <c r="U110" s="513">
        <v>10.104292302372823</v>
      </c>
      <c r="V110" s="513">
        <v>11.517581925055106</v>
      </c>
      <c r="W110" s="513">
        <v>12.75669386696633</v>
      </c>
      <c r="X110" s="513">
        <v>14.112365777758569</v>
      </c>
      <c r="Y110" s="513">
        <v>14.809076500842806</v>
      </c>
      <c r="Z110" s="513">
        <v>15.473335868954489</v>
      </c>
      <c r="AA110" s="513">
        <v>15.323</v>
      </c>
      <c r="AB110" s="513">
        <v>15.015000000000001</v>
      </c>
      <c r="AC110" s="513">
        <v>14.456</v>
      </c>
      <c r="AD110" s="513">
        <v>13.74</v>
      </c>
      <c r="AE110" s="513">
        <v>12.898999999999999</v>
      </c>
      <c r="AF110" s="513">
        <v>12.084</v>
      </c>
      <c r="AG110" s="513">
        <v>10.971</v>
      </c>
      <c r="AH110" s="513">
        <v>9.5009999999999994</v>
      </c>
      <c r="AI110" s="513">
        <v>8.2439999999999998</v>
      </c>
      <c r="AJ110" s="513">
        <v>7.01</v>
      </c>
      <c r="AK110" s="513">
        <v>5.7489999999999997</v>
      </c>
      <c r="AL110" s="513">
        <v>4.8739999999999997</v>
      </c>
      <c r="AM110" s="513">
        <v>3.9279999999999999</v>
      </c>
      <c r="AN110" s="513">
        <v>3.4780000000000002</v>
      </c>
      <c r="AO110" s="513">
        <v>3.1320000000000001</v>
      </c>
      <c r="AP110" s="513">
        <v>2.8069999999999999</v>
      </c>
    </row>
    <row r="111" spans="2:42" ht="13.8">
      <c r="B111" s="458"/>
      <c r="D111" s="466"/>
      <c r="E111" s="498" t="s">
        <v>615</v>
      </c>
      <c r="F111" s="497"/>
      <c r="G111" s="514"/>
      <c r="H111" s="513">
        <v>4.3696394686907015E-3</v>
      </c>
      <c r="I111" s="513">
        <v>1.1470303605313094E-2</v>
      </c>
      <c r="J111" s="513">
        <v>3.0041271347248578E-2</v>
      </c>
      <c r="K111" s="513">
        <v>6.1174952561669833E-2</v>
      </c>
      <c r="L111" s="513">
        <v>0.1070561669829222</v>
      </c>
      <c r="M111" s="513">
        <v>0.19281034155597723</v>
      </c>
      <c r="N111" s="513">
        <v>0.29850099620493359</v>
      </c>
      <c r="O111" s="513">
        <v>0.45310528590569221</v>
      </c>
      <c r="P111" s="513">
        <v>0.72855149760124471</v>
      </c>
      <c r="Q111" s="513">
        <v>1.0283822881099538</v>
      </c>
      <c r="R111" s="513">
        <v>1.4750181959631758</v>
      </c>
      <c r="S111" s="513">
        <v>2.2369118727579202</v>
      </c>
      <c r="T111" s="513">
        <v>3.0804192419069021</v>
      </c>
      <c r="U111" s="513">
        <v>3.7962808056359947</v>
      </c>
      <c r="V111" s="513">
        <v>4.327267450404114</v>
      </c>
      <c r="W111" s="513">
        <v>4.7928138479491729</v>
      </c>
      <c r="X111" s="513">
        <v>5.3021529584647968</v>
      </c>
      <c r="Y111" s="513">
        <v>5.5639139473570465</v>
      </c>
      <c r="Z111" s="513">
        <v>5.8134826468427194</v>
      </c>
      <c r="AA111" s="513">
        <v>5.7569999999999997</v>
      </c>
      <c r="AB111" s="513">
        <v>5.5940000000000003</v>
      </c>
      <c r="AC111" s="513">
        <v>5.4009999999999998</v>
      </c>
      <c r="AD111" s="513">
        <v>5.2080000000000002</v>
      </c>
      <c r="AE111" s="513">
        <v>4.8710000000000004</v>
      </c>
      <c r="AF111" s="513">
        <v>4.4340000000000002</v>
      </c>
      <c r="AG111" s="513">
        <v>3.9140000000000001</v>
      </c>
      <c r="AH111" s="513">
        <v>3.3239999999999998</v>
      </c>
      <c r="AI111" s="513">
        <v>2.806</v>
      </c>
      <c r="AJ111" s="513">
        <v>2.3370000000000002</v>
      </c>
      <c r="AK111" s="513">
        <v>1.944</v>
      </c>
      <c r="AL111" s="513">
        <v>1.5289999999999999</v>
      </c>
      <c r="AM111" s="513">
        <v>1.272</v>
      </c>
      <c r="AN111" s="513">
        <v>1.0640000000000001</v>
      </c>
      <c r="AO111" s="513">
        <v>0.88400000000000001</v>
      </c>
      <c r="AP111" s="513">
        <v>0.72499999999999998</v>
      </c>
    </row>
    <row r="113" spans="2:42" ht="13.5" customHeight="1">
      <c r="B113" s="507" t="s">
        <v>632</v>
      </c>
      <c r="C113" s="457">
        <f>C91+1</f>
        <v>46</v>
      </c>
      <c r="D113" s="456" t="s">
        <v>639</v>
      </c>
      <c r="E113" s="455"/>
      <c r="F113" s="455"/>
      <c r="G113" s="455"/>
      <c r="H113" s="455"/>
      <c r="I113" s="455"/>
      <c r="J113" s="455"/>
      <c r="K113" s="455"/>
      <c r="L113" s="455"/>
      <c r="M113" s="455"/>
      <c r="N113" s="455"/>
      <c r="O113" s="455"/>
      <c r="P113" s="455"/>
      <c r="Q113" s="455"/>
      <c r="R113" s="455"/>
      <c r="S113" s="455"/>
      <c r="T113" s="455"/>
      <c r="U113" s="455"/>
      <c r="V113" s="455"/>
      <c r="W113" s="455"/>
      <c r="X113" s="455"/>
      <c r="Y113" s="455"/>
      <c r="Z113" s="455"/>
      <c r="AA113" s="455"/>
      <c r="AB113" s="455"/>
      <c r="AC113" s="455"/>
      <c r="AD113" s="455"/>
      <c r="AE113" s="455"/>
      <c r="AF113" s="455"/>
      <c r="AG113" s="455"/>
      <c r="AH113" s="455"/>
      <c r="AI113" s="455"/>
      <c r="AJ113" s="455"/>
      <c r="AK113" s="455"/>
      <c r="AL113" s="455"/>
      <c r="AM113" s="455"/>
      <c r="AN113" s="455"/>
      <c r="AO113" s="455"/>
      <c r="AP113" s="455"/>
    </row>
    <row r="114" spans="2:42" ht="13.8">
      <c r="B114" s="458"/>
      <c r="D114" s="452" t="s">
        <v>630</v>
      </c>
      <c r="E114" s="453" t="s">
        <v>629</v>
      </c>
      <c r="F114" s="454"/>
      <c r="G114" s="506" t="s">
        <v>628</v>
      </c>
      <c r="H114" s="451">
        <v>1990</v>
      </c>
      <c r="I114" s="451">
        <f t="shared" ref="I114:AP114" si="10">H114+1</f>
        <v>1991</v>
      </c>
      <c r="J114" s="451">
        <f t="shared" si="10"/>
        <v>1992</v>
      </c>
      <c r="K114" s="451">
        <f t="shared" si="10"/>
        <v>1993</v>
      </c>
      <c r="L114" s="451">
        <f t="shared" si="10"/>
        <v>1994</v>
      </c>
      <c r="M114" s="451">
        <f t="shared" si="10"/>
        <v>1995</v>
      </c>
      <c r="N114" s="451">
        <f t="shared" si="10"/>
        <v>1996</v>
      </c>
      <c r="O114" s="451">
        <f t="shared" si="10"/>
        <v>1997</v>
      </c>
      <c r="P114" s="451">
        <f t="shared" si="10"/>
        <v>1998</v>
      </c>
      <c r="Q114" s="451">
        <f t="shared" si="10"/>
        <v>1999</v>
      </c>
      <c r="R114" s="451">
        <f t="shared" si="10"/>
        <v>2000</v>
      </c>
      <c r="S114" s="451">
        <f t="shared" si="10"/>
        <v>2001</v>
      </c>
      <c r="T114" s="451">
        <f t="shared" si="10"/>
        <v>2002</v>
      </c>
      <c r="U114" s="451">
        <f t="shared" si="10"/>
        <v>2003</v>
      </c>
      <c r="V114" s="451">
        <f t="shared" si="10"/>
        <v>2004</v>
      </c>
      <c r="W114" s="451">
        <f t="shared" si="10"/>
        <v>2005</v>
      </c>
      <c r="X114" s="451">
        <f t="shared" si="10"/>
        <v>2006</v>
      </c>
      <c r="Y114" s="451">
        <f t="shared" si="10"/>
        <v>2007</v>
      </c>
      <c r="Z114" s="451">
        <f t="shared" si="10"/>
        <v>2008</v>
      </c>
      <c r="AA114" s="451">
        <f t="shared" si="10"/>
        <v>2009</v>
      </c>
      <c r="AB114" s="451">
        <f t="shared" si="10"/>
        <v>2010</v>
      </c>
      <c r="AC114" s="451">
        <f t="shared" si="10"/>
        <v>2011</v>
      </c>
      <c r="AD114" s="451">
        <f t="shared" si="10"/>
        <v>2012</v>
      </c>
      <c r="AE114" s="451">
        <f t="shared" si="10"/>
        <v>2013</v>
      </c>
      <c r="AF114" s="451">
        <f t="shared" si="10"/>
        <v>2014</v>
      </c>
      <c r="AG114" s="451">
        <f t="shared" si="10"/>
        <v>2015</v>
      </c>
      <c r="AH114" s="451">
        <f t="shared" si="10"/>
        <v>2016</v>
      </c>
      <c r="AI114" s="451">
        <f t="shared" si="10"/>
        <v>2017</v>
      </c>
      <c r="AJ114" s="451">
        <f t="shared" si="10"/>
        <v>2018</v>
      </c>
      <c r="AK114" s="451">
        <f t="shared" si="10"/>
        <v>2019</v>
      </c>
      <c r="AL114" s="451">
        <f t="shared" si="10"/>
        <v>2020</v>
      </c>
      <c r="AM114" s="451">
        <f t="shared" si="10"/>
        <v>2021</v>
      </c>
      <c r="AN114" s="451">
        <f t="shared" si="10"/>
        <v>2022</v>
      </c>
      <c r="AO114" s="451">
        <f t="shared" si="10"/>
        <v>2023</v>
      </c>
      <c r="AP114" s="451">
        <f t="shared" si="10"/>
        <v>2024</v>
      </c>
    </row>
    <row r="115" spans="2:42" ht="13.8">
      <c r="B115" s="458"/>
      <c r="D115" s="502"/>
      <c r="E115" s="498" t="s">
        <v>627</v>
      </c>
      <c r="F115" s="497"/>
      <c r="G115" s="512"/>
      <c r="H115" s="500">
        <v>5.8189267405041152</v>
      </c>
      <c r="I115" s="500">
        <v>6.3781237766189998</v>
      </c>
      <c r="J115" s="500">
        <v>6.7424942485947499</v>
      </c>
      <c r="K115" s="500">
        <v>6.7407722782065607</v>
      </c>
      <c r="L115" s="500">
        <v>6.7477477847168048</v>
      </c>
      <c r="M115" s="500">
        <v>6.8264546813498628</v>
      </c>
      <c r="N115" s="500">
        <v>6.9272939762769541</v>
      </c>
      <c r="O115" s="500">
        <v>6.9309770590307291</v>
      </c>
      <c r="P115" s="500">
        <v>6.930375868953913</v>
      </c>
      <c r="Q115" s="500">
        <v>7.1045075924919026</v>
      </c>
      <c r="R115" s="500">
        <v>7.1830976282403771</v>
      </c>
      <c r="S115" s="500">
        <v>7.3191626279556274</v>
      </c>
      <c r="T115" s="500">
        <v>7.3568752250147611</v>
      </c>
      <c r="U115" s="500">
        <v>7.4289820327326819</v>
      </c>
      <c r="V115" s="500">
        <v>7.4273140375595821</v>
      </c>
      <c r="W115" s="500">
        <v>7.3927870343593458</v>
      </c>
      <c r="X115" s="500">
        <v>7.3566881663320567</v>
      </c>
      <c r="Y115" s="500">
        <v>7.4865518000922631</v>
      </c>
      <c r="Z115" s="500">
        <v>7.4305514132070698</v>
      </c>
      <c r="AA115" s="500">
        <v>7.604542954023743</v>
      </c>
      <c r="AB115" s="500">
        <v>7.5893503227194286</v>
      </c>
      <c r="AC115" s="500">
        <v>7.4048832281586332</v>
      </c>
      <c r="AD115" s="500">
        <v>7.5643551619343379</v>
      </c>
      <c r="AE115" s="500">
        <v>7.4271681159370146</v>
      </c>
      <c r="AF115" s="500">
        <v>7.454927991510754</v>
      </c>
      <c r="AG115" s="500">
        <v>7.4779871926788379</v>
      </c>
      <c r="AH115" s="500">
        <v>7.7959082473570671</v>
      </c>
      <c r="AI115" s="500">
        <v>7.9884736034317347</v>
      </c>
      <c r="AJ115" s="500">
        <v>8.078962438924119</v>
      </c>
      <c r="AK115" s="500">
        <v>8.0387705565891743</v>
      </c>
      <c r="AL115" s="500">
        <v>7.1494253662239382</v>
      </c>
      <c r="AM115" s="500">
        <v>6.9597809446377381</v>
      </c>
      <c r="AN115" s="500">
        <v>7.1624360368845048</v>
      </c>
      <c r="AO115" s="500">
        <v>7.045424904138347</v>
      </c>
      <c r="AP115" s="500">
        <v>7.0658996894325705</v>
      </c>
    </row>
    <row r="116" spans="2:42" ht="13.8">
      <c r="B116" s="458"/>
      <c r="D116" s="503"/>
      <c r="E116" s="501" t="s">
        <v>638</v>
      </c>
      <c r="F116" s="497"/>
      <c r="G116" s="510"/>
      <c r="H116" s="500">
        <v>9.3652582447625932</v>
      </c>
      <c r="I116" s="500">
        <v>9.4424748649357078</v>
      </c>
      <c r="J116" s="500">
        <v>9.4170953502370125</v>
      </c>
      <c r="K116" s="500">
        <v>8.9742162540844674</v>
      </c>
      <c r="L116" s="500">
        <v>8.9932964025956483</v>
      </c>
      <c r="M116" s="500">
        <v>8.9787354705094362</v>
      </c>
      <c r="N116" s="500">
        <v>8.8857627481718513</v>
      </c>
      <c r="O116" s="500">
        <v>8.9870545905894588</v>
      </c>
      <c r="P116" s="500">
        <v>8.9318198229209305</v>
      </c>
      <c r="Q116" s="500">
        <v>9.127959029586922</v>
      </c>
      <c r="R116" s="500">
        <v>9.072772797777418</v>
      </c>
      <c r="S116" s="500">
        <v>9.2817718943757299</v>
      </c>
      <c r="T116" s="500">
        <v>9.1840930683428681</v>
      </c>
      <c r="U116" s="500">
        <v>9.0595997143212443</v>
      </c>
      <c r="V116" s="500">
        <v>8.9234198398714906</v>
      </c>
      <c r="W116" s="500">
        <v>8.6905729762495998</v>
      </c>
      <c r="X116" s="500">
        <v>8.5870526130694778</v>
      </c>
      <c r="Y116" s="500">
        <v>8.6109842308371274</v>
      </c>
      <c r="Z116" s="500">
        <v>8.4213142152185281</v>
      </c>
      <c r="AA116" s="500">
        <v>8.5238023125493356</v>
      </c>
      <c r="AB116" s="500">
        <v>8.4831153407972444</v>
      </c>
      <c r="AC116" s="500">
        <v>8.6982732009203367</v>
      </c>
      <c r="AD116" s="500">
        <v>8.7300552458297709</v>
      </c>
      <c r="AE116" s="500">
        <v>8.6431784507053688</v>
      </c>
      <c r="AF116" s="500">
        <v>8.3425410523258794</v>
      </c>
      <c r="AG116" s="500">
        <v>8.348073662367284</v>
      </c>
      <c r="AH116" s="500">
        <v>8.4085293086504969</v>
      </c>
      <c r="AI116" s="500">
        <v>8.4853284093106591</v>
      </c>
      <c r="AJ116" s="500">
        <v>8.6479987173063115</v>
      </c>
      <c r="AK116" s="500">
        <v>8.5932164145317227</v>
      </c>
      <c r="AL116" s="500">
        <v>7.5908388127154325</v>
      </c>
      <c r="AM116" s="500">
        <v>7.310404669010758</v>
      </c>
      <c r="AN116" s="500">
        <v>8.0583198710117223</v>
      </c>
      <c r="AO116" s="500">
        <v>7.9116186496788137</v>
      </c>
      <c r="AP116" s="500">
        <v>8.0312068383257653</v>
      </c>
    </row>
    <row r="117" spans="2:42" ht="16.8">
      <c r="B117" s="458"/>
      <c r="D117" s="503"/>
      <c r="E117" s="501" t="s">
        <v>637</v>
      </c>
      <c r="F117" s="497"/>
      <c r="G117" s="510"/>
      <c r="H117" s="500" t="s">
        <v>575</v>
      </c>
      <c r="I117" s="500" t="s">
        <v>575</v>
      </c>
      <c r="J117" s="500" t="s">
        <v>575</v>
      </c>
      <c r="K117" s="500" t="s">
        <v>575</v>
      </c>
      <c r="L117" s="500" t="s">
        <v>575</v>
      </c>
      <c r="M117" s="500" t="s">
        <v>575</v>
      </c>
      <c r="N117" s="500" t="s">
        <v>575</v>
      </c>
      <c r="O117" s="500" t="s">
        <v>575</v>
      </c>
      <c r="P117" s="500" t="s">
        <v>575</v>
      </c>
      <c r="Q117" s="500" t="s">
        <v>575</v>
      </c>
      <c r="R117" s="500" t="s">
        <v>575</v>
      </c>
      <c r="S117" s="500" t="s">
        <v>575</v>
      </c>
      <c r="T117" s="500" t="s">
        <v>575</v>
      </c>
      <c r="U117" s="500">
        <v>10.100729019661143</v>
      </c>
      <c r="V117" s="500">
        <v>10.100729019661143</v>
      </c>
      <c r="W117" s="500">
        <v>10.100729019661143</v>
      </c>
      <c r="X117" s="500">
        <v>10.100729019661143</v>
      </c>
      <c r="Y117" s="500">
        <v>10.100729019661141</v>
      </c>
      <c r="Z117" s="500">
        <v>10.100729019661143</v>
      </c>
      <c r="AA117" s="500">
        <v>10.100729019661143</v>
      </c>
      <c r="AB117" s="500">
        <v>10.207656375410661</v>
      </c>
      <c r="AC117" s="500">
        <v>9.6934746076617593</v>
      </c>
      <c r="AD117" s="500">
        <v>10.319671423820756</v>
      </c>
      <c r="AE117" s="500">
        <v>10.031908757834373</v>
      </c>
      <c r="AF117" s="500">
        <v>10.250933933578169</v>
      </c>
      <c r="AG117" s="500">
        <v>10.480447044960849</v>
      </c>
      <c r="AH117" s="500">
        <v>10.266004692961841</v>
      </c>
      <c r="AI117" s="500">
        <v>10.364377627333237</v>
      </c>
      <c r="AJ117" s="500">
        <v>10.457169149025647</v>
      </c>
      <c r="AK117" s="500">
        <v>10.457147859477793</v>
      </c>
      <c r="AL117" s="500">
        <v>9.0467258185054309</v>
      </c>
      <c r="AM117" s="500">
        <v>8.7933720568319362</v>
      </c>
      <c r="AN117" s="500">
        <v>9.4891856686579406</v>
      </c>
      <c r="AO117" s="500">
        <v>9.4861074521687971</v>
      </c>
      <c r="AP117" s="500">
        <v>9.3782297451080865</v>
      </c>
    </row>
    <row r="118" spans="2:42" ht="13.8">
      <c r="B118" s="458"/>
      <c r="D118" s="503" t="s">
        <v>623</v>
      </c>
      <c r="E118" s="498" t="s">
        <v>618</v>
      </c>
      <c r="F118" s="497"/>
      <c r="G118" s="510"/>
      <c r="H118" s="500">
        <v>11.899735091599453</v>
      </c>
      <c r="I118" s="500">
        <v>12.002089575990333</v>
      </c>
      <c r="J118" s="500">
        <v>11.344324106938169</v>
      </c>
      <c r="K118" s="500">
        <v>9.6350531157733119</v>
      </c>
      <c r="L118" s="500">
        <v>9.5425227688459238</v>
      </c>
      <c r="M118" s="500">
        <v>9.2754479137408907</v>
      </c>
      <c r="N118" s="500">
        <v>8.760208960490484</v>
      </c>
      <c r="O118" s="500">
        <v>9.1172604889634101</v>
      </c>
      <c r="P118" s="500">
        <v>8.5484299819374794</v>
      </c>
      <c r="Q118" s="500">
        <v>9.7005244186542647</v>
      </c>
      <c r="R118" s="500">
        <v>9.0491713081267466</v>
      </c>
      <c r="S118" s="500">
        <v>9.443057266985214</v>
      </c>
      <c r="T118" s="500">
        <v>8.4121361314188903</v>
      </c>
      <c r="U118" s="500">
        <v>8.5433255764071117</v>
      </c>
      <c r="V118" s="500">
        <v>8.0551842076526903</v>
      </c>
      <c r="W118" s="500">
        <v>8.6383890422502123</v>
      </c>
      <c r="X118" s="500">
        <v>9.0940083634908451</v>
      </c>
      <c r="Y118" s="500">
        <v>10.067207427697959</v>
      </c>
      <c r="Z118" s="500">
        <v>9.5314527428251345</v>
      </c>
      <c r="AA118" s="500">
        <v>9.8847681843253152</v>
      </c>
      <c r="AB118" s="500">
        <v>34.737588955574111</v>
      </c>
      <c r="AC118" s="500">
        <v>22.805512254279787</v>
      </c>
      <c r="AD118" s="500">
        <v>15.841220736892645</v>
      </c>
      <c r="AE118" s="500">
        <v>14.882204870553993</v>
      </c>
      <c r="AF118" s="500">
        <v>14.232904531382033</v>
      </c>
      <c r="AG118" s="500">
        <v>14.463609290715562</v>
      </c>
      <c r="AH118" s="500">
        <v>13.570061749659672</v>
      </c>
      <c r="AI118" s="500">
        <v>12.945438738208772</v>
      </c>
      <c r="AJ118" s="500">
        <v>12.707927345504443</v>
      </c>
      <c r="AK118" s="500">
        <v>12.527348432721388</v>
      </c>
      <c r="AL118" s="500">
        <v>9.3414513921633198</v>
      </c>
      <c r="AM118" s="500">
        <v>10.077259686505183</v>
      </c>
      <c r="AN118" s="500">
        <v>10.97356972558971</v>
      </c>
      <c r="AO118" s="500">
        <v>12.180419428470003</v>
      </c>
      <c r="AP118" s="500">
        <v>12.375461461011612</v>
      </c>
    </row>
    <row r="119" spans="2:42" ht="13.8">
      <c r="B119" s="458"/>
      <c r="D119" s="503"/>
      <c r="E119" s="498" t="s">
        <v>621</v>
      </c>
      <c r="F119" s="497"/>
      <c r="G119" s="510"/>
      <c r="H119" s="500">
        <v>7.3675821050332519</v>
      </c>
      <c r="I119" s="500">
        <v>7.4792293066299855</v>
      </c>
      <c r="J119" s="500">
        <v>7.6689934368058577</v>
      </c>
      <c r="K119" s="500">
        <v>7.7248144325536225</v>
      </c>
      <c r="L119" s="500">
        <v>7.7236066909425283</v>
      </c>
      <c r="M119" s="500">
        <v>7.8954032344981266</v>
      </c>
      <c r="N119" s="500">
        <v>7.9348966577704827</v>
      </c>
      <c r="O119" s="500">
        <v>7.9031584133795167</v>
      </c>
      <c r="P119" s="500">
        <v>7.9006599992007738</v>
      </c>
      <c r="Q119" s="500">
        <v>7.923764454250442</v>
      </c>
      <c r="R119" s="500">
        <v>7.989193263555463</v>
      </c>
      <c r="S119" s="500">
        <v>7.9406532299055312</v>
      </c>
      <c r="T119" s="500">
        <v>7.9395962342994624</v>
      </c>
      <c r="U119" s="500">
        <v>8.1418406545082469</v>
      </c>
      <c r="V119" s="500">
        <v>8.2355272789576599</v>
      </c>
      <c r="W119" s="500">
        <v>8.2043202438606215</v>
      </c>
      <c r="X119" s="500">
        <v>8.2228995510666927</v>
      </c>
      <c r="Y119" s="500">
        <v>8.3029059862416439</v>
      </c>
      <c r="Z119" s="500">
        <v>8.373817152207879</v>
      </c>
      <c r="AA119" s="500">
        <v>8.3756482605293563</v>
      </c>
      <c r="AB119" s="500">
        <v>8.4136226836571595</v>
      </c>
      <c r="AC119" s="500">
        <v>8.2445632254949555</v>
      </c>
      <c r="AD119" s="500">
        <v>8.5573772862111905</v>
      </c>
      <c r="AE119" s="500">
        <v>8.8905645162864673</v>
      </c>
      <c r="AF119" s="500">
        <v>9.0130264293860591</v>
      </c>
      <c r="AG119" s="500">
        <v>8.9051851438033029</v>
      </c>
      <c r="AH119" s="500">
        <v>9.0645161098785891</v>
      </c>
      <c r="AI119" s="500">
        <v>9.0101431773567775</v>
      </c>
      <c r="AJ119" s="500">
        <v>8.764675620884951</v>
      </c>
      <c r="AK119" s="500">
        <v>8.631530352154714</v>
      </c>
      <c r="AL119" s="500">
        <v>8.0164999760985385</v>
      </c>
      <c r="AM119" s="500">
        <v>7.5255673116293549</v>
      </c>
      <c r="AN119" s="500">
        <v>7.7158141681041332</v>
      </c>
      <c r="AO119" s="500">
        <v>7.7103335249367388</v>
      </c>
      <c r="AP119" s="500">
        <v>7.5493804746069912</v>
      </c>
    </row>
    <row r="120" spans="2:42" ht="13.8">
      <c r="B120" s="458"/>
      <c r="D120" s="503"/>
      <c r="E120" s="498" t="s">
        <v>617</v>
      </c>
      <c r="F120" s="497"/>
      <c r="G120" s="510"/>
      <c r="H120" s="500">
        <v>10.27330788892205</v>
      </c>
      <c r="I120" s="500">
        <v>10.424433130613794</v>
      </c>
      <c r="J120" s="500">
        <v>9.5914107877122365</v>
      </c>
      <c r="K120" s="500">
        <v>9.5517914401245783</v>
      </c>
      <c r="L120" s="500">
        <v>9.2620554960623345</v>
      </c>
      <c r="M120" s="500">
        <v>9.4635439872604969</v>
      </c>
      <c r="N120" s="500">
        <v>9.3445798789138674</v>
      </c>
      <c r="O120" s="500">
        <v>9.2143796160537086</v>
      </c>
      <c r="P120" s="500">
        <v>9.9380800277882635</v>
      </c>
      <c r="Q120" s="500">
        <v>10.015212348227713</v>
      </c>
      <c r="R120" s="500">
        <v>10.300065207046122</v>
      </c>
      <c r="S120" s="500">
        <v>10.44143934379605</v>
      </c>
      <c r="T120" s="500">
        <v>10.668580343712618</v>
      </c>
      <c r="U120" s="500">
        <v>10.965315114601635</v>
      </c>
      <c r="V120" s="500">
        <v>10.672136586759438</v>
      </c>
      <c r="W120" s="500">
        <v>10.490452953367043</v>
      </c>
      <c r="X120" s="500">
        <v>10.713947205999661</v>
      </c>
      <c r="Y120" s="500">
        <v>10.794206226274715</v>
      </c>
      <c r="Z120" s="500">
        <v>10.875208958751447</v>
      </c>
      <c r="AA120" s="500">
        <v>11.002367595646742</v>
      </c>
      <c r="AB120" s="500">
        <v>12.171205054837529</v>
      </c>
      <c r="AC120" s="500">
        <v>12.720148188681588</v>
      </c>
      <c r="AD120" s="500">
        <v>12.952439859668246</v>
      </c>
      <c r="AE120" s="500">
        <v>13.073667195848515</v>
      </c>
      <c r="AF120" s="500">
        <v>13.167010836993404</v>
      </c>
      <c r="AG120" s="500">
        <v>13.136127559696167</v>
      </c>
      <c r="AH120" s="500">
        <v>12.267398810777113</v>
      </c>
      <c r="AI120" s="500">
        <v>12.23007322315912</v>
      </c>
      <c r="AJ120" s="500">
        <v>12.254996265140846</v>
      </c>
      <c r="AK120" s="500">
        <v>12.297023315510604</v>
      </c>
      <c r="AL120" s="500">
        <v>11.738132695275146</v>
      </c>
      <c r="AM120" s="500">
        <v>10.865716967314768</v>
      </c>
      <c r="AN120" s="500">
        <v>12.274503677762645</v>
      </c>
      <c r="AO120" s="500">
        <v>12.804251478223996</v>
      </c>
      <c r="AP120" s="500">
        <v>12.384140630967442</v>
      </c>
    </row>
    <row r="121" spans="2:42" ht="13.8">
      <c r="B121" s="458"/>
      <c r="D121" s="503"/>
      <c r="E121" s="498" t="s">
        <v>616</v>
      </c>
      <c r="F121" s="497"/>
      <c r="G121" s="510"/>
      <c r="H121" s="500">
        <v>8.8204729912279074</v>
      </c>
      <c r="I121" s="500">
        <v>8.7342909669821722</v>
      </c>
      <c r="J121" s="500">
        <v>8.3870587221080477</v>
      </c>
      <c r="K121" s="500">
        <v>8.1763557282901456</v>
      </c>
      <c r="L121" s="500">
        <v>8.0125675986202189</v>
      </c>
      <c r="M121" s="500">
        <v>7.6764972949082217</v>
      </c>
      <c r="N121" s="500">
        <v>7.3561674991416002</v>
      </c>
      <c r="O121" s="500">
        <v>7.193460182971096</v>
      </c>
      <c r="P121" s="500">
        <v>7.3337955970437889</v>
      </c>
      <c r="Q121" s="500">
        <v>6.9429725050681137</v>
      </c>
      <c r="R121" s="500">
        <v>6.934187579397995</v>
      </c>
      <c r="S121" s="500">
        <v>6.5360790470944954</v>
      </c>
      <c r="T121" s="500">
        <v>6.5163182411315796</v>
      </c>
      <c r="U121" s="500">
        <v>6.228789212093651</v>
      </c>
      <c r="V121" s="500">
        <v>6.6914255987019873</v>
      </c>
      <c r="W121" s="500">
        <v>6.7158920429709852</v>
      </c>
      <c r="X121" s="500">
        <v>7.1354719972238154</v>
      </c>
      <c r="Y121" s="500">
        <v>7.3959679190844518</v>
      </c>
      <c r="Z121" s="500">
        <v>7.4372000744089455</v>
      </c>
      <c r="AA121" s="500">
        <v>7.2526380801359283</v>
      </c>
      <c r="AB121" s="500">
        <v>11.007102363190274</v>
      </c>
      <c r="AC121" s="500">
        <v>10.736928816547719</v>
      </c>
      <c r="AD121" s="500">
        <v>10.91231434010813</v>
      </c>
      <c r="AE121" s="500">
        <v>9.8750128000084931</v>
      </c>
      <c r="AF121" s="500">
        <v>9.1630082120413441</v>
      </c>
      <c r="AG121" s="500">
        <v>9.3622558209616127</v>
      </c>
      <c r="AH121" s="500">
        <v>9.0019860398486085</v>
      </c>
      <c r="AI121" s="500">
        <v>8.6935702227887663</v>
      </c>
      <c r="AJ121" s="500">
        <v>8.6925720922209475</v>
      </c>
      <c r="AK121" s="500">
        <v>8.7461255796507427</v>
      </c>
      <c r="AL121" s="500">
        <v>7.4321140455300618</v>
      </c>
      <c r="AM121" s="500">
        <v>7.4682464675325404</v>
      </c>
      <c r="AN121" s="500">
        <v>6.9958943143350281</v>
      </c>
      <c r="AO121" s="500">
        <v>6.7250180040954284</v>
      </c>
      <c r="AP121" s="500">
        <v>7.1957160739964845</v>
      </c>
    </row>
    <row r="122" spans="2:42" ht="13.8">
      <c r="B122" s="458"/>
      <c r="D122" s="466"/>
      <c r="E122" s="498" t="s">
        <v>615</v>
      </c>
      <c r="F122" s="497"/>
      <c r="G122" s="510"/>
      <c r="H122" s="500">
        <v>4.7117263821075888</v>
      </c>
      <c r="I122" s="500">
        <v>4.3067941846608875</v>
      </c>
      <c r="J122" s="500">
        <v>4.5765825575487336</v>
      </c>
      <c r="K122" s="500">
        <v>4.3024306893450452</v>
      </c>
      <c r="L122" s="500">
        <v>3.9313216333556835</v>
      </c>
      <c r="M122" s="500">
        <v>3.4991242712049369</v>
      </c>
      <c r="N122" s="500">
        <v>3.2833365275816004</v>
      </c>
      <c r="O122" s="500">
        <v>3.1043695541573708</v>
      </c>
      <c r="P122" s="500">
        <v>3.0113009999678866</v>
      </c>
      <c r="Q122" s="500">
        <v>3.1044713325586955</v>
      </c>
      <c r="R122" s="500">
        <v>3.2626326031647852</v>
      </c>
      <c r="S122" s="500">
        <v>3.1153118144851386</v>
      </c>
      <c r="T122" s="500">
        <v>3.3548441662747321</v>
      </c>
      <c r="U122" s="500">
        <v>3.6733957148861727</v>
      </c>
      <c r="V122" s="500">
        <v>3.8704103200472955</v>
      </c>
      <c r="W122" s="500">
        <v>3.8611781617232208</v>
      </c>
      <c r="X122" s="500">
        <v>4.1240380816121327</v>
      </c>
      <c r="Y122" s="500">
        <v>4.4824803536273397</v>
      </c>
      <c r="Z122" s="500">
        <v>4.8617418364064768</v>
      </c>
      <c r="AA122" s="500">
        <v>5.1615815929853106</v>
      </c>
      <c r="AB122" s="500">
        <v>9.8888331867857708</v>
      </c>
      <c r="AC122" s="500">
        <v>9.4887506324968669</v>
      </c>
      <c r="AD122" s="500">
        <v>9.3685708347357082</v>
      </c>
      <c r="AE122" s="500">
        <v>8.9338278940941738</v>
      </c>
      <c r="AF122" s="500">
        <v>8.43109092007019</v>
      </c>
      <c r="AG122" s="500">
        <v>8.2996682013582497</v>
      </c>
      <c r="AH122" s="500">
        <v>8.0642736132682948</v>
      </c>
      <c r="AI122" s="500">
        <v>8.2044059582813063</v>
      </c>
      <c r="AJ122" s="500">
        <v>8.2555232696943772</v>
      </c>
      <c r="AK122" s="500">
        <v>8.201421249366172</v>
      </c>
      <c r="AL122" s="500">
        <v>7.3786363407503561</v>
      </c>
      <c r="AM122" s="500">
        <v>8.0030988733074064</v>
      </c>
      <c r="AN122" s="500">
        <v>7.9701801281395683</v>
      </c>
      <c r="AO122" s="500">
        <v>8.2548004251080371</v>
      </c>
      <c r="AP122" s="500">
        <v>8.0086006880169087</v>
      </c>
    </row>
    <row r="123" spans="2:42" ht="13.8">
      <c r="B123" s="458"/>
      <c r="D123" s="502"/>
      <c r="E123" s="498" t="s">
        <v>619</v>
      </c>
      <c r="F123" s="497"/>
      <c r="G123" s="511" t="s">
        <v>636</v>
      </c>
      <c r="H123" s="500">
        <v>13.301748032140432</v>
      </c>
      <c r="I123" s="500">
        <v>12.221933749298888</v>
      </c>
      <c r="J123" s="500">
        <v>12.418477685616907</v>
      </c>
      <c r="K123" s="500">
        <v>13.481955578408591</v>
      </c>
      <c r="L123" s="500">
        <v>12.376924529586047</v>
      </c>
      <c r="M123" s="500">
        <v>12.781712412421728</v>
      </c>
      <c r="N123" s="500">
        <v>13.178311678514701</v>
      </c>
      <c r="O123" s="500">
        <v>12.478056327880308</v>
      </c>
      <c r="P123" s="500">
        <v>12.530124683932176</v>
      </c>
      <c r="Q123" s="500">
        <v>12.961826818942674</v>
      </c>
      <c r="R123" s="500">
        <v>13.031923258471309</v>
      </c>
      <c r="S123" s="500">
        <v>13.675060462459159</v>
      </c>
      <c r="T123" s="500">
        <v>14.01816095696533</v>
      </c>
      <c r="U123" s="500">
        <v>14.212761668895252</v>
      </c>
      <c r="V123" s="500">
        <v>13.456181115188986</v>
      </c>
      <c r="W123" s="500">
        <v>13.701921841604543</v>
      </c>
      <c r="X123" s="500">
        <v>13.085240187226324</v>
      </c>
      <c r="Y123" s="500">
        <v>13.566499692971993</v>
      </c>
      <c r="Z123" s="500">
        <v>13.070691352180587</v>
      </c>
      <c r="AA123" s="500">
        <v>13.237923644209095</v>
      </c>
      <c r="AB123" s="500">
        <v>11.439320621589053</v>
      </c>
      <c r="AC123" s="500">
        <v>11.696488015874113</v>
      </c>
      <c r="AD123" s="500">
        <v>11.37849940695995</v>
      </c>
      <c r="AE123" s="500">
        <v>11.05645244103307</v>
      </c>
      <c r="AF123" s="500">
        <v>10.350790191738474</v>
      </c>
      <c r="AG123" s="500">
        <v>10.100909798323162</v>
      </c>
      <c r="AH123" s="500">
        <v>9.7055362090306563</v>
      </c>
      <c r="AI123" s="500">
        <v>9.9722234770202558</v>
      </c>
      <c r="AJ123" s="500">
        <v>10.193944017762165</v>
      </c>
      <c r="AK123" s="500">
        <v>10.476249169445296</v>
      </c>
      <c r="AL123" s="500">
        <v>9.1712164974283663</v>
      </c>
      <c r="AM123" s="500">
        <v>9.2634622760432546</v>
      </c>
      <c r="AN123" s="500">
        <v>9.6707062007874018</v>
      </c>
      <c r="AO123" s="500">
        <v>10.161604381086372</v>
      </c>
      <c r="AP123" s="500">
        <v>10.558752693330275</v>
      </c>
    </row>
    <row r="124" spans="2:42" ht="13.8">
      <c r="B124" s="458"/>
      <c r="D124" s="503"/>
      <c r="E124" s="498" t="s">
        <v>618</v>
      </c>
      <c r="F124" s="504"/>
      <c r="G124" s="510"/>
      <c r="H124" s="500">
        <v>28.917559784842311</v>
      </c>
      <c r="I124" s="500">
        <v>28.855780933224384</v>
      </c>
      <c r="J124" s="500">
        <v>28.282438592189692</v>
      </c>
      <c r="K124" s="500">
        <v>27.873589196347019</v>
      </c>
      <c r="L124" s="500">
        <v>27.615745730011295</v>
      </c>
      <c r="M124" s="500">
        <v>27.627356425125619</v>
      </c>
      <c r="N124" s="500">
        <v>27.479498553140758</v>
      </c>
      <c r="O124" s="500">
        <v>27.425164119192381</v>
      </c>
      <c r="P124" s="500">
        <v>27.256058624000566</v>
      </c>
      <c r="Q124" s="500">
        <v>27.747137684912772</v>
      </c>
      <c r="R124" s="500">
        <v>27.858735836996175</v>
      </c>
      <c r="S124" s="500">
        <v>28.625328152763991</v>
      </c>
      <c r="T124" s="500">
        <v>28.386228691448519</v>
      </c>
      <c r="U124" s="500">
        <v>28.673859088961176</v>
      </c>
      <c r="V124" s="500">
        <v>28.805353274886592</v>
      </c>
      <c r="W124" s="500">
        <v>28.878886339858138</v>
      </c>
      <c r="X124" s="500">
        <v>28.957515661798833</v>
      </c>
      <c r="Y124" s="500">
        <v>29.425091108247681</v>
      </c>
      <c r="Z124" s="500">
        <v>29.044762301081352</v>
      </c>
      <c r="AA124" s="500">
        <v>29.223577419800044</v>
      </c>
      <c r="AB124" s="500">
        <v>28.644521198915136</v>
      </c>
      <c r="AC124" s="500">
        <v>28.145602879985038</v>
      </c>
      <c r="AD124" s="500">
        <v>28.438296249564505</v>
      </c>
      <c r="AE124" s="500">
        <v>28.217750847729786</v>
      </c>
      <c r="AF124" s="500">
        <v>27.947532874552785</v>
      </c>
      <c r="AG124" s="500">
        <v>27.363618507814472</v>
      </c>
      <c r="AH124" s="500">
        <v>26.543215272030722</v>
      </c>
      <c r="AI124" s="500">
        <v>26.002990085749893</v>
      </c>
      <c r="AJ124" s="500">
        <v>25.807995131769882</v>
      </c>
      <c r="AK124" s="500">
        <v>25.262270673197747</v>
      </c>
      <c r="AL124" s="500">
        <v>18.711681363321112</v>
      </c>
      <c r="AM124" s="500">
        <v>18.680255954569596</v>
      </c>
      <c r="AN124" s="500">
        <v>22.340446427172193</v>
      </c>
      <c r="AO124" s="500">
        <v>24.248230894722347</v>
      </c>
      <c r="AP124" s="500">
        <v>25.053248682677612</v>
      </c>
    </row>
    <row r="125" spans="2:42" ht="13.8">
      <c r="B125" s="458"/>
      <c r="D125" s="503" t="s">
        <v>583</v>
      </c>
      <c r="E125" s="498" t="s">
        <v>617</v>
      </c>
      <c r="F125" s="497"/>
      <c r="G125" s="510"/>
      <c r="H125" s="500">
        <v>11.761777449808791</v>
      </c>
      <c r="I125" s="500">
        <v>11.982525235365113</v>
      </c>
      <c r="J125" s="500">
        <v>12.271936263466754</v>
      </c>
      <c r="K125" s="500">
        <v>12.202634581797247</v>
      </c>
      <c r="L125" s="500">
        <v>11.870177016424606</v>
      </c>
      <c r="M125" s="500">
        <v>12.195261193376206</v>
      </c>
      <c r="N125" s="500">
        <v>12.224107035278857</v>
      </c>
      <c r="O125" s="500">
        <v>12.297014896400755</v>
      </c>
      <c r="P125" s="500">
        <v>12.107869764506903</v>
      </c>
      <c r="Q125" s="500">
        <v>12.393438613091933</v>
      </c>
      <c r="R125" s="500">
        <v>12.934281899137583</v>
      </c>
      <c r="S125" s="500">
        <v>13.277872446645405</v>
      </c>
      <c r="T125" s="500">
        <v>13.497424551099092</v>
      </c>
      <c r="U125" s="500">
        <v>14.034577588783138</v>
      </c>
      <c r="V125" s="500">
        <v>13.250761611138627</v>
      </c>
      <c r="W125" s="500">
        <v>12.895738998347625</v>
      </c>
      <c r="X125" s="500">
        <v>12.805643183558281</v>
      </c>
      <c r="Y125" s="500">
        <v>12.993415150850584</v>
      </c>
      <c r="Z125" s="500">
        <v>13.350732214337508</v>
      </c>
      <c r="AA125" s="500">
        <v>12.861955254173644</v>
      </c>
      <c r="AB125" s="500">
        <v>11.847733416430907</v>
      </c>
      <c r="AC125" s="500">
        <v>11.900718881856539</v>
      </c>
      <c r="AD125" s="500">
        <v>12.210606772965786</v>
      </c>
      <c r="AE125" s="500">
        <v>12.36321230002752</v>
      </c>
      <c r="AF125" s="500">
        <v>12.343543502852469</v>
      </c>
      <c r="AG125" s="500">
        <v>12.124283166453679</v>
      </c>
      <c r="AH125" s="500">
        <v>11.484263326716601</v>
      </c>
      <c r="AI125" s="500">
        <v>11.285742944307316</v>
      </c>
      <c r="AJ125" s="500">
        <v>11.078089249757305</v>
      </c>
      <c r="AK125" s="500">
        <v>11.051996051947933</v>
      </c>
      <c r="AL125" s="500">
        <v>10.17985811903336</v>
      </c>
      <c r="AM125" s="500">
        <v>10.107071427836306</v>
      </c>
      <c r="AN125" s="500">
        <v>10.808900319715809</v>
      </c>
      <c r="AO125" s="500">
        <v>11.002246926604565</v>
      </c>
      <c r="AP125" s="500">
        <v>11.060221184577452</v>
      </c>
    </row>
    <row r="126" spans="2:42" ht="13.8">
      <c r="B126" s="458"/>
      <c r="D126" s="503"/>
      <c r="E126" s="498" t="s">
        <v>616</v>
      </c>
      <c r="F126" s="497"/>
      <c r="G126" s="510"/>
      <c r="H126" s="500">
        <v>26.71805398730049</v>
      </c>
      <c r="I126" s="500">
        <v>27.276809247904552</v>
      </c>
      <c r="J126" s="500">
        <v>27.029506473797653</v>
      </c>
      <c r="K126" s="500">
        <v>26.48757335105697</v>
      </c>
      <c r="L126" s="500">
        <v>26.491396955923758</v>
      </c>
      <c r="M126" s="500">
        <v>26.783318787515448</v>
      </c>
      <c r="N126" s="500">
        <v>27.083363820573172</v>
      </c>
      <c r="O126" s="500">
        <v>26.922149015426779</v>
      </c>
      <c r="P126" s="500">
        <v>26.662553115619229</v>
      </c>
      <c r="Q126" s="500">
        <v>27.531729116816972</v>
      </c>
      <c r="R126" s="500">
        <v>28.582648771005275</v>
      </c>
      <c r="S126" s="500">
        <v>28.881226028467118</v>
      </c>
      <c r="T126" s="500">
        <v>29.32144050304268</v>
      </c>
      <c r="U126" s="500">
        <v>30.607781618408243</v>
      </c>
      <c r="V126" s="500">
        <v>29.888671945346328</v>
      </c>
      <c r="W126" s="500">
        <v>29.511944372910648</v>
      </c>
      <c r="X126" s="500">
        <v>30.160984776157704</v>
      </c>
      <c r="Y126" s="500">
        <v>30.813313488925267</v>
      </c>
      <c r="Z126" s="500">
        <v>31.084536655914622</v>
      </c>
      <c r="AA126" s="500">
        <v>30.476213854722033</v>
      </c>
      <c r="AB126" s="500">
        <v>29.854545117749485</v>
      </c>
      <c r="AC126" s="500">
        <v>29.246615546773075</v>
      </c>
      <c r="AD126" s="500">
        <v>28.472559864853462</v>
      </c>
      <c r="AE126" s="500">
        <v>28.144435495509313</v>
      </c>
      <c r="AF126" s="500">
        <v>27.868589252872585</v>
      </c>
      <c r="AG126" s="500">
        <v>27.866575354939915</v>
      </c>
      <c r="AH126" s="500">
        <v>27.481568469598248</v>
      </c>
      <c r="AI126" s="500">
        <v>27.447677332060955</v>
      </c>
      <c r="AJ126" s="500">
        <v>27.206497686582178</v>
      </c>
      <c r="AK126" s="500">
        <v>26.784515121347312</v>
      </c>
      <c r="AL126" s="500">
        <v>24.943493220916277</v>
      </c>
      <c r="AM126" s="500">
        <v>25.885941704462784</v>
      </c>
      <c r="AN126" s="500">
        <v>25.947604350446987</v>
      </c>
      <c r="AO126" s="500">
        <v>25.57828375194384</v>
      </c>
      <c r="AP126" s="500">
        <v>25.130346495414102</v>
      </c>
    </row>
    <row r="127" spans="2:42" ht="13.8">
      <c r="B127" s="458"/>
      <c r="D127" s="466"/>
      <c r="E127" s="498" t="s">
        <v>615</v>
      </c>
      <c r="F127" s="497"/>
      <c r="G127" s="510"/>
      <c r="H127" s="500">
        <v>14.602185675361397</v>
      </c>
      <c r="I127" s="500">
        <v>14.696830678455248</v>
      </c>
      <c r="J127" s="500">
        <v>16.362041201659892</v>
      </c>
      <c r="K127" s="500">
        <v>16.760063984813272</v>
      </c>
      <c r="L127" s="500">
        <v>16.778271358574383</v>
      </c>
      <c r="M127" s="500">
        <v>16.905178339107032</v>
      </c>
      <c r="N127" s="500">
        <v>16.834419481525494</v>
      </c>
      <c r="O127" s="500">
        <v>16.171754224187374</v>
      </c>
      <c r="P127" s="500">
        <v>15.979595138835327</v>
      </c>
      <c r="Q127" s="500">
        <v>16.231933518310225</v>
      </c>
      <c r="R127" s="500">
        <v>17.178644547457544</v>
      </c>
      <c r="S127" s="500">
        <v>17.01792401946356</v>
      </c>
      <c r="T127" s="500">
        <v>18.305937901835392</v>
      </c>
      <c r="U127" s="500">
        <v>19.320377354599014</v>
      </c>
      <c r="V127" s="500">
        <v>19.236661203847373</v>
      </c>
      <c r="W127" s="500">
        <v>18.944681486230255</v>
      </c>
      <c r="X127" s="500">
        <v>20.299453606792778</v>
      </c>
      <c r="Y127" s="500">
        <v>20.978850790301916</v>
      </c>
      <c r="Z127" s="500">
        <v>21.431232645708036</v>
      </c>
      <c r="AA127" s="500">
        <v>21.27492085271891</v>
      </c>
      <c r="AB127" s="500">
        <v>25.279065995048239</v>
      </c>
      <c r="AC127" s="500">
        <v>25.139252271044686</v>
      </c>
      <c r="AD127" s="500">
        <v>25.58559443154768</v>
      </c>
      <c r="AE127" s="500">
        <v>25.871945826998186</v>
      </c>
      <c r="AF127" s="500">
        <v>25.88148802505594</v>
      </c>
      <c r="AG127" s="500">
        <v>25.898668937985516</v>
      </c>
      <c r="AH127" s="500">
        <v>25.210741686761903</v>
      </c>
      <c r="AI127" s="500">
        <v>24.796544714729453</v>
      </c>
      <c r="AJ127" s="500">
        <v>24.580045238670774</v>
      </c>
      <c r="AK127" s="500">
        <v>24.234890484360626</v>
      </c>
      <c r="AL127" s="500">
        <v>22.400575071855204</v>
      </c>
      <c r="AM127" s="500">
        <v>23.258959644809273</v>
      </c>
      <c r="AN127" s="500">
        <v>23.90691244870353</v>
      </c>
      <c r="AO127" s="500">
        <v>23.821100688100497</v>
      </c>
      <c r="AP127" s="500">
        <v>23.335690014620674</v>
      </c>
    </row>
    <row r="128" spans="2:42" ht="13.8">
      <c r="B128" s="458"/>
      <c r="D128" s="502" t="s">
        <v>613</v>
      </c>
      <c r="E128" s="499" t="s">
        <v>635</v>
      </c>
      <c r="F128" s="497"/>
      <c r="G128" s="510"/>
      <c r="H128" s="500">
        <v>59.629762045893763</v>
      </c>
      <c r="I128" s="500">
        <v>61.380567218484686</v>
      </c>
      <c r="J128" s="500">
        <v>60.211299692328005</v>
      </c>
      <c r="K128" s="500">
        <v>58.94950601768209</v>
      </c>
      <c r="L128" s="500">
        <v>58.141937757534279</v>
      </c>
      <c r="M128" s="500">
        <v>58.569684433191824</v>
      </c>
      <c r="N128" s="500">
        <v>57.860671518023857</v>
      </c>
      <c r="O128" s="500">
        <v>56.935283509532219</v>
      </c>
      <c r="P128" s="500">
        <v>56.189636088608815</v>
      </c>
      <c r="Q128" s="500">
        <v>56.130294375929033</v>
      </c>
      <c r="R128" s="500">
        <v>56.833476987139903</v>
      </c>
      <c r="S128" s="500">
        <v>55.889058320704812</v>
      </c>
      <c r="T128" s="500">
        <v>55.979295840861461</v>
      </c>
      <c r="U128" s="500">
        <v>55.341380869916499</v>
      </c>
      <c r="V128" s="500">
        <v>52.593211374916237</v>
      </c>
      <c r="W128" s="500">
        <v>52.174780063095497</v>
      </c>
      <c r="X128" s="500">
        <v>52.084139760387387</v>
      </c>
      <c r="Y128" s="500">
        <v>51.160736276459474</v>
      </c>
      <c r="Z128" s="500">
        <v>49.828211529799169</v>
      </c>
      <c r="AA128" s="500">
        <v>49.654272785098868</v>
      </c>
      <c r="AB128" s="500">
        <v>50.915042549789469</v>
      </c>
      <c r="AC128" s="500">
        <v>48.993813786681663</v>
      </c>
      <c r="AD128" s="500">
        <v>47.960350220673305</v>
      </c>
      <c r="AE128" s="500">
        <v>47.770215838646614</v>
      </c>
      <c r="AF128" s="500">
        <v>47.214127241414246</v>
      </c>
      <c r="AG128" s="500">
        <v>46.094858828266773</v>
      </c>
      <c r="AH128" s="500">
        <v>43.906586657864977</v>
      </c>
      <c r="AI128" s="500">
        <v>44.527379133392913</v>
      </c>
      <c r="AJ128" s="500">
        <v>44.386472368371486</v>
      </c>
      <c r="AK128" s="500">
        <v>43.35953723548139</v>
      </c>
      <c r="AL128" s="500">
        <v>27.502266232369479</v>
      </c>
      <c r="AM128" s="500">
        <v>29.463109497076413</v>
      </c>
      <c r="AN128" s="500">
        <v>36.584773820466367</v>
      </c>
      <c r="AO128" s="500">
        <v>37.863323597841692</v>
      </c>
      <c r="AP128" s="500">
        <v>40.190156148486679</v>
      </c>
    </row>
    <row r="129" spans="2:42" ht="13.8">
      <c r="B129" s="458"/>
      <c r="D129" s="466"/>
      <c r="E129" s="501" t="s">
        <v>612</v>
      </c>
      <c r="F129" s="497"/>
      <c r="G129" s="510"/>
      <c r="H129" s="500" t="s">
        <v>103</v>
      </c>
      <c r="I129" s="500" t="s">
        <v>103</v>
      </c>
      <c r="J129" s="500" t="s">
        <v>103</v>
      </c>
      <c r="K129" s="500" t="s">
        <v>103</v>
      </c>
      <c r="L129" s="500" t="s">
        <v>103</v>
      </c>
      <c r="M129" s="500" t="s">
        <v>103</v>
      </c>
      <c r="N129" s="500" t="s">
        <v>103</v>
      </c>
      <c r="O129" s="500" t="s">
        <v>103</v>
      </c>
      <c r="P129" s="500" t="s">
        <v>103</v>
      </c>
      <c r="Q129" s="500" t="s">
        <v>103</v>
      </c>
      <c r="R129" s="500" t="s">
        <v>103</v>
      </c>
      <c r="S129" s="500" t="s">
        <v>103</v>
      </c>
      <c r="T129" s="500" t="s">
        <v>103</v>
      </c>
      <c r="U129" s="500" t="s">
        <v>103</v>
      </c>
      <c r="V129" s="500" t="s">
        <v>103</v>
      </c>
      <c r="W129" s="500" t="s">
        <v>103</v>
      </c>
      <c r="X129" s="500" t="s">
        <v>103</v>
      </c>
      <c r="Y129" s="500" t="s">
        <v>103</v>
      </c>
      <c r="Z129" s="500" t="s">
        <v>103</v>
      </c>
      <c r="AA129" s="500" t="s">
        <v>103</v>
      </c>
      <c r="AB129" s="500">
        <v>21.864760650804101</v>
      </c>
      <c r="AC129" s="500">
        <v>21.374474601674759</v>
      </c>
      <c r="AD129" s="500">
        <v>20.130338683351468</v>
      </c>
      <c r="AE129" s="500">
        <v>19.003705419175546</v>
      </c>
      <c r="AF129" s="500">
        <v>18.279826629153675</v>
      </c>
      <c r="AG129" s="500">
        <v>17.288361296628114</v>
      </c>
      <c r="AH129" s="500">
        <v>16.715130649717516</v>
      </c>
      <c r="AI129" s="500">
        <v>16.77729130180969</v>
      </c>
      <c r="AJ129" s="500">
        <v>16.152753496503497</v>
      </c>
      <c r="AK129" s="500">
        <v>14.780906718456029</v>
      </c>
      <c r="AL129" s="500">
        <v>13.964955175224123</v>
      </c>
      <c r="AM129" s="500">
        <v>13.607065720456649</v>
      </c>
      <c r="AN129" s="500">
        <v>14.603442340791739</v>
      </c>
      <c r="AO129" s="500">
        <v>14.733694076722388</v>
      </c>
      <c r="AP129" s="500">
        <v>14.976164323374341</v>
      </c>
    </row>
    <row r="130" spans="2:42" ht="13.8">
      <c r="B130" s="458"/>
      <c r="D130" s="502"/>
      <c r="E130" s="498" t="s">
        <v>619</v>
      </c>
      <c r="F130" s="497"/>
      <c r="G130" s="510"/>
      <c r="H130" s="500">
        <v>10.196335349220972</v>
      </c>
      <c r="I130" s="500">
        <v>10.185235092809462</v>
      </c>
      <c r="J130" s="500">
        <v>10.182918376883636</v>
      </c>
      <c r="K130" s="500">
        <v>9.9107601852175975</v>
      </c>
      <c r="L130" s="500">
        <v>9.7889707677657984</v>
      </c>
      <c r="M130" s="500">
        <v>9.8223288086850644</v>
      </c>
      <c r="N130" s="500">
        <v>9.7673575539803643</v>
      </c>
      <c r="O130" s="500">
        <v>9.7360590291987776</v>
      </c>
      <c r="P130" s="500">
        <v>9.6575571521692289</v>
      </c>
      <c r="Q130" s="500">
        <v>9.8378911903153199</v>
      </c>
      <c r="R130" s="500">
        <v>9.7583320926964632</v>
      </c>
      <c r="S130" s="500">
        <v>9.9563969956356928</v>
      </c>
      <c r="T130" s="500">
        <v>9.8448376248381511</v>
      </c>
      <c r="U130" s="500">
        <v>9.710339204535563</v>
      </c>
      <c r="V130" s="500">
        <v>9.4666790908715601</v>
      </c>
      <c r="W130" s="500">
        <v>9.2146073876981198</v>
      </c>
      <c r="X130" s="500">
        <v>9.0565659715957665</v>
      </c>
      <c r="Y130" s="500">
        <v>9.0676420265273396</v>
      </c>
      <c r="Z130" s="500">
        <v>8.8446833134779794</v>
      </c>
      <c r="AA130" s="500">
        <v>8.9330942900997847</v>
      </c>
      <c r="AB130" s="500">
        <v>8.8640933821689885</v>
      </c>
      <c r="AC130" s="500">
        <v>9.0385230628359103</v>
      </c>
      <c r="AD130" s="500">
        <v>9.1074387140040347</v>
      </c>
      <c r="AE130" s="500">
        <v>9.0253504906442821</v>
      </c>
      <c r="AF130" s="500">
        <v>8.8025488614448335</v>
      </c>
      <c r="AG130" s="500">
        <v>8.867735808135123</v>
      </c>
      <c r="AH130" s="500">
        <v>8.9067707317017017</v>
      </c>
      <c r="AI130" s="500">
        <v>9.0284931051433812</v>
      </c>
      <c r="AJ130" s="500">
        <v>9.2099249142885871</v>
      </c>
      <c r="AK130" s="500">
        <v>9.2035621712481692</v>
      </c>
      <c r="AL130" s="500">
        <v>8.0667985907972923</v>
      </c>
      <c r="AM130" s="500">
        <v>7.8425290675496528</v>
      </c>
      <c r="AN130" s="500">
        <v>8.6048433301979195</v>
      </c>
      <c r="AO130" s="500">
        <v>8.5657885318667457</v>
      </c>
      <c r="AP130" s="500">
        <v>8.6551217044836779</v>
      </c>
    </row>
    <row r="131" spans="2:42" ht="13.8">
      <c r="B131" s="458"/>
      <c r="D131" s="503" t="s">
        <v>610</v>
      </c>
      <c r="E131" s="498" t="s">
        <v>618</v>
      </c>
      <c r="F131" s="497"/>
      <c r="G131" s="510"/>
      <c r="H131" s="500" t="s">
        <v>575</v>
      </c>
      <c r="I131" s="500" t="s">
        <v>575</v>
      </c>
      <c r="J131" s="500">
        <v>47.419737813308934</v>
      </c>
      <c r="K131" s="500">
        <v>47.050550935550937</v>
      </c>
      <c r="L131" s="500">
        <v>47.191756646686571</v>
      </c>
      <c r="M131" s="500">
        <v>47.585404020248276</v>
      </c>
      <c r="N131" s="500">
        <v>47.593556198999735</v>
      </c>
      <c r="O131" s="500">
        <v>47.032786028574122</v>
      </c>
      <c r="P131" s="500">
        <v>46.845873204494758</v>
      </c>
      <c r="Q131" s="500">
        <v>46.857820446289573</v>
      </c>
      <c r="R131" s="500">
        <v>45.924798067946583</v>
      </c>
      <c r="S131" s="500">
        <v>45.497503332206016</v>
      </c>
      <c r="T131" s="500">
        <v>45.382088584591507</v>
      </c>
      <c r="U131" s="500">
        <v>45.42616860504593</v>
      </c>
      <c r="V131" s="500">
        <v>45.060840054147839</v>
      </c>
      <c r="W131" s="500">
        <v>44.857672307837767</v>
      </c>
      <c r="X131" s="500">
        <v>44.141997120795708</v>
      </c>
      <c r="Y131" s="500">
        <v>43.918744374646238</v>
      </c>
      <c r="Z131" s="500">
        <v>43.947920039221856</v>
      </c>
      <c r="AA131" s="500">
        <v>43.757072935592717</v>
      </c>
      <c r="AB131" s="500">
        <v>43.298213031747792</v>
      </c>
      <c r="AC131" s="500">
        <v>42.028725678066039</v>
      </c>
      <c r="AD131" s="500">
        <v>42.478860192963793</v>
      </c>
      <c r="AE131" s="500">
        <v>41.91865381823461</v>
      </c>
      <c r="AF131" s="500">
        <v>41.347131412559278</v>
      </c>
      <c r="AG131" s="500">
        <v>39.88734152731621</v>
      </c>
      <c r="AH131" s="500">
        <v>38.325177210053276</v>
      </c>
      <c r="AI131" s="500">
        <v>37.234289599848509</v>
      </c>
      <c r="AJ131" s="500">
        <v>36.65153007447342</v>
      </c>
      <c r="AK131" s="500">
        <v>36.088875532443097</v>
      </c>
      <c r="AL131" s="500">
        <v>26.838187379178276</v>
      </c>
      <c r="AM131" s="500">
        <v>26.042090201252485</v>
      </c>
      <c r="AN131" s="500">
        <v>31.21243177740411</v>
      </c>
      <c r="AO131" s="500">
        <v>33.291893774652394</v>
      </c>
      <c r="AP131" s="500">
        <v>34.520231268303249</v>
      </c>
    </row>
    <row r="132" spans="2:42" ht="13.8">
      <c r="B132" s="458"/>
      <c r="D132" s="503"/>
      <c r="E132" s="501" t="s">
        <v>634</v>
      </c>
      <c r="F132" s="497"/>
      <c r="G132" s="510"/>
      <c r="H132" s="500">
        <v>18.692820660643921</v>
      </c>
      <c r="I132" s="500">
        <v>19.091338114113899</v>
      </c>
      <c r="J132" s="500">
        <v>18.912890211548365</v>
      </c>
      <c r="K132" s="500">
        <v>18.874705823507984</v>
      </c>
      <c r="L132" s="500">
        <v>18.387229871429792</v>
      </c>
      <c r="M132" s="500">
        <v>18.901881769698118</v>
      </c>
      <c r="N132" s="500">
        <v>18.886203654095358</v>
      </c>
      <c r="O132" s="500">
        <v>18.888643438066964</v>
      </c>
      <c r="P132" s="500">
        <v>19.090168886487721</v>
      </c>
      <c r="Q132" s="500">
        <v>19.437611954809146</v>
      </c>
      <c r="R132" s="500">
        <v>20.172333628613565</v>
      </c>
      <c r="S132" s="500">
        <v>20.594208369227097</v>
      </c>
      <c r="T132" s="500">
        <v>20.893671267393799</v>
      </c>
      <c r="U132" s="500">
        <v>21.496238122693569</v>
      </c>
      <c r="V132" s="500">
        <v>20.43093488854846</v>
      </c>
      <c r="W132" s="500">
        <v>19.887827863230715</v>
      </c>
      <c r="X132" s="500">
        <v>19.919420249901357</v>
      </c>
      <c r="Y132" s="500">
        <v>20.123255083990355</v>
      </c>
      <c r="Z132" s="500">
        <v>20.465052455787308</v>
      </c>
      <c r="AA132" s="500">
        <v>20.109707328829135</v>
      </c>
      <c r="AB132" s="500">
        <v>20.191482437271624</v>
      </c>
      <c r="AC132" s="500">
        <v>21.11107486710355</v>
      </c>
      <c r="AD132" s="500">
        <v>20.616092351958983</v>
      </c>
      <c r="AE132" s="500">
        <v>20.576749362316264</v>
      </c>
      <c r="AF132" s="500">
        <v>21.018253700598194</v>
      </c>
      <c r="AG132" s="500">
        <v>20.94092538561021</v>
      </c>
      <c r="AH132" s="500">
        <v>20.850326820809851</v>
      </c>
      <c r="AI132" s="500">
        <v>20.560623491499733</v>
      </c>
      <c r="AJ132" s="500">
        <v>20.136939433923171</v>
      </c>
      <c r="AK132" s="500">
        <v>19.140531392840316</v>
      </c>
      <c r="AL132" s="500">
        <v>17.4956964986904</v>
      </c>
      <c r="AM132" s="500">
        <v>17.209207295804802</v>
      </c>
      <c r="AN132" s="500">
        <v>16.450204716435515</v>
      </c>
      <c r="AO132" s="500">
        <v>16.214132392989196</v>
      </c>
      <c r="AP132" s="500">
        <v>16.60997131495369</v>
      </c>
    </row>
    <row r="133" spans="2:42" ht="13.8">
      <c r="B133" s="458"/>
      <c r="D133" s="466"/>
      <c r="E133" s="498" t="s">
        <v>615</v>
      </c>
      <c r="F133" s="497"/>
      <c r="G133" s="509"/>
      <c r="H133" s="500">
        <v>11.104605518758904</v>
      </c>
      <c r="I133" s="500">
        <v>11.341347698736145</v>
      </c>
      <c r="J133" s="500">
        <v>11.235339429592887</v>
      </c>
      <c r="K133" s="500">
        <v>11.212655717281008</v>
      </c>
      <c r="L133" s="500">
        <v>10.923067096816316</v>
      </c>
      <c r="M133" s="500">
        <v>11.22879978496983</v>
      </c>
      <c r="N133" s="500">
        <v>11.219486086828343</v>
      </c>
      <c r="O133" s="500">
        <v>11.220935458169755</v>
      </c>
      <c r="P133" s="500">
        <v>11.340653110595273</v>
      </c>
      <c r="Q133" s="500">
        <v>11.547054182107169</v>
      </c>
      <c r="R133" s="500">
        <v>11.983520914538721</v>
      </c>
      <c r="S133" s="500">
        <v>12.234138660136926</v>
      </c>
      <c r="T133" s="500">
        <v>12.412036764014143</v>
      </c>
      <c r="U133" s="500">
        <v>12.769995969222318</v>
      </c>
      <c r="V133" s="500">
        <v>12.137144866234635</v>
      </c>
      <c r="W133" s="500">
        <v>11.814508203736828</v>
      </c>
      <c r="X133" s="500">
        <v>11.833275889884497</v>
      </c>
      <c r="Y133" s="500">
        <v>11.954365449594743</v>
      </c>
      <c r="Z133" s="500">
        <v>12.157412654190511</v>
      </c>
      <c r="AA133" s="500">
        <v>11.946317307505259</v>
      </c>
      <c r="AB133" s="500">
        <v>11.974626781591587</v>
      </c>
      <c r="AC133" s="500">
        <v>12.271120442297432</v>
      </c>
      <c r="AD133" s="500">
        <v>12.544455317908699</v>
      </c>
      <c r="AE133" s="500">
        <v>12.682892831162794</v>
      </c>
      <c r="AF133" s="500">
        <v>12.720879426690409</v>
      </c>
      <c r="AG133" s="500">
        <v>12.597414551632749</v>
      </c>
      <c r="AH133" s="500">
        <v>11.848640924047078</v>
      </c>
      <c r="AI133" s="500">
        <v>11.733255853006233</v>
      </c>
      <c r="AJ133" s="500">
        <v>11.629398339206588</v>
      </c>
      <c r="AK133" s="500">
        <v>11.594005512230341</v>
      </c>
      <c r="AL133" s="500">
        <v>10.839157783953929</v>
      </c>
      <c r="AM133" s="500">
        <v>10.33056979212995</v>
      </c>
      <c r="AN133" s="500">
        <v>11.270122527636016</v>
      </c>
      <c r="AO133" s="500">
        <v>11.522061981168862</v>
      </c>
      <c r="AP133" s="500">
        <v>11.243799328068151</v>
      </c>
    </row>
    <row r="134" spans="2:42" ht="13.5" customHeight="1">
      <c r="D134" s="508" t="s">
        <v>633</v>
      </c>
    </row>
    <row r="136" spans="2:42" ht="13.5" customHeight="1">
      <c r="B136" s="507" t="s">
        <v>632</v>
      </c>
      <c r="C136" s="457">
        <f>C113+1</f>
        <v>47</v>
      </c>
      <c r="D136" s="456" t="s">
        <v>631</v>
      </c>
      <c r="E136" s="455"/>
      <c r="F136" s="455"/>
      <c r="G136" s="455"/>
      <c r="H136" s="455"/>
      <c r="I136" s="455"/>
      <c r="J136" s="455"/>
      <c r="K136" s="455"/>
      <c r="L136" s="455"/>
      <c r="M136" s="455"/>
      <c r="N136" s="455"/>
      <c r="O136" s="455"/>
      <c r="P136" s="455"/>
      <c r="Q136" s="455"/>
      <c r="R136" s="455"/>
      <c r="S136" s="455"/>
      <c r="T136" s="455"/>
      <c r="U136" s="455"/>
      <c r="V136" s="455"/>
      <c r="W136" s="455"/>
      <c r="X136" s="455"/>
      <c r="Y136" s="455"/>
      <c r="Z136" s="455"/>
      <c r="AA136" s="455"/>
      <c r="AB136" s="455"/>
      <c r="AC136" s="455"/>
      <c r="AD136" s="455"/>
      <c r="AE136" s="455"/>
      <c r="AF136" s="455"/>
      <c r="AG136" s="455"/>
      <c r="AH136" s="455"/>
      <c r="AI136" s="455"/>
      <c r="AJ136" s="455"/>
      <c r="AK136" s="455"/>
      <c r="AL136" s="455"/>
      <c r="AM136" s="455"/>
      <c r="AN136" s="455"/>
      <c r="AO136" s="455"/>
      <c r="AP136" s="455"/>
    </row>
    <row r="137" spans="2:42" ht="13.8">
      <c r="B137" s="458"/>
      <c r="D137" s="452" t="s">
        <v>630</v>
      </c>
      <c r="E137" s="453" t="s">
        <v>629</v>
      </c>
      <c r="F137" s="454"/>
      <c r="G137" s="506" t="s">
        <v>628</v>
      </c>
      <c r="H137" s="451">
        <v>1990</v>
      </c>
      <c r="I137" s="451">
        <f t="shared" ref="I137:AP137" si="11">H137+1</f>
        <v>1991</v>
      </c>
      <c r="J137" s="451">
        <f t="shared" si="11"/>
        <v>1992</v>
      </c>
      <c r="K137" s="451">
        <f t="shared" si="11"/>
        <v>1993</v>
      </c>
      <c r="L137" s="451">
        <f t="shared" si="11"/>
        <v>1994</v>
      </c>
      <c r="M137" s="451">
        <f t="shared" si="11"/>
        <v>1995</v>
      </c>
      <c r="N137" s="451">
        <f t="shared" si="11"/>
        <v>1996</v>
      </c>
      <c r="O137" s="451">
        <f t="shared" si="11"/>
        <v>1997</v>
      </c>
      <c r="P137" s="451">
        <f t="shared" si="11"/>
        <v>1998</v>
      </c>
      <c r="Q137" s="451">
        <f t="shared" si="11"/>
        <v>1999</v>
      </c>
      <c r="R137" s="451">
        <f t="shared" si="11"/>
        <v>2000</v>
      </c>
      <c r="S137" s="451">
        <f t="shared" si="11"/>
        <v>2001</v>
      </c>
      <c r="T137" s="451">
        <f t="shared" si="11"/>
        <v>2002</v>
      </c>
      <c r="U137" s="451">
        <f t="shared" si="11"/>
        <v>2003</v>
      </c>
      <c r="V137" s="451">
        <f t="shared" si="11"/>
        <v>2004</v>
      </c>
      <c r="W137" s="451">
        <f t="shared" si="11"/>
        <v>2005</v>
      </c>
      <c r="X137" s="451">
        <f t="shared" si="11"/>
        <v>2006</v>
      </c>
      <c r="Y137" s="451">
        <f t="shared" si="11"/>
        <v>2007</v>
      </c>
      <c r="Z137" s="451">
        <f t="shared" si="11"/>
        <v>2008</v>
      </c>
      <c r="AA137" s="451">
        <f t="shared" si="11"/>
        <v>2009</v>
      </c>
      <c r="AB137" s="451">
        <f t="shared" si="11"/>
        <v>2010</v>
      </c>
      <c r="AC137" s="451">
        <f t="shared" si="11"/>
        <v>2011</v>
      </c>
      <c r="AD137" s="451">
        <f t="shared" si="11"/>
        <v>2012</v>
      </c>
      <c r="AE137" s="451">
        <f t="shared" si="11"/>
        <v>2013</v>
      </c>
      <c r="AF137" s="451">
        <f t="shared" si="11"/>
        <v>2014</v>
      </c>
      <c r="AG137" s="451">
        <f t="shared" si="11"/>
        <v>2015</v>
      </c>
      <c r="AH137" s="451">
        <f t="shared" si="11"/>
        <v>2016</v>
      </c>
      <c r="AI137" s="451">
        <f t="shared" si="11"/>
        <v>2017</v>
      </c>
      <c r="AJ137" s="451">
        <f t="shared" si="11"/>
        <v>2018</v>
      </c>
      <c r="AK137" s="451">
        <f t="shared" si="11"/>
        <v>2019</v>
      </c>
      <c r="AL137" s="451">
        <f t="shared" si="11"/>
        <v>2020</v>
      </c>
      <c r="AM137" s="451">
        <f t="shared" si="11"/>
        <v>2021</v>
      </c>
      <c r="AN137" s="451">
        <f t="shared" si="11"/>
        <v>2022</v>
      </c>
      <c r="AO137" s="451">
        <f t="shared" si="11"/>
        <v>2023</v>
      </c>
      <c r="AP137" s="451">
        <f t="shared" si="11"/>
        <v>2024</v>
      </c>
    </row>
    <row r="138" spans="2:42" ht="13.8">
      <c r="B138" s="458"/>
      <c r="D138" s="502"/>
      <c r="E138" s="498" t="s">
        <v>627</v>
      </c>
      <c r="F138" s="497"/>
      <c r="G138" s="496" t="s">
        <v>626</v>
      </c>
      <c r="H138" s="500">
        <v>14.197220588317961</v>
      </c>
      <c r="I138" s="500">
        <v>13.863329687995231</v>
      </c>
      <c r="J138" s="500">
        <v>13.501183666639092</v>
      </c>
      <c r="K138" s="500">
        <v>13.258189421074567</v>
      </c>
      <c r="L138" s="500">
        <v>13.036017387790048</v>
      </c>
      <c r="M138" s="500">
        <v>12.898090450589848</v>
      </c>
      <c r="N138" s="500">
        <v>12.720414354504417</v>
      </c>
      <c r="O138" s="500">
        <v>12.362643407700993</v>
      </c>
      <c r="P138" s="500">
        <v>12.222378645865392</v>
      </c>
      <c r="Q138" s="500">
        <v>12.211853719091321</v>
      </c>
      <c r="R138" s="500">
        <v>12.022779344249095</v>
      </c>
      <c r="S138" s="500">
        <v>11.808048771031908</v>
      </c>
      <c r="T138" s="500">
        <v>11.76227619808359</v>
      </c>
      <c r="U138" s="500">
        <v>11.853629691744921</v>
      </c>
      <c r="V138" s="500">
        <v>12.25914458708759</v>
      </c>
      <c r="W138" s="500">
        <v>12.608543190616356</v>
      </c>
      <c r="X138" s="500">
        <v>12.635240565008125</v>
      </c>
      <c r="Y138" s="500">
        <v>12.593046943799859</v>
      </c>
      <c r="Z138" s="500">
        <v>12.560510542899253</v>
      </c>
      <c r="AA138" s="500">
        <v>12.271988944453676</v>
      </c>
      <c r="AB138" s="500">
        <v>12.597582067931921</v>
      </c>
      <c r="AC138" s="500">
        <v>12.802934174021901</v>
      </c>
      <c r="AD138" s="500">
        <v>12.996992705285562</v>
      </c>
      <c r="AE138" s="500">
        <v>13.262279500874273</v>
      </c>
      <c r="AF138" s="500">
        <v>13.525768054076046</v>
      </c>
      <c r="AG138" s="500">
        <v>13.733244951635903</v>
      </c>
      <c r="AH138" s="500">
        <v>13.967222064423176</v>
      </c>
      <c r="AI138" s="500">
        <v>14.136691281411245</v>
      </c>
      <c r="AJ138" s="500">
        <v>14.38993341178192</v>
      </c>
      <c r="AK138" s="500">
        <v>14.773283241443638</v>
      </c>
      <c r="AL138" s="500">
        <v>15.073907204339745</v>
      </c>
      <c r="AM138" s="500">
        <v>15.043528404166622</v>
      </c>
      <c r="AN138" s="500">
        <v>15.125421906187579</v>
      </c>
      <c r="AO138" s="500">
        <v>15.274281098404295</v>
      </c>
      <c r="AP138" s="500">
        <v>15.139064767350375</v>
      </c>
    </row>
    <row r="139" spans="2:42" ht="16.8">
      <c r="B139" s="458"/>
      <c r="D139" s="503"/>
      <c r="E139" s="501" t="s">
        <v>625</v>
      </c>
      <c r="F139" s="497"/>
      <c r="G139" s="496" t="s">
        <v>611</v>
      </c>
      <c r="H139" s="500">
        <v>9.950424254178639</v>
      </c>
      <c r="I139" s="500">
        <v>9.8176966753165509</v>
      </c>
      <c r="J139" s="500">
        <v>9.5898010169521228</v>
      </c>
      <c r="K139" s="500">
        <v>9.3134855704656854</v>
      </c>
      <c r="L139" s="500">
        <v>9.3641561036672147</v>
      </c>
      <c r="M139" s="500">
        <v>9.2421740887778316</v>
      </c>
      <c r="N139" s="500">
        <v>9.0868789895434823</v>
      </c>
      <c r="O139" s="500">
        <v>9.1948219746395115</v>
      </c>
      <c r="P139" s="500">
        <v>9.1196808392178781</v>
      </c>
      <c r="Q139" s="500">
        <v>9.0361595498119165</v>
      </c>
      <c r="R139" s="500">
        <v>9.0498150064065666</v>
      </c>
      <c r="S139" s="500">
        <v>9.0227164727042588</v>
      </c>
      <c r="T139" s="500">
        <v>9.0350744234003209</v>
      </c>
      <c r="U139" s="500">
        <v>9.1848719026934997</v>
      </c>
      <c r="V139" s="500">
        <v>9.5613820466382027</v>
      </c>
      <c r="W139" s="500">
        <v>9.7817006166889584</v>
      </c>
      <c r="X139" s="500">
        <v>9.8898489602055566</v>
      </c>
      <c r="Y139" s="500">
        <v>9.8664049868701245</v>
      </c>
      <c r="Z139" s="500">
        <v>9.9180733107963519</v>
      </c>
      <c r="AA139" s="500">
        <v>9.8600182282947557</v>
      </c>
      <c r="AB139" s="500">
        <v>9.8304221527030808</v>
      </c>
      <c r="AC139" s="500">
        <v>9.896166751799095</v>
      </c>
      <c r="AD139" s="500">
        <v>9.9029451512347322</v>
      </c>
      <c r="AE139" s="500">
        <v>9.9952713576064358</v>
      </c>
      <c r="AF139" s="500">
        <v>10.116490480166348</v>
      </c>
      <c r="AG139" s="500">
        <v>10.218407911217627</v>
      </c>
      <c r="AH139" s="500">
        <v>10.315263142887073</v>
      </c>
      <c r="AI139" s="500">
        <v>10.372820699180235</v>
      </c>
      <c r="AJ139" s="500">
        <v>10.469343827517719</v>
      </c>
      <c r="AK139" s="500">
        <v>10.548544721618626</v>
      </c>
      <c r="AL139" s="500">
        <v>10.63475505450973</v>
      </c>
      <c r="AM139" s="500">
        <v>10.591809023892164</v>
      </c>
      <c r="AN139" s="500">
        <v>10.826882110703361</v>
      </c>
      <c r="AO139" s="500">
        <v>10.821676022937778</v>
      </c>
      <c r="AP139" s="500">
        <v>10.809275293940653</v>
      </c>
    </row>
    <row r="140" spans="2:42" ht="13.8">
      <c r="B140" s="458"/>
      <c r="D140" s="503"/>
      <c r="E140" s="501" t="s">
        <v>624</v>
      </c>
      <c r="F140" s="497"/>
      <c r="G140" s="496" t="s">
        <v>611</v>
      </c>
      <c r="H140" s="500" t="s">
        <v>575</v>
      </c>
      <c r="I140" s="500" t="s">
        <v>575</v>
      </c>
      <c r="J140" s="500" t="s">
        <v>575</v>
      </c>
      <c r="K140" s="500" t="s">
        <v>575</v>
      </c>
      <c r="L140" s="500" t="s">
        <v>575</v>
      </c>
      <c r="M140" s="500" t="s">
        <v>575</v>
      </c>
      <c r="N140" s="500" t="s">
        <v>575</v>
      </c>
      <c r="O140" s="500" t="s">
        <v>575</v>
      </c>
      <c r="P140" s="500" t="s">
        <v>575</v>
      </c>
      <c r="Q140" s="500" t="s">
        <v>575</v>
      </c>
      <c r="R140" s="500" t="s">
        <v>575</v>
      </c>
      <c r="S140" s="500" t="s">
        <v>575</v>
      </c>
      <c r="T140" s="500" t="s">
        <v>575</v>
      </c>
      <c r="U140" s="500" t="s">
        <v>103</v>
      </c>
      <c r="V140" s="500" t="s">
        <v>103</v>
      </c>
      <c r="W140" s="500" t="s">
        <v>103</v>
      </c>
      <c r="X140" s="500" t="s">
        <v>103</v>
      </c>
      <c r="Y140" s="500" t="s">
        <v>103</v>
      </c>
      <c r="Z140" s="500" t="s">
        <v>103</v>
      </c>
      <c r="AA140" s="500" t="s">
        <v>103</v>
      </c>
      <c r="AB140" s="500">
        <v>16.262271348208795</v>
      </c>
      <c r="AC140" s="500">
        <v>16.082630547116089</v>
      </c>
      <c r="AD140" s="500">
        <v>16.223119813871513</v>
      </c>
      <c r="AE140" s="500">
        <v>15.734247622892275</v>
      </c>
      <c r="AF140" s="500">
        <v>15.511461975157431</v>
      </c>
      <c r="AG140" s="500">
        <v>15.959212157704334</v>
      </c>
      <c r="AH140" s="500">
        <v>16.200299875670716</v>
      </c>
      <c r="AI140" s="500">
        <v>16.496745077044228</v>
      </c>
      <c r="AJ140" s="500">
        <v>16.882696619857484</v>
      </c>
      <c r="AK140" s="500">
        <v>16.93102218742635</v>
      </c>
      <c r="AL140" s="500">
        <v>17.086938850182758</v>
      </c>
      <c r="AM140" s="500">
        <v>16.799162837392107</v>
      </c>
      <c r="AN140" s="500">
        <v>16.827415138836059</v>
      </c>
      <c r="AO140" s="500">
        <v>16.97108264789793</v>
      </c>
      <c r="AP140" s="500">
        <v>16.465111519526218</v>
      </c>
    </row>
    <row r="141" spans="2:42" ht="16.8">
      <c r="B141" s="458"/>
      <c r="D141" s="503" t="s">
        <v>623</v>
      </c>
      <c r="E141" s="501" t="s">
        <v>622</v>
      </c>
      <c r="F141" s="497"/>
      <c r="G141" s="496" t="s">
        <v>611</v>
      </c>
      <c r="H141" s="500">
        <v>4.0523923939577609</v>
      </c>
      <c r="I141" s="500">
        <v>4.2844838149812698</v>
      </c>
      <c r="J141" s="500">
        <v>4.2223772873285261</v>
      </c>
      <c r="K141" s="500">
        <v>3.7581882062791467</v>
      </c>
      <c r="L141" s="500">
        <v>3.9144987975386454</v>
      </c>
      <c r="M141" s="500">
        <v>3.9366731095667746</v>
      </c>
      <c r="N141" s="500">
        <v>3.7260427071256714</v>
      </c>
      <c r="O141" s="500">
        <v>3.9123858729150469</v>
      </c>
      <c r="P141" s="500">
        <v>3.9208226623527032</v>
      </c>
      <c r="Q141" s="500">
        <v>4.1145238472225376</v>
      </c>
      <c r="R141" s="500">
        <v>4.1050701853451406</v>
      </c>
      <c r="S141" s="500">
        <v>4.1897028539127241</v>
      </c>
      <c r="T141" s="500">
        <v>4.1968356875957404</v>
      </c>
      <c r="U141" s="500">
        <v>4.5407359190384975</v>
      </c>
      <c r="V141" s="500">
        <v>4.3538144368850293</v>
      </c>
      <c r="W141" s="500">
        <v>4.3452993747059221</v>
      </c>
      <c r="X141" s="500">
        <v>4.1082109885800069</v>
      </c>
      <c r="Y141" s="500">
        <v>4.5063116312917249</v>
      </c>
      <c r="Z141" s="500">
        <v>4.2609041467618258</v>
      </c>
      <c r="AA141" s="500">
        <v>4.4531627244095251</v>
      </c>
      <c r="AB141" s="500">
        <v>5.7556573680536536</v>
      </c>
      <c r="AC141" s="500">
        <v>6.0001916882121105</v>
      </c>
      <c r="AD141" s="500">
        <v>6.1996660543256903</v>
      </c>
      <c r="AE141" s="500">
        <v>6.4512665436646177</v>
      </c>
      <c r="AF141" s="500">
        <v>6.7104268519901842</v>
      </c>
      <c r="AG141" s="500">
        <v>6.7896465910098858</v>
      </c>
      <c r="AH141" s="500">
        <v>7.1310153355726165</v>
      </c>
      <c r="AI141" s="500">
        <v>7.3380013198702017</v>
      </c>
      <c r="AJ141" s="500">
        <v>7.5689762860770786</v>
      </c>
      <c r="AK141" s="500">
        <v>7.7146974561364097</v>
      </c>
      <c r="AL141" s="500">
        <v>7.6792481391047955</v>
      </c>
      <c r="AM141" s="500">
        <v>7.5211921394270709</v>
      </c>
      <c r="AN141" s="500">
        <v>7.8420557661915611</v>
      </c>
      <c r="AO141" s="500">
        <v>7.8919814121640677</v>
      </c>
      <c r="AP141" s="500">
        <v>7.7908334684196605</v>
      </c>
    </row>
    <row r="142" spans="2:42" ht="13.8">
      <c r="B142" s="458"/>
      <c r="D142" s="503"/>
      <c r="E142" s="498" t="s">
        <v>621</v>
      </c>
      <c r="F142" s="497"/>
      <c r="G142" s="496" t="s">
        <v>611</v>
      </c>
      <c r="H142" s="500">
        <v>12.278675269540468</v>
      </c>
      <c r="I142" s="500">
        <v>11.969633479930065</v>
      </c>
      <c r="J142" s="500">
        <v>11.647598342023494</v>
      </c>
      <c r="K142" s="500">
        <v>11.496657323525064</v>
      </c>
      <c r="L142" s="500">
        <v>11.477411810093825</v>
      </c>
      <c r="M142" s="500">
        <v>11.397906756612525</v>
      </c>
      <c r="N142" s="500">
        <v>11.23140595958726</v>
      </c>
      <c r="O142" s="500">
        <v>11.252461882246386</v>
      </c>
      <c r="P142" s="500">
        <v>11.221146248057213</v>
      </c>
      <c r="Q142" s="500">
        <v>11.181745582924769</v>
      </c>
      <c r="R142" s="500">
        <v>11.085071317897919</v>
      </c>
      <c r="S142" s="500">
        <v>11.130545939791293</v>
      </c>
      <c r="T142" s="500">
        <v>11.13286950118632</v>
      </c>
      <c r="U142" s="500">
        <v>11.389776958066928</v>
      </c>
      <c r="V142" s="500">
        <v>11.626061429675786</v>
      </c>
      <c r="W142" s="500">
        <v>11.662877020628796</v>
      </c>
      <c r="X142" s="500">
        <v>11.736610050787691</v>
      </c>
      <c r="Y142" s="500">
        <v>11.892168103157788</v>
      </c>
      <c r="Z142" s="500">
        <v>11.931235252072664</v>
      </c>
      <c r="AA142" s="500">
        <v>11.92834128456604</v>
      </c>
      <c r="AB142" s="500">
        <v>12.073775567084356</v>
      </c>
      <c r="AC142" s="500">
        <v>12.063865060905382</v>
      </c>
      <c r="AD142" s="500">
        <v>11.984564229556401</v>
      </c>
      <c r="AE142" s="500">
        <v>12.034632623437897</v>
      </c>
      <c r="AF142" s="500">
        <v>12.031610356837296</v>
      </c>
      <c r="AG142" s="500">
        <v>12.055521051252633</v>
      </c>
      <c r="AH142" s="500">
        <v>12.265383711212419</v>
      </c>
      <c r="AI142" s="500">
        <v>12.412857639987138</v>
      </c>
      <c r="AJ142" s="500">
        <v>12.574155516999307</v>
      </c>
      <c r="AK142" s="500">
        <v>12.755370671997786</v>
      </c>
      <c r="AL142" s="500">
        <v>13.028602829854236</v>
      </c>
      <c r="AM142" s="500">
        <v>12.912853521037068</v>
      </c>
      <c r="AN142" s="500">
        <v>13.155307179905989</v>
      </c>
      <c r="AO142" s="500">
        <v>13.059981345001511</v>
      </c>
      <c r="AP142" s="500">
        <v>13.130692063296971</v>
      </c>
    </row>
    <row r="143" spans="2:42" ht="16.8">
      <c r="B143" s="458"/>
      <c r="D143" s="503"/>
      <c r="E143" s="501" t="s">
        <v>620</v>
      </c>
      <c r="F143" s="497"/>
      <c r="G143" s="496" t="s">
        <v>611</v>
      </c>
      <c r="H143" s="500">
        <v>8.1767833210226843</v>
      </c>
      <c r="I143" s="500">
        <v>8.2299461111725591</v>
      </c>
      <c r="J143" s="500">
        <v>7.7900261171291341</v>
      </c>
      <c r="K143" s="500">
        <v>7.7628256172495922</v>
      </c>
      <c r="L143" s="500">
        <v>7.6645332158574728</v>
      </c>
      <c r="M143" s="500">
        <v>7.7009866893386922</v>
      </c>
      <c r="N143" s="500">
        <v>7.6601426462851432</v>
      </c>
      <c r="O143" s="500">
        <v>7.6410414144336301</v>
      </c>
      <c r="P143" s="500">
        <v>8.2070549113640645</v>
      </c>
      <c r="Q143" s="500">
        <v>8.1884431186683102</v>
      </c>
      <c r="R143" s="500">
        <v>8.1724458435163054</v>
      </c>
      <c r="S143" s="500">
        <v>8.1566457170649898</v>
      </c>
      <c r="T143" s="500">
        <v>8.1822695288298544</v>
      </c>
      <c r="U143" s="500">
        <v>8.4171560242985386</v>
      </c>
      <c r="V143" s="500">
        <v>8.5100709850577854</v>
      </c>
      <c r="W143" s="500">
        <v>8.4948682434841842</v>
      </c>
      <c r="X143" s="500">
        <v>8.5501633959332786</v>
      </c>
      <c r="Y143" s="500">
        <v>8.5884663946606494</v>
      </c>
      <c r="Z143" s="500">
        <v>8.5080611041432981</v>
      </c>
      <c r="AA143" s="500">
        <v>8.474582972318327</v>
      </c>
      <c r="AB143" s="500">
        <v>9.305129833353357</v>
      </c>
      <c r="AC143" s="500">
        <v>9.3028956879425451</v>
      </c>
      <c r="AD143" s="500">
        <v>9.2262912958909329</v>
      </c>
      <c r="AE143" s="500">
        <v>9.062956622407361</v>
      </c>
      <c r="AF143" s="500">
        <v>9.016913108198187</v>
      </c>
      <c r="AG143" s="500">
        <v>9.0481574224689698</v>
      </c>
      <c r="AH143" s="500">
        <v>9.2051306882482216</v>
      </c>
      <c r="AI143" s="500">
        <v>9.330797854094584</v>
      </c>
      <c r="AJ143" s="500">
        <v>9.4494907103301724</v>
      </c>
      <c r="AK143" s="500">
        <v>9.6602587870864944</v>
      </c>
      <c r="AL143" s="500">
        <v>9.8550719439842531</v>
      </c>
      <c r="AM143" s="500">
        <v>9.7632112998588507</v>
      </c>
      <c r="AN143" s="500">
        <v>9.8554384632425069</v>
      </c>
      <c r="AO143" s="500">
        <v>10.041530102049576</v>
      </c>
      <c r="AP143" s="500">
        <v>9.5731597320741404</v>
      </c>
    </row>
    <row r="144" spans="2:42" ht="13.8">
      <c r="B144" s="458"/>
      <c r="D144" s="503"/>
      <c r="E144" s="498" t="s">
        <v>616</v>
      </c>
      <c r="F144" s="497"/>
      <c r="G144" s="496" t="s">
        <v>611</v>
      </c>
      <c r="H144" s="500">
        <v>4.3980508928960926</v>
      </c>
      <c r="I144" s="500">
        <v>4.4306650232701008</v>
      </c>
      <c r="J144" s="500">
        <v>4.412062212307144</v>
      </c>
      <c r="K144" s="500">
        <v>4.4410783390392163</v>
      </c>
      <c r="L144" s="500">
        <v>4.3221723412566933</v>
      </c>
      <c r="M144" s="500">
        <v>4.2049852956348541</v>
      </c>
      <c r="N144" s="500">
        <v>4.1917665603156333</v>
      </c>
      <c r="O144" s="500">
        <v>4.2896771134244158</v>
      </c>
      <c r="P144" s="500">
        <v>4.3877518646639881</v>
      </c>
      <c r="Q144" s="500">
        <v>4.3080021351771745</v>
      </c>
      <c r="R144" s="500">
        <v>4.4422974821250873</v>
      </c>
      <c r="S144" s="500">
        <v>4.3431676672846935</v>
      </c>
      <c r="T144" s="500">
        <v>4.4622668710605424</v>
      </c>
      <c r="U144" s="500">
        <v>4.5365107691851776</v>
      </c>
      <c r="V144" s="500">
        <v>4.613551418540875</v>
      </c>
      <c r="W144" s="500">
        <v>4.5868424916605495</v>
      </c>
      <c r="X144" s="500">
        <v>4.9002334380421146</v>
      </c>
      <c r="Y144" s="500">
        <v>4.9320294990695972</v>
      </c>
      <c r="Z144" s="500">
        <v>4.9045062882539368</v>
      </c>
      <c r="AA144" s="500">
        <v>4.9429377360953808</v>
      </c>
      <c r="AB144" s="500" t="s">
        <v>511</v>
      </c>
      <c r="AC144" s="500" t="s">
        <v>511</v>
      </c>
      <c r="AD144" s="500" t="s">
        <v>511</v>
      </c>
      <c r="AE144" s="500" t="s">
        <v>511</v>
      </c>
      <c r="AF144" s="500" t="s">
        <v>511</v>
      </c>
      <c r="AG144" s="500" t="s">
        <v>511</v>
      </c>
      <c r="AH144" s="500" t="s">
        <v>511</v>
      </c>
      <c r="AI144" s="500" t="s">
        <v>511</v>
      </c>
      <c r="AJ144" s="500" t="s">
        <v>511</v>
      </c>
      <c r="AK144" s="500" t="s">
        <v>511</v>
      </c>
      <c r="AL144" s="500" t="s">
        <v>511</v>
      </c>
      <c r="AM144" s="500" t="s">
        <v>511</v>
      </c>
      <c r="AN144" s="500" t="s">
        <v>511</v>
      </c>
      <c r="AO144" s="500" t="s">
        <v>511</v>
      </c>
      <c r="AP144" s="500" t="s">
        <v>511</v>
      </c>
    </row>
    <row r="145" spans="2:42" ht="13.8">
      <c r="B145" s="458"/>
      <c r="D145" s="466"/>
      <c r="E145" s="498" t="s">
        <v>615</v>
      </c>
      <c r="F145" s="497"/>
      <c r="G145" s="496" t="s">
        <v>611</v>
      </c>
      <c r="H145" s="500">
        <v>5.0724290981518294</v>
      </c>
      <c r="I145" s="500">
        <v>4.9165263824732079</v>
      </c>
      <c r="J145" s="500">
        <v>4.9635263271688927</v>
      </c>
      <c r="K145" s="500">
        <v>4.939818364942437</v>
      </c>
      <c r="L145" s="500">
        <v>5.0556971382124525</v>
      </c>
      <c r="M145" s="500">
        <v>4.7509247802036763</v>
      </c>
      <c r="N145" s="500">
        <v>4.8947164118215856</v>
      </c>
      <c r="O145" s="500">
        <v>5.0590821686063103</v>
      </c>
      <c r="P145" s="500">
        <v>5.1628124721631607</v>
      </c>
      <c r="Q145" s="500">
        <v>5.2718296806732301</v>
      </c>
      <c r="R145" s="500">
        <v>5.2404985458758233</v>
      </c>
      <c r="S145" s="500">
        <v>5.3121911580175878</v>
      </c>
      <c r="T145" s="500">
        <v>5.5407704797132613</v>
      </c>
      <c r="U145" s="500">
        <v>5.8838132371515384</v>
      </c>
      <c r="V145" s="500">
        <v>6.3052031918634555</v>
      </c>
      <c r="W145" s="500">
        <v>6.4203202353334952</v>
      </c>
      <c r="X145" s="500">
        <v>6.4566644162943305</v>
      </c>
      <c r="Y145" s="500">
        <v>6.706610228415248</v>
      </c>
      <c r="Z145" s="500">
        <v>6.8153271394806278</v>
      </c>
      <c r="AA145" s="500">
        <v>7.286132366067398</v>
      </c>
      <c r="AB145" s="500" t="s">
        <v>511</v>
      </c>
      <c r="AC145" s="500" t="s">
        <v>511</v>
      </c>
      <c r="AD145" s="500" t="s">
        <v>511</v>
      </c>
      <c r="AE145" s="500" t="s">
        <v>511</v>
      </c>
      <c r="AF145" s="500" t="s">
        <v>511</v>
      </c>
      <c r="AG145" s="500" t="s">
        <v>511</v>
      </c>
      <c r="AH145" s="500" t="s">
        <v>511</v>
      </c>
      <c r="AI145" s="500" t="s">
        <v>511</v>
      </c>
      <c r="AJ145" s="500" t="s">
        <v>511</v>
      </c>
      <c r="AK145" s="500" t="s">
        <v>511</v>
      </c>
      <c r="AL145" s="500" t="s">
        <v>511</v>
      </c>
      <c r="AM145" s="500" t="s">
        <v>511</v>
      </c>
      <c r="AN145" s="500" t="s">
        <v>511</v>
      </c>
      <c r="AO145" s="500" t="s">
        <v>511</v>
      </c>
      <c r="AP145" s="500" t="s">
        <v>511</v>
      </c>
    </row>
    <row r="146" spans="2:42" ht="13.8">
      <c r="B146" s="458"/>
      <c r="D146" s="502"/>
      <c r="E146" s="498" t="s">
        <v>619</v>
      </c>
      <c r="F146" s="497"/>
      <c r="G146" s="496" t="s">
        <v>611</v>
      </c>
      <c r="H146" s="500">
        <v>9.7072890866530948</v>
      </c>
      <c r="I146" s="500">
        <v>8.5197760256239228</v>
      </c>
      <c r="J146" s="500">
        <v>8.3113532071840552</v>
      </c>
      <c r="K146" s="500">
        <v>8.7799865156910464</v>
      </c>
      <c r="L146" s="500">
        <v>7.9517563061888845</v>
      </c>
      <c r="M146" s="500">
        <v>7.8430569469383684</v>
      </c>
      <c r="N146" s="500">
        <v>7.7073635844209418</v>
      </c>
      <c r="O146" s="500">
        <v>7.0924532037712789</v>
      </c>
      <c r="P146" s="500">
        <v>7.0366488942857099</v>
      </c>
      <c r="Q146" s="500">
        <v>6.9730244059949076</v>
      </c>
      <c r="R146" s="500">
        <v>6.9859483759347336</v>
      </c>
      <c r="S146" s="500">
        <v>6.9613510121638678</v>
      </c>
      <c r="T146" s="500">
        <v>6.9734188546502764</v>
      </c>
      <c r="U146" s="500">
        <v>7.0919156720526431</v>
      </c>
      <c r="V146" s="500">
        <v>6.7764162141514674</v>
      </c>
      <c r="W146" s="500">
        <v>6.9330789202922958</v>
      </c>
      <c r="X146" s="500">
        <v>7.0151675438576682</v>
      </c>
      <c r="Y146" s="500">
        <v>7.0033484256362435</v>
      </c>
      <c r="Z146" s="500">
        <v>7.04608764627294</v>
      </c>
      <c r="AA146" s="500">
        <v>7.0187812973421533</v>
      </c>
      <c r="AB146" s="500">
        <v>8.9662385267091107</v>
      </c>
      <c r="AC146" s="500">
        <v>8.950553519019282</v>
      </c>
      <c r="AD146" s="500">
        <v>9.016954715670165</v>
      </c>
      <c r="AE146" s="500">
        <v>8.9521191152163233</v>
      </c>
      <c r="AF146" s="500">
        <v>9.1609891094199671</v>
      </c>
      <c r="AG146" s="500">
        <v>9.3472942170148947</v>
      </c>
      <c r="AH146" s="500">
        <v>9.5618145109574808</v>
      </c>
      <c r="AI146" s="500">
        <v>9.9673738718188698</v>
      </c>
      <c r="AJ146" s="500">
        <v>10.454578799469006</v>
      </c>
      <c r="AK146" s="500">
        <v>10.863330656534156</v>
      </c>
      <c r="AL146" s="500">
        <v>12.253218712514993</v>
      </c>
      <c r="AM146" s="500">
        <v>12.697954086264996</v>
      </c>
      <c r="AN146" s="500">
        <v>12.737604492844481</v>
      </c>
      <c r="AO146" s="500">
        <v>12.713112439070011</v>
      </c>
      <c r="AP146" s="500">
        <v>12.78933576984508</v>
      </c>
    </row>
    <row r="147" spans="2:42" ht="13.8">
      <c r="B147" s="458"/>
      <c r="D147" s="503"/>
      <c r="E147" s="498" t="s">
        <v>618</v>
      </c>
      <c r="F147" s="504"/>
      <c r="G147" s="496" t="s">
        <v>611</v>
      </c>
      <c r="H147" s="500">
        <v>3.5663654689704583</v>
      </c>
      <c r="I147" s="500">
        <v>3.6506794644223124</v>
      </c>
      <c r="J147" s="500">
        <v>3.5376328347439072</v>
      </c>
      <c r="K147" s="500">
        <v>3.4374359322244219</v>
      </c>
      <c r="L147" s="500">
        <v>3.3924202944296034</v>
      </c>
      <c r="M147" s="500">
        <v>3.3632525812675591</v>
      </c>
      <c r="N147" s="500">
        <v>3.3392327019376808</v>
      </c>
      <c r="O147" s="500">
        <v>3.3141177810814639</v>
      </c>
      <c r="P147" s="500">
        <v>3.2990204025673457</v>
      </c>
      <c r="Q147" s="500">
        <v>3.3049918714276698</v>
      </c>
      <c r="R147" s="500">
        <v>3.3508009663758371</v>
      </c>
      <c r="S147" s="500">
        <v>3.4192608149649324</v>
      </c>
      <c r="T147" s="500">
        <v>3.4246093868129641</v>
      </c>
      <c r="U147" s="500">
        <v>3.4250341628653476</v>
      </c>
      <c r="V147" s="500">
        <v>3.5277519297206563</v>
      </c>
      <c r="W147" s="500">
        <v>3.5789997003968694</v>
      </c>
      <c r="X147" s="500">
        <v>3.5822917135928489</v>
      </c>
      <c r="Y147" s="500">
        <v>3.5616879247917352</v>
      </c>
      <c r="Z147" s="500">
        <v>3.6282771584224691</v>
      </c>
      <c r="AA147" s="500">
        <v>3.6904177491285908</v>
      </c>
      <c r="AB147" s="500">
        <v>3.5759707415945461</v>
      </c>
      <c r="AC147" s="500">
        <v>3.5897875786301348</v>
      </c>
      <c r="AD147" s="500">
        <v>3.5472779453762686</v>
      </c>
      <c r="AE147" s="500">
        <v>3.5368735911424296</v>
      </c>
      <c r="AF147" s="500">
        <v>3.5432711065578677</v>
      </c>
      <c r="AG147" s="500">
        <v>3.559691876784782</v>
      </c>
      <c r="AH147" s="500">
        <v>3.5486602722406868</v>
      </c>
      <c r="AI147" s="500">
        <v>3.5780704302678408</v>
      </c>
      <c r="AJ147" s="500">
        <v>3.5887741817897778</v>
      </c>
      <c r="AK147" s="500">
        <v>3.563699667880758</v>
      </c>
      <c r="AL147" s="500">
        <v>3.436931862644292</v>
      </c>
      <c r="AM147" s="500">
        <v>3.3844184514491062</v>
      </c>
      <c r="AN147" s="500">
        <v>3.4256779217741595</v>
      </c>
      <c r="AO147" s="500">
        <v>3.3473910573308578</v>
      </c>
      <c r="AP147" s="500">
        <v>3.325011844610064</v>
      </c>
    </row>
    <row r="148" spans="2:42" ht="13.8">
      <c r="B148" s="458"/>
      <c r="D148" s="503" t="s">
        <v>583</v>
      </c>
      <c r="E148" s="498" t="s">
        <v>617</v>
      </c>
      <c r="F148" s="497"/>
      <c r="G148" s="496" t="s">
        <v>611</v>
      </c>
      <c r="H148" s="500">
        <v>9.6819633035038297</v>
      </c>
      <c r="I148" s="500">
        <v>9.7541463500893677</v>
      </c>
      <c r="J148" s="500">
        <v>10.069058776059608</v>
      </c>
      <c r="K148" s="500">
        <v>10.044773009932376</v>
      </c>
      <c r="L148" s="500">
        <v>9.9236232177609427</v>
      </c>
      <c r="M148" s="500">
        <v>9.9709534024106148</v>
      </c>
      <c r="N148" s="500">
        <v>9.9170470617826254</v>
      </c>
      <c r="O148" s="500">
        <v>9.8918293652141962</v>
      </c>
      <c r="P148" s="500">
        <v>9.7520612277566716</v>
      </c>
      <c r="Q148" s="500">
        <v>9.7299463306389047</v>
      </c>
      <c r="R148" s="500">
        <v>9.7208901867387585</v>
      </c>
      <c r="S148" s="500">
        <v>9.6944904706075281</v>
      </c>
      <c r="T148" s="500">
        <v>9.721735912087512</v>
      </c>
      <c r="U148" s="500">
        <v>9.9918715257495059</v>
      </c>
      <c r="V148" s="500">
        <v>10.114770949300278</v>
      </c>
      <c r="W148" s="500">
        <v>10.092395498083919</v>
      </c>
      <c r="X148" s="500">
        <v>10.135771914046767</v>
      </c>
      <c r="Y148" s="500">
        <v>10.17755988310331</v>
      </c>
      <c r="Z148" s="500">
        <v>10.089817522303459</v>
      </c>
      <c r="AA148" s="500">
        <v>10.042588570681387</v>
      </c>
      <c r="AB148" s="500">
        <v>9.0715107621099449</v>
      </c>
      <c r="AC148" s="500">
        <v>8.9250272432949842</v>
      </c>
      <c r="AD148" s="500">
        <v>8.8638399784330755</v>
      </c>
      <c r="AE148" s="500">
        <v>8.71677135501157</v>
      </c>
      <c r="AF148" s="500">
        <v>8.6093943364706149</v>
      </c>
      <c r="AG148" s="500">
        <v>8.5864036637101115</v>
      </c>
      <c r="AH148" s="500">
        <v>8.6423275677001872</v>
      </c>
      <c r="AI148" s="500">
        <v>8.6535183263232636</v>
      </c>
      <c r="AJ148" s="500">
        <v>8.6622822173872027</v>
      </c>
      <c r="AK148" s="500">
        <v>8.6959858507085688</v>
      </c>
      <c r="AL148" s="500">
        <v>8.6120668715070288</v>
      </c>
      <c r="AM148" s="500">
        <v>8.5876546688495594</v>
      </c>
      <c r="AN148" s="500">
        <v>8.7762072592230922</v>
      </c>
      <c r="AO148" s="500">
        <v>8.7167316047728161</v>
      </c>
      <c r="AP148" s="500">
        <v>8.6458679215826209</v>
      </c>
    </row>
    <row r="149" spans="2:42" ht="13.8">
      <c r="B149" s="458"/>
      <c r="D149" s="503"/>
      <c r="E149" s="498" t="s">
        <v>616</v>
      </c>
      <c r="F149" s="497"/>
      <c r="G149" s="496" t="s">
        <v>611</v>
      </c>
      <c r="H149" s="500">
        <v>3.2628315332271249</v>
      </c>
      <c r="I149" s="500">
        <v>3.2441647471546942</v>
      </c>
      <c r="J149" s="500">
        <v>3.2260687527891654</v>
      </c>
      <c r="K149" s="500">
        <v>3.2071804969825375</v>
      </c>
      <c r="L149" s="500">
        <v>3.2268925322854556</v>
      </c>
      <c r="M149" s="500">
        <v>3.2076285579609141</v>
      </c>
      <c r="N149" s="500">
        <v>3.1880757750663018</v>
      </c>
      <c r="O149" s="500">
        <v>3.1988509630034336</v>
      </c>
      <c r="P149" s="500">
        <v>3.2354906285233218</v>
      </c>
      <c r="Q149" s="500">
        <v>3.2993891686503942</v>
      </c>
      <c r="R149" s="500">
        <v>3.353106459337464</v>
      </c>
      <c r="S149" s="500">
        <v>3.3949626581924139</v>
      </c>
      <c r="T149" s="500">
        <v>3.4324448740566105</v>
      </c>
      <c r="U149" s="500">
        <v>3.5641776864688675</v>
      </c>
      <c r="V149" s="500">
        <v>3.670061355147741</v>
      </c>
      <c r="W149" s="500">
        <v>3.6792694936910384</v>
      </c>
      <c r="X149" s="500">
        <v>3.7251849107393853</v>
      </c>
      <c r="Y149" s="500">
        <v>3.7411902678076658</v>
      </c>
      <c r="Z149" s="500">
        <v>3.7424069795488477</v>
      </c>
      <c r="AA149" s="500">
        <v>3.7790401331576549</v>
      </c>
      <c r="AB149" s="500">
        <v>3.7224860754303073</v>
      </c>
      <c r="AC149" s="500">
        <v>3.8210353100009349</v>
      </c>
      <c r="AD149" s="500">
        <v>3.8173985385507327</v>
      </c>
      <c r="AE149" s="500">
        <v>3.8632605767569914</v>
      </c>
      <c r="AF149" s="500">
        <v>3.8515623535684353</v>
      </c>
      <c r="AG149" s="500">
        <v>3.8849428289706336</v>
      </c>
      <c r="AH149" s="500">
        <v>3.8775687532935046</v>
      </c>
      <c r="AI149" s="500">
        <v>3.8874401787038799</v>
      </c>
      <c r="AJ149" s="500">
        <v>3.8855637840159578</v>
      </c>
      <c r="AK149" s="500">
        <v>3.9184066431811382</v>
      </c>
      <c r="AL149" s="500">
        <v>3.8698194185976864</v>
      </c>
      <c r="AM149" s="500">
        <v>3.8072016811451044</v>
      </c>
      <c r="AN149" s="500">
        <v>3.9808172745540613</v>
      </c>
      <c r="AO149" s="500">
        <v>3.922087442840136</v>
      </c>
      <c r="AP149" s="500">
        <v>3.9969937123523565</v>
      </c>
    </row>
    <row r="150" spans="2:42" ht="13.8">
      <c r="B150" s="458"/>
      <c r="D150" s="466"/>
      <c r="E150" s="498" t="s">
        <v>615</v>
      </c>
      <c r="F150" s="497"/>
      <c r="G150" s="496" t="s">
        <v>611</v>
      </c>
      <c r="H150" s="500">
        <v>3.012927462090679</v>
      </c>
      <c r="I150" s="500">
        <v>2.8904658360933508</v>
      </c>
      <c r="J150" s="500">
        <v>2.9352527297362694</v>
      </c>
      <c r="K150" s="500">
        <v>2.9367690088852885</v>
      </c>
      <c r="L150" s="500">
        <v>2.9456331515711618</v>
      </c>
      <c r="M150" s="500">
        <v>3.0108780862231246</v>
      </c>
      <c r="N150" s="500">
        <v>3.0376928688659244</v>
      </c>
      <c r="O150" s="500">
        <v>3.0677079056975418</v>
      </c>
      <c r="P150" s="500">
        <v>3.0803785341553285</v>
      </c>
      <c r="Q150" s="500">
        <v>3.1498825017009002</v>
      </c>
      <c r="R150" s="500">
        <v>3.2344715578615522</v>
      </c>
      <c r="S150" s="500">
        <v>3.2801936015419084</v>
      </c>
      <c r="T150" s="500">
        <v>3.2957724487599664</v>
      </c>
      <c r="U150" s="500">
        <v>3.6195606441116084</v>
      </c>
      <c r="V150" s="500">
        <v>3.7196852491551788</v>
      </c>
      <c r="W150" s="500">
        <v>3.7662604783609495</v>
      </c>
      <c r="X150" s="500">
        <v>3.8278860463585969</v>
      </c>
      <c r="Y150" s="500">
        <v>3.8795868914005509</v>
      </c>
      <c r="Z150" s="500">
        <v>3.8466279081394599</v>
      </c>
      <c r="AA150" s="500">
        <v>3.8101287013925935</v>
      </c>
      <c r="AB150" s="500">
        <v>3.9664882311807399</v>
      </c>
      <c r="AC150" s="500">
        <v>4.0193244443572018</v>
      </c>
      <c r="AD150" s="500">
        <v>4.041399338924343</v>
      </c>
      <c r="AE150" s="500">
        <v>4.0623183932698366</v>
      </c>
      <c r="AF150" s="500">
        <v>4.0437052756930756</v>
      </c>
      <c r="AG150" s="500">
        <v>4.0376149429070658</v>
      </c>
      <c r="AH150" s="500">
        <v>4.0176348557555972</v>
      </c>
      <c r="AI150" s="500">
        <v>4.0300592024767559</v>
      </c>
      <c r="AJ150" s="500">
        <v>4.0019986181547997</v>
      </c>
      <c r="AK150" s="500">
        <v>3.9657931659227454</v>
      </c>
      <c r="AL150" s="500">
        <v>3.990143125007048</v>
      </c>
      <c r="AM150" s="500">
        <v>3.9698133151738912</v>
      </c>
      <c r="AN150" s="500">
        <v>4.0454119452623321</v>
      </c>
      <c r="AO150" s="500">
        <v>4.1054618678527861</v>
      </c>
      <c r="AP150" s="500">
        <v>4.1176317544366032</v>
      </c>
    </row>
    <row r="151" spans="2:42" ht="13.8">
      <c r="B151" s="458"/>
      <c r="D151" s="502" t="s">
        <v>613</v>
      </c>
      <c r="E151" s="499" t="s">
        <v>614</v>
      </c>
      <c r="F151" s="497"/>
      <c r="G151" s="496" t="s">
        <v>611</v>
      </c>
      <c r="H151" s="500">
        <v>6.0184132117551155</v>
      </c>
      <c r="I151" s="500">
        <v>5.9859441183890905</v>
      </c>
      <c r="J151" s="500">
        <v>5.9205306033510841</v>
      </c>
      <c r="K151" s="500">
        <v>5.8172023922652665</v>
      </c>
      <c r="L151" s="500">
        <v>5.6742256714177799</v>
      </c>
      <c r="M151" s="500">
        <v>5.5859620684269409</v>
      </c>
      <c r="N151" s="500">
        <v>5.5082938248318642</v>
      </c>
      <c r="O151" s="500">
        <v>5.426255217065636</v>
      </c>
      <c r="P151" s="500">
        <v>5.3480692432160506</v>
      </c>
      <c r="Q151" s="500">
        <v>5.3084991718785348</v>
      </c>
      <c r="R151" s="500">
        <v>5.2661345372249677</v>
      </c>
      <c r="S151" s="500">
        <v>5.2479897974299137</v>
      </c>
      <c r="T151" s="500">
        <v>5.2052536422642977</v>
      </c>
      <c r="U151" s="500">
        <v>5.2557393337992124</v>
      </c>
      <c r="V151" s="500">
        <v>5.352659956903814</v>
      </c>
      <c r="W151" s="500">
        <v>5.4267366826389631</v>
      </c>
      <c r="X151" s="500">
        <v>5.4353076140285452</v>
      </c>
      <c r="Y151" s="500">
        <v>5.46073201364357</v>
      </c>
      <c r="Z151" s="500">
        <v>5.4855524827733086</v>
      </c>
      <c r="AA151" s="500">
        <v>5.4000794941701953</v>
      </c>
      <c r="AB151" s="500">
        <v>5.5047967722510398</v>
      </c>
      <c r="AC151" s="500">
        <v>5.4715519478112604</v>
      </c>
      <c r="AD151" s="500">
        <v>5.4166934627863732</v>
      </c>
      <c r="AE151" s="500">
        <v>5.4049443330413638</v>
      </c>
      <c r="AF151" s="500">
        <v>5.4619108281747719</v>
      </c>
      <c r="AG151" s="500">
        <v>5.501850115663439</v>
      </c>
      <c r="AH151" s="500">
        <v>5.5381874866911645</v>
      </c>
      <c r="AI151" s="500">
        <v>5.5884456627454613</v>
      </c>
      <c r="AJ151" s="500">
        <v>5.6480661698971071</v>
      </c>
      <c r="AK151" s="500">
        <v>5.7153483269336256</v>
      </c>
      <c r="AL151" s="500">
        <v>5.9116218702061296</v>
      </c>
      <c r="AM151" s="500">
        <v>6.0428139467345439</v>
      </c>
      <c r="AN151" s="500">
        <v>6.5500007988624196</v>
      </c>
      <c r="AO151" s="500">
        <v>6.7557300453104157</v>
      </c>
      <c r="AP151" s="500">
        <v>7.0960274985859115</v>
      </c>
    </row>
    <row r="152" spans="2:42" ht="13.8">
      <c r="B152" s="458"/>
      <c r="D152" s="466"/>
      <c r="E152" s="501" t="s">
        <v>612</v>
      </c>
      <c r="F152" s="497"/>
      <c r="G152" s="496" t="s">
        <v>611</v>
      </c>
      <c r="H152" s="500" t="s">
        <v>103</v>
      </c>
      <c r="I152" s="500" t="s">
        <v>103</v>
      </c>
      <c r="J152" s="500" t="s">
        <v>103</v>
      </c>
      <c r="K152" s="500" t="s">
        <v>103</v>
      </c>
      <c r="L152" s="500" t="s">
        <v>103</v>
      </c>
      <c r="M152" s="500" t="s">
        <v>103</v>
      </c>
      <c r="N152" s="500" t="s">
        <v>103</v>
      </c>
      <c r="O152" s="500" t="s">
        <v>103</v>
      </c>
      <c r="P152" s="500" t="s">
        <v>103</v>
      </c>
      <c r="Q152" s="500" t="s">
        <v>103</v>
      </c>
      <c r="R152" s="500" t="s">
        <v>103</v>
      </c>
      <c r="S152" s="500" t="s">
        <v>103</v>
      </c>
      <c r="T152" s="500" t="s">
        <v>103</v>
      </c>
      <c r="U152" s="500" t="s">
        <v>103</v>
      </c>
      <c r="V152" s="500" t="s">
        <v>103</v>
      </c>
      <c r="W152" s="500" t="s">
        <v>103</v>
      </c>
      <c r="X152" s="500" t="s">
        <v>103</v>
      </c>
      <c r="Y152" s="500" t="s">
        <v>103</v>
      </c>
      <c r="Z152" s="500" t="s">
        <v>103</v>
      </c>
      <c r="AA152" s="500" t="s">
        <v>103</v>
      </c>
      <c r="AB152" s="500">
        <v>4.4186918729885205</v>
      </c>
      <c r="AC152" s="500">
        <v>4.5168140130546144</v>
      </c>
      <c r="AD152" s="500">
        <v>4.3913462751003269</v>
      </c>
      <c r="AE152" s="500">
        <v>4.3054203495176981</v>
      </c>
      <c r="AF152" s="500">
        <v>4.239150752085207</v>
      </c>
      <c r="AG152" s="500">
        <v>4.2187099402768533</v>
      </c>
      <c r="AH152" s="500">
        <v>4.1298842928340074</v>
      </c>
      <c r="AI152" s="500">
        <v>4.0797075732841224</v>
      </c>
      <c r="AJ152" s="500">
        <v>4.1219607405755072</v>
      </c>
      <c r="AK152" s="500">
        <v>4.1564126631965186</v>
      </c>
      <c r="AL152" s="500">
        <v>4.1869273060476484</v>
      </c>
      <c r="AM152" s="500">
        <v>4.0798852834377968</v>
      </c>
      <c r="AN152" s="500">
        <v>4.3967353284104158</v>
      </c>
      <c r="AO152" s="500">
        <v>4.4419553121449589</v>
      </c>
      <c r="AP152" s="500">
        <v>4.6394106438001907</v>
      </c>
    </row>
    <row r="153" spans="2:42" ht="16.8">
      <c r="B153" s="458"/>
      <c r="D153" s="465" t="s">
        <v>610</v>
      </c>
      <c r="E153" s="499" t="s">
        <v>609</v>
      </c>
      <c r="F153" s="497"/>
      <c r="G153" s="496" t="s">
        <v>608</v>
      </c>
      <c r="H153" s="495">
        <f t="shared" ref="H153:AA153" si="12">I153</f>
        <v>4.1135427765139516</v>
      </c>
      <c r="I153" s="495">
        <f t="shared" si="12"/>
        <v>4.1135427765139516</v>
      </c>
      <c r="J153" s="495">
        <f t="shared" si="12"/>
        <v>4.1135427765139516</v>
      </c>
      <c r="K153" s="495">
        <f t="shared" si="12"/>
        <v>4.1135427765139516</v>
      </c>
      <c r="L153" s="495">
        <f t="shared" si="12"/>
        <v>4.1135427765139516</v>
      </c>
      <c r="M153" s="495">
        <f t="shared" si="12"/>
        <v>4.1135427765139516</v>
      </c>
      <c r="N153" s="495">
        <f t="shared" si="12"/>
        <v>4.1135427765139516</v>
      </c>
      <c r="O153" s="495">
        <f t="shared" si="12"/>
        <v>4.1135427765139516</v>
      </c>
      <c r="P153" s="495">
        <f t="shared" si="12"/>
        <v>4.1135427765139516</v>
      </c>
      <c r="Q153" s="495">
        <f t="shared" si="12"/>
        <v>4.1135427765139516</v>
      </c>
      <c r="R153" s="495">
        <f t="shared" si="12"/>
        <v>4.1135427765139516</v>
      </c>
      <c r="S153" s="495">
        <f t="shared" si="12"/>
        <v>4.1135427765139516</v>
      </c>
      <c r="T153" s="495">
        <f t="shared" si="12"/>
        <v>4.1135427765139516</v>
      </c>
      <c r="U153" s="495">
        <f t="shared" si="12"/>
        <v>4.1135427765139516</v>
      </c>
      <c r="V153" s="495">
        <f t="shared" si="12"/>
        <v>4.1135427765139516</v>
      </c>
      <c r="W153" s="495">
        <f t="shared" si="12"/>
        <v>4.1135427765139516</v>
      </c>
      <c r="X153" s="495">
        <f t="shared" si="12"/>
        <v>4.1135427765139516</v>
      </c>
      <c r="Y153" s="495">
        <f t="shared" si="12"/>
        <v>4.1135427765139516</v>
      </c>
      <c r="Z153" s="495">
        <f t="shared" si="12"/>
        <v>4.1135427765139516</v>
      </c>
      <c r="AA153" s="495">
        <f t="shared" si="12"/>
        <v>4.1135427765139516</v>
      </c>
      <c r="AB153" s="495">
        <v>4.1135427765139516</v>
      </c>
      <c r="AC153" s="495">
        <v>4.1539602897249175</v>
      </c>
      <c r="AD153" s="495">
        <v>4.1352180083494767</v>
      </c>
      <c r="AE153" s="495">
        <v>4.2180101819510076</v>
      </c>
      <c r="AF153" s="495">
        <v>4.1961130528378101</v>
      </c>
      <c r="AG153" s="495">
        <v>4.1896228974498104</v>
      </c>
      <c r="AH153" s="495">
        <v>4.1613686851736427</v>
      </c>
      <c r="AI153" s="495">
        <v>4.11162457325009</v>
      </c>
      <c r="AJ153" s="495">
        <v>4.0716716580451946</v>
      </c>
      <c r="AK153" s="495">
        <v>4.0180825656772434</v>
      </c>
      <c r="AL153" s="495">
        <v>3.980871254576702</v>
      </c>
      <c r="AM153" s="495">
        <v>3.9301105489975643</v>
      </c>
      <c r="AN153" s="495">
        <v>3.9273192508710801</v>
      </c>
      <c r="AO153" s="495">
        <v>4.135735696598462</v>
      </c>
      <c r="AP153" s="495">
        <v>4.2269361765141422</v>
      </c>
    </row>
    <row r="154" spans="2:42" ht="13.8">
      <c r="B154" s="458"/>
      <c r="D154" s="494" t="s">
        <v>607</v>
      </c>
      <c r="E154" s="493"/>
      <c r="F154" s="492"/>
      <c r="G154" s="492"/>
      <c r="H154" s="491"/>
      <c r="I154" s="491"/>
      <c r="J154" s="491"/>
      <c r="K154" s="491"/>
      <c r="L154" s="491"/>
      <c r="M154" s="491"/>
      <c r="N154" s="491"/>
      <c r="O154" s="491"/>
      <c r="P154" s="491"/>
      <c r="Q154" s="491"/>
      <c r="R154" s="491"/>
      <c r="S154" s="491"/>
      <c r="T154" s="491"/>
      <c r="U154" s="491"/>
      <c r="V154" s="491"/>
      <c r="W154" s="491"/>
      <c r="X154" s="491"/>
      <c r="Y154" s="491"/>
      <c r="Z154" s="491"/>
      <c r="AA154" s="491"/>
      <c r="AB154" s="491"/>
      <c r="AC154" s="491"/>
      <c r="AD154" s="491"/>
      <c r="AE154" s="491"/>
      <c r="AF154" s="491"/>
      <c r="AG154" s="491"/>
      <c r="AH154" s="491"/>
      <c r="AI154" s="491"/>
      <c r="AJ154" s="491"/>
      <c r="AK154" s="491"/>
      <c r="AL154" s="491"/>
      <c r="AM154" s="491"/>
      <c r="AN154" s="491"/>
      <c r="AO154" s="491"/>
      <c r="AP154" s="491"/>
    </row>
    <row r="155" spans="2:42" ht="13.5" customHeight="1">
      <c r="D155" s="490" t="s">
        <v>606</v>
      </c>
    </row>
    <row r="156" spans="2:42" ht="13.5" customHeight="1">
      <c r="D156" s="489" t="s">
        <v>605</v>
      </c>
    </row>
    <row r="157" spans="2:42" ht="13.5" customHeight="1">
      <c r="D157" s="489" t="s">
        <v>604</v>
      </c>
    </row>
    <row r="159" spans="2:42" s="462" customFormat="1" ht="13.8">
      <c r="B159" s="471" t="s">
        <v>586</v>
      </c>
      <c r="C159" s="470">
        <f>C69+6</f>
        <v>50</v>
      </c>
      <c r="D159" s="488" t="s">
        <v>603</v>
      </c>
      <c r="H159" s="487"/>
      <c r="I159" s="487"/>
      <c r="J159" s="487"/>
      <c r="K159" s="487"/>
      <c r="L159" s="487"/>
      <c r="M159" s="487"/>
      <c r="N159" s="487"/>
      <c r="O159" s="487"/>
      <c r="P159" s="487"/>
      <c r="Q159" s="487"/>
      <c r="R159" s="487"/>
      <c r="S159" s="487"/>
      <c r="T159" s="487"/>
      <c r="U159" s="487"/>
      <c r="V159" s="487"/>
      <c r="W159" s="487"/>
      <c r="X159" s="487"/>
      <c r="Y159" s="487"/>
      <c r="Z159" s="487"/>
      <c r="AA159" s="487"/>
      <c r="AB159" s="487"/>
      <c r="AC159" s="487"/>
      <c r="AD159" s="487"/>
      <c r="AE159" s="487"/>
      <c r="AF159" s="487"/>
      <c r="AG159" s="487"/>
      <c r="AH159" s="487"/>
      <c r="AI159" s="487"/>
      <c r="AJ159" s="487"/>
      <c r="AK159" s="487"/>
      <c r="AL159" s="487"/>
      <c r="AM159" s="487"/>
      <c r="AN159" s="487"/>
      <c r="AO159" s="487"/>
      <c r="AP159" s="487"/>
    </row>
    <row r="160" spans="2:42" s="445" customFormat="1" ht="30" customHeight="1">
      <c r="B160" s="458"/>
      <c r="C160" s="457"/>
      <c r="D160" s="486" t="s">
        <v>602</v>
      </c>
      <c r="E160" s="485" t="s">
        <v>601</v>
      </c>
      <c r="F160" s="484" t="s">
        <v>600</v>
      </c>
      <c r="G160" s="483" t="s">
        <v>37</v>
      </c>
      <c r="H160" s="451">
        <v>1990</v>
      </c>
      <c r="I160" s="451">
        <f t="shared" ref="I160:AP160" si="13">H160+1</f>
        <v>1991</v>
      </c>
      <c r="J160" s="451">
        <f t="shared" si="13"/>
        <v>1992</v>
      </c>
      <c r="K160" s="451">
        <f t="shared" si="13"/>
        <v>1993</v>
      </c>
      <c r="L160" s="451">
        <f t="shared" si="13"/>
        <v>1994</v>
      </c>
      <c r="M160" s="451">
        <f t="shared" si="13"/>
        <v>1995</v>
      </c>
      <c r="N160" s="451">
        <f t="shared" si="13"/>
        <v>1996</v>
      </c>
      <c r="O160" s="451">
        <f t="shared" si="13"/>
        <v>1997</v>
      </c>
      <c r="P160" s="451">
        <f t="shared" si="13"/>
        <v>1998</v>
      </c>
      <c r="Q160" s="451">
        <f t="shared" si="13"/>
        <v>1999</v>
      </c>
      <c r="R160" s="451">
        <f t="shared" si="13"/>
        <v>2000</v>
      </c>
      <c r="S160" s="451">
        <f t="shared" si="13"/>
        <v>2001</v>
      </c>
      <c r="T160" s="451">
        <f t="shared" si="13"/>
        <v>2002</v>
      </c>
      <c r="U160" s="451">
        <f t="shared" si="13"/>
        <v>2003</v>
      </c>
      <c r="V160" s="451">
        <f t="shared" si="13"/>
        <v>2004</v>
      </c>
      <c r="W160" s="451">
        <f t="shared" si="13"/>
        <v>2005</v>
      </c>
      <c r="X160" s="451">
        <f t="shared" si="13"/>
        <v>2006</v>
      </c>
      <c r="Y160" s="451">
        <f t="shared" si="13"/>
        <v>2007</v>
      </c>
      <c r="Z160" s="451">
        <f t="shared" si="13"/>
        <v>2008</v>
      </c>
      <c r="AA160" s="451">
        <f t="shared" si="13"/>
        <v>2009</v>
      </c>
      <c r="AB160" s="451">
        <f t="shared" si="13"/>
        <v>2010</v>
      </c>
      <c r="AC160" s="451">
        <f t="shared" si="13"/>
        <v>2011</v>
      </c>
      <c r="AD160" s="451">
        <f t="shared" si="13"/>
        <v>2012</v>
      </c>
      <c r="AE160" s="451">
        <f t="shared" si="13"/>
        <v>2013</v>
      </c>
      <c r="AF160" s="451">
        <f t="shared" si="13"/>
        <v>2014</v>
      </c>
      <c r="AG160" s="451">
        <f t="shared" si="13"/>
        <v>2015</v>
      </c>
      <c r="AH160" s="451">
        <f t="shared" si="13"/>
        <v>2016</v>
      </c>
      <c r="AI160" s="451">
        <f t="shared" si="13"/>
        <v>2017</v>
      </c>
      <c r="AJ160" s="451">
        <f t="shared" si="13"/>
        <v>2018</v>
      </c>
      <c r="AK160" s="451">
        <f t="shared" si="13"/>
        <v>2019</v>
      </c>
      <c r="AL160" s="451">
        <f t="shared" si="13"/>
        <v>2020</v>
      </c>
      <c r="AM160" s="451">
        <f t="shared" si="13"/>
        <v>2021</v>
      </c>
      <c r="AN160" s="451">
        <f t="shared" si="13"/>
        <v>2022</v>
      </c>
      <c r="AO160" s="451">
        <f t="shared" si="13"/>
        <v>2023</v>
      </c>
      <c r="AP160" s="451">
        <f t="shared" si="13"/>
        <v>2024</v>
      </c>
    </row>
    <row r="161" spans="2:42" s="462" customFormat="1" ht="15" customHeight="1">
      <c r="B161" s="471"/>
      <c r="C161" s="470"/>
      <c r="D161" s="479"/>
      <c r="E161" s="477" t="s">
        <v>597</v>
      </c>
      <c r="F161" s="476" t="s">
        <v>670</v>
      </c>
      <c r="G161" s="479"/>
      <c r="H161" s="472" t="s">
        <v>590</v>
      </c>
      <c r="I161" s="472" t="s">
        <v>590</v>
      </c>
      <c r="J161" s="472" t="s">
        <v>590</v>
      </c>
      <c r="K161" s="472" t="s">
        <v>590</v>
      </c>
      <c r="L161" s="472" t="s">
        <v>590</v>
      </c>
      <c r="M161" s="472" t="s">
        <v>590</v>
      </c>
      <c r="N161" s="472" t="s">
        <v>590</v>
      </c>
      <c r="O161" s="472" t="s">
        <v>590</v>
      </c>
      <c r="P161" s="472" t="s">
        <v>590</v>
      </c>
      <c r="Q161" s="472" t="s">
        <v>590</v>
      </c>
      <c r="R161" s="472" t="s">
        <v>590</v>
      </c>
      <c r="S161" s="472" t="s">
        <v>590</v>
      </c>
      <c r="T161" s="472" t="s">
        <v>590</v>
      </c>
      <c r="U161" s="472" t="s">
        <v>590</v>
      </c>
      <c r="V161" s="472" t="s">
        <v>590</v>
      </c>
      <c r="W161" s="472" t="s">
        <v>590</v>
      </c>
      <c r="X161" s="472" t="s">
        <v>590</v>
      </c>
      <c r="Y161" s="472" t="s">
        <v>590</v>
      </c>
      <c r="Z161" s="472" t="s">
        <v>590</v>
      </c>
      <c r="AA161" s="472" t="s">
        <v>590</v>
      </c>
      <c r="AB161" s="472" t="s">
        <v>590</v>
      </c>
      <c r="AC161" s="472" t="s">
        <v>590</v>
      </c>
      <c r="AD161" s="472" t="s">
        <v>590</v>
      </c>
      <c r="AE161" s="472" t="s">
        <v>590</v>
      </c>
      <c r="AF161" s="472" t="s">
        <v>590</v>
      </c>
      <c r="AG161" s="472" t="s">
        <v>590</v>
      </c>
      <c r="AH161" s="472" t="s">
        <v>590</v>
      </c>
      <c r="AI161" s="472">
        <v>521.95899355270535</v>
      </c>
      <c r="AJ161" s="472">
        <v>855.88926955019849</v>
      </c>
      <c r="AK161" s="472">
        <v>955.44312836065785</v>
      </c>
      <c r="AL161" s="472">
        <v>1108.0899462494467</v>
      </c>
      <c r="AM161" s="472">
        <v>1309.0662565857597</v>
      </c>
      <c r="AN161" s="472">
        <v>1450.9690962011073</v>
      </c>
      <c r="AO161" s="472">
        <v>1390.3122753521748</v>
      </c>
      <c r="AP161" s="472">
        <v>1448.4178598287835</v>
      </c>
    </row>
    <row r="162" spans="2:42" s="462" customFormat="1" ht="15" customHeight="1">
      <c r="B162" s="471"/>
      <c r="C162" s="470"/>
      <c r="D162" s="481"/>
      <c r="E162" s="474"/>
      <c r="F162" s="467" t="s">
        <v>591</v>
      </c>
      <c r="G162" s="481"/>
      <c r="H162" s="472" t="s">
        <v>590</v>
      </c>
      <c r="I162" s="472" t="s">
        <v>590</v>
      </c>
      <c r="J162" s="472" t="s">
        <v>590</v>
      </c>
      <c r="K162" s="472" t="s">
        <v>590</v>
      </c>
      <c r="L162" s="472" t="s">
        <v>590</v>
      </c>
      <c r="M162" s="472" t="s">
        <v>590</v>
      </c>
      <c r="N162" s="472" t="s">
        <v>590</v>
      </c>
      <c r="O162" s="472" t="s">
        <v>590</v>
      </c>
      <c r="P162" s="472" t="s">
        <v>590</v>
      </c>
      <c r="Q162" s="472">
        <v>1033.4029512106015</v>
      </c>
      <c r="R162" s="472">
        <v>1772.9452214018199</v>
      </c>
      <c r="S162" s="472">
        <v>2627.7825008264372</v>
      </c>
      <c r="T162" s="472">
        <v>3157.972173341805</v>
      </c>
      <c r="U162" s="472">
        <v>3382.8707930854957</v>
      </c>
      <c r="V162" s="472">
        <v>3680.8681923438417</v>
      </c>
      <c r="W162" s="472">
        <v>4164.7017094115954</v>
      </c>
      <c r="X162" s="472">
        <v>4347.6616814200815</v>
      </c>
      <c r="Y162" s="472">
        <v>4119.7236913838415</v>
      </c>
      <c r="Z162" s="472">
        <v>3910.0422152626879</v>
      </c>
      <c r="AA162" s="472">
        <v>3919.1717041723605</v>
      </c>
      <c r="AB162" s="472">
        <v>3642.9245992743918</v>
      </c>
      <c r="AC162" s="472">
        <v>3181.6436102138755</v>
      </c>
      <c r="AD162" s="472">
        <v>3092.2039287938187</v>
      </c>
      <c r="AE162" s="472">
        <v>3325.4038289268465</v>
      </c>
      <c r="AF162" s="472">
        <v>3248.0994493929047</v>
      </c>
      <c r="AG162" s="472">
        <v>2828.7447727812996</v>
      </c>
      <c r="AH162" s="472">
        <v>2645.806957997936</v>
      </c>
      <c r="AI162" s="472">
        <v>1904.6442304926566</v>
      </c>
      <c r="AJ162" s="472">
        <v>1433.9486582811842</v>
      </c>
      <c r="AK162" s="472">
        <v>933.186843071417</v>
      </c>
      <c r="AL162" s="472">
        <v>693.21623051165602</v>
      </c>
      <c r="AM162" s="472">
        <v>530.66326490623442</v>
      </c>
      <c r="AN162" s="472">
        <v>383.73737322767431</v>
      </c>
      <c r="AO162" s="472">
        <v>263.5988144320736</v>
      </c>
      <c r="AP162" s="472">
        <v>185.13174492842353</v>
      </c>
    </row>
    <row r="163" spans="2:42" s="462" customFormat="1" ht="15" customHeight="1">
      <c r="B163" s="471"/>
      <c r="C163" s="470"/>
      <c r="D163" s="481"/>
      <c r="E163" s="468"/>
      <c r="F163" s="467" t="s">
        <v>589</v>
      </c>
      <c r="G163" s="482"/>
      <c r="H163" s="472">
        <v>10623.332543168126</v>
      </c>
      <c r="I163" s="472">
        <v>10025.658841857436</v>
      </c>
      <c r="J163" s="472">
        <v>9206.7459116053742</v>
      </c>
      <c r="K163" s="472">
        <v>7824.7462740481205</v>
      </c>
      <c r="L163" s="472">
        <v>7325.8637829911631</v>
      </c>
      <c r="M163" s="472">
        <v>6268.0865422501993</v>
      </c>
      <c r="N163" s="472">
        <v>6100.7933032512674</v>
      </c>
      <c r="O163" s="472">
        <v>6153.2935448897297</v>
      </c>
      <c r="P163" s="472">
        <v>5953.8355918860643</v>
      </c>
      <c r="Q163" s="472">
        <v>4182.2514838735133</v>
      </c>
      <c r="R163" s="472">
        <v>3152.9004844207016</v>
      </c>
      <c r="S163" s="472">
        <v>2629.7215385217546</v>
      </c>
      <c r="T163" s="472">
        <v>1953.8734629533328</v>
      </c>
      <c r="U163" s="472">
        <v>1342.9713866230493</v>
      </c>
      <c r="V163" s="472">
        <v>977.60978613320594</v>
      </c>
      <c r="W163" s="472">
        <v>753.07200109881273</v>
      </c>
      <c r="X163" s="472">
        <v>528.63790316718803</v>
      </c>
      <c r="Y163" s="472">
        <v>337.1081547939649</v>
      </c>
      <c r="Z163" s="472">
        <v>232.87640469879042</v>
      </c>
      <c r="AA163" s="472">
        <v>169.12748349871489</v>
      </c>
      <c r="AB163" s="472">
        <v>112.08593858912081</v>
      </c>
      <c r="AC163" s="472">
        <v>65.92837746702665</v>
      </c>
      <c r="AD163" s="472">
        <v>42.12569926893746</v>
      </c>
      <c r="AE163" s="472">
        <v>28.99193009220998</v>
      </c>
      <c r="AF163" s="472">
        <v>17.694752613945017</v>
      </c>
      <c r="AG163" s="472">
        <v>9.6492369249477594</v>
      </c>
      <c r="AH163" s="472">
        <v>5.6394899903447469</v>
      </c>
      <c r="AI163" s="472">
        <v>3.0537562620901433</v>
      </c>
      <c r="AJ163" s="472">
        <v>1.7042689083641152</v>
      </c>
      <c r="AK163" s="472">
        <v>0.80849362068828745</v>
      </c>
      <c r="AL163" s="472">
        <v>0.42964514557250583</v>
      </c>
      <c r="AM163" s="472">
        <v>0.22914229223464888</v>
      </c>
      <c r="AN163" s="472">
        <v>0.10992631843384244</v>
      </c>
      <c r="AO163" s="472">
        <v>4.5482147259135672E-2</v>
      </c>
      <c r="AP163" s="472">
        <v>1.4502726565162148E-2</v>
      </c>
    </row>
    <row r="164" spans="2:42" s="462" customFormat="1" ht="15" customHeight="1">
      <c r="B164" s="471"/>
      <c r="C164" s="470"/>
      <c r="D164" s="481"/>
      <c r="E164" s="477" t="s">
        <v>596</v>
      </c>
      <c r="F164" s="476" t="s">
        <v>670</v>
      </c>
      <c r="G164" s="482"/>
      <c r="H164" s="472" t="s">
        <v>590</v>
      </c>
      <c r="I164" s="472" t="s">
        <v>590</v>
      </c>
      <c r="J164" s="472" t="s">
        <v>590</v>
      </c>
      <c r="K164" s="472" t="s">
        <v>590</v>
      </c>
      <c r="L164" s="472" t="s">
        <v>590</v>
      </c>
      <c r="M164" s="472" t="s">
        <v>590</v>
      </c>
      <c r="N164" s="472" t="s">
        <v>590</v>
      </c>
      <c r="O164" s="472" t="s">
        <v>590</v>
      </c>
      <c r="P164" s="472" t="s">
        <v>590</v>
      </c>
      <c r="Q164" s="472" t="s">
        <v>590</v>
      </c>
      <c r="R164" s="472" t="s">
        <v>590</v>
      </c>
      <c r="S164" s="472" t="s">
        <v>590</v>
      </c>
      <c r="T164" s="472" t="s">
        <v>590</v>
      </c>
      <c r="U164" s="472" t="s">
        <v>590</v>
      </c>
      <c r="V164" s="472" t="s">
        <v>590</v>
      </c>
      <c r="W164" s="472" t="s">
        <v>590</v>
      </c>
      <c r="X164" s="472" t="s">
        <v>590</v>
      </c>
      <c r="Y164" s="472" t="s">
        <v>590</v>
      </c>
      <c r="Z164" s="472" t="s">
        <v>590</v>
      </c>
      <c r="AA164" s="472" t="s">
        <v>590</v>
      </c>
      <c r="AB164" s="472" t="s">
        <v>590</v>
      </c>
      <c r="AC164" s="472" t="s">
        <v>590</v>
      </c>
      <c r="AD164" s="472" t="s">
        <v>590</v>
      </c>
      <c r="AE164" s="472" t="s">
        <v>590</v>
      </c>
      <c r="AF164" s="472" t="s">
        <v>590</v>
      </c>
      <c r="AG164" s="472" t="s">
        <v>590</v>
      </c>
      <c r="AH164" s="472" t="s">
        <v>590</v>
      </c>
      <c r="AI164" s="472">
        <v>530.70879261872392</v>
      </c>
      <c r="AJ164" s="472">
        <v>1091.1719127735937</v>
      </c>
      <c r="AK164" s="472">
        <v>1249.7852038797782</v>
      </c>
      <c r="AL164" s="472">
        <v>1577.2181634204071</v>
      </c>
      <c r="AM164" s="472">
        <v>1881.2677559860442</v>
      </c>
      <c r="AN164" s="472">
        <v>2104.4562480556929</v>
      </c>
      <c r="AO164" s="472">
        <v>2367.1352704649712</v>
      </c>
      <c r="AP164" s="472">
        <v>2521.9922314200235</v>
      </c>
    </row>
    <row r="165" spans="2:42" s="462" customFormat="1" ht="15" customHeight="1">
      <c r="B165" s="471"/>
      <c r="C165" s="470"/>
      <c r="D165" s="475"/>
      <c r="E165" s="474"/>
      <c r="F165" s="467" t="s">
        <v>591</v>
      </c>
      <c r="G165" s="482"/>
      <c r="H165" s="472" t="s">
        <v>590</v>
      </c>
      <c r="I165" s="472" t="s">
        <v>590</v>
      </c>
      <c r="J165" s="472" t="s">
        <v>590</v>
      </c>
      <c r="K165" s="472" t="s">
        <v>590</v>
      </c>
      <c r="L165" s="472" t="s">
        <v>590</v>
      </c>
      <c r="M165" s="472" t="s">
        <v>590</v>
      </c>
      <c r="N165" s="472" t="s">
        <v>590</v>
      </c>
      <c r="O165" s="472" t="s">
        <v>590</v>
      </c>
      <c r="P165" s="472" t="s">
        <v>590</v>
      </c>
      <c r="Q165" s="472" t="s">
        <v>590</v>
      </c>
      <c r="R165" s="472">
        <v>242.63557013781499</v>
      </c>
      <c r="S165" s="472">
        <v>400.28116767273821</v>
      </c>
      <c r="T165" s="472">
        <v>588.72206052215017</v>
      </c>
      <c r="U165" s="472">
        <v>891.81500118433837</v>
      </c>
      <c r="V165" s="472">
        <v>1012.3109773690783</v>
      </c>
      <c r="W165" s="472">
        <v>1236.6833907310941</v>
      </c>
      <c r="X165" s="472">
        <v>1412.1886188704664</v>
      </c>
      <c r="Y165" s="472">
        <v>1637.4236654981719</v>
      </c>
      <c r="Z165" s="472">
        <v>1940.1130635186901</v>
      </c>
      <c r="AA165" s="472">
        <v>2013.4971208873951</v>
      </c>
      <c r="AB165" s="472">
        <v>2192.3005515721961</v>
      </c>
      <c r="AC165" s="472">
        <v>2540.1180165321693</v>
      </c>
      <c r="AD165" s="472">
        <v>2695.2664077804111</v>
      </c>
      <c r="AE165" s="472">
        <v>2877.0362453762964</v>
      </c>
      <c r="AF165" s="472">
        <v>2991.7985681054943</v>
      </c>
      <c r="AG165" s="472">
        <v>2909.3964259005138</v>
      </c>
      <c r="AH165" s="472">
        <v>2992.8183723739494</v>
      </c>
      <c r="AI165" s="472">
        <v>2427.1030336895924</v>
      </c>
      <c r="AJ165" s="472">
        <v>1970.3061420344357</v>
      </c>
      <c r="AK165" s="472">
        <v>1257.0114376212641</v>
      </c>
      <c r="AL165" s="472">
        <v>1008.0288169199991</v>
      </c>
      <c r="AM165" s="472">
        <v>755.18310841334699</v>
      </c>
      <c r="AN165" s="472">
        <v>588.76497178087391</v>
      </c>
      <c r="AO165" s="472">
        <v>420.75459526702758</v>
      </c>
      <c r="AP165" s="472">
        <v>314.09136125092522</v>
      </c>
    </row>
    <row r="166" spans="2:42" s="462" customFormat="1" ht="15" customHeight="1">
      <c r="B166" s="471"/>
      <c r="C166" s="470"/>
      <c r="D166" s="481" t="s">
        <v>599</v>
      </c>
      <c r="E166" s="474"/>
      <c r="F166" s="467" t="s">
        <v>589</v>
      </c>
      <c r="G166" s="482" t="s">
        <v>598</v>
      </c>
      <c r="H166" s="472">
        <v>2059.86936375816</v>
      </c>
      <c r="I166" s="472">
        <v>2212.5333522589299</v>
      </c>
      <c r="J166" s="472">
        <v>2286.443847008406</v>
      </c>
      <c r="K166" s="472">
        <v>2080.9786984156685</v>
      </c>
      <c r="L166" s="472">
        <v>2053.0393347625763</v>
      </c>
      <c r="M166" s="472">
        <v>1852.9982467272382</v>
      </c>
      <c r="N166" s="472">
        <v>1839.1856148448394</v>
      </c>
      <c r="O166" s="472">
        <v>1840.7524044792112</v>
      </c>
      <c r="P166" s="472">
        <v>1856.2291378846087</v>
      </c>
      <c r="Q166" s="472">
        <v>1864.2192477583928</v>
      </c>
      <c r="R166" s="472">
        <v>1567.7856077906667</v>
      </c>
      <c r="S166" s="472">
        <v>1280.6955010540064</v>
      </c>
      <c r="T166" s="472">
        <v>1049.913076431098</v>
      </c>
      <c r="U166" s="472">
        <v>1011.5689290329599</v>
      </c>
      <c r="V166" s="472">
        <v>835.64367802789172</v>
      </c>
      <c r="W166" s="472">
        <v>685.86166250588235</v>
      </c>
      <c r="X166" s="472">
        <v>544.19158079689703</v>
      </c>
      <c r="Y166" s="472">
        <v>418.33618249864315</v>
      </c>
      <c r="Z166" s="472">
        <v>315.94796203508014</v>
      </c>
      <c r="AA166" s="472">
        <v>238.22883262280104</v>
      </c>
      <c r="AB166" s="472">
        <v>172.04646243669418</v>
      </c>
      <c r="AC166" s="472">
        <v>130.79591274060706</v>
      </c>
      <c r="AD166" s="472">
        <v>90.671206313817819</v>
      </c>
      <c r="AE166" s="472">
        <v>60.5775392288323</v>
      </c>
      <c r="AF166" s="472">
        <v>39.077811270637035</v>
      </c>
      <c r="AG166" s="472">
        <v>23.109729600317007</v>
      </c>
      <c r="AH166" s="472">
        <v>13.914157613737633</v>
      </c>
      <c r="AI166" s="472">
        <v>8.0544277580058239</v>
      </c>
      <c r="AJ166" s="472">
        <v>4.5774197154134733</v>
      </c>
      <c r="AK166" s="472">
        <v>2.0025730664856316</v>
      </c>
      <c r="AL166" s="472">
        <v>1.0790840683904857</v>
      </c>
      <c r="AM166" s="472">
        <v>0.53087436205317429</v>
      </c>
      <c r="AN166" s="472">
        <v>0.26431774320736467</v>
      </c>
      <c r="AO166" s="472">
        <v>0.1135058744791647</v>
      </c>
      <c r="AP166" s="472">
        <v>4.615366901046334E-2</v>
      </c>
    </row>
    <row r="167" spans="2:42" s="462" customFormat="1" ht="15" customHeight="1">
      <c r="B167" s="471"/>
      <c r="C167" s="470"/>
      <c r="D167" s="481"/>
      <c r="E167" s="479" t="s">
        <v>593</v>
      </c>
      <c r="F167" s="476" t="s">
        <v>670</v>
      </c>
      <c r="G167" s="482"/>
      <c r="H167" s="472" t="s">
        <v>590</v>
      </c>
      <c r="I167" s="472" t="s">
        <v>590</v>
      </c>
      <c r="J167" s="472" t="s">
        <v>590</v>
      </c>
      <c r="K167" s="472" t="s">
        <v>590</v>
      </c>
      <c r="L167" s="472" t="s">
        <v>590</v>
      </c>
      <c r="M167" s="472" t="s">
        <v>590</v>
      </c>
      <c r="N167" s="472" t="s">
        <v>590</v>
      </c>
      <c r="O167" s="472" t="s">
        <v>590</v>
      </c>
      <c r="P167" s="472" t="s">
        <v>590</v>
      </c>
      <c r="Q167" s="472" t="s">
        <v>590</v>
      </c>
      <c r="R167" s="472" t="s">
        <v>590</v>
      </c>
      <c r="S167" s="472" t="s">
        <v>590</v>
      </c>
      <c r="T167" s="472" t="s">
        <v>590</v>
      </c>
      <c r="U167" s="472" t="s">
        <v>590</v>
      </c>
      <c r="V167" s="472" t="s">
        <v>590</v>
      </c>
      <c r="W167" s="472" t="s">
        <v>590</v>
      </c>
      <c r="X167" s="472" t="s">
        <v>590</v>
      </c>
      <c r="Y167" s="472" t="s">
        <v>590</v>
      </c>
      <c r="Z167" s="472" t="s">
        <v>590</v>
      </c>
      <c r="AA167" s="472" t="s">
        <v>590</v>
      </c>
      <c r="AB167" s="472" t="s">
        <v>590</v>
      </c>
      <c r="AC167" s="472" t="s">
        <v>590</v>
      </c>
      <c r="AD167" s="472" t="s">
        <v>590</v>
      </c>
      <c r="AE167" s="472" t="s">
        <v>590</v>
      </c>
      <c r="AF167" s="472" t="s">
        <v>590</v>
      </c>
      <c r="AG167" s="472" t="s">
        <v>590</v>
      </c>
      <c r="AH167" s="472" t="s">
        <v>590</v>
      </c>
      <c r="AI167" s="472">
        <v>478.39610395762156</v>
      </c>
      <c r="AJ167" s="472">
        <v>925.75525258398886</v>
      </c>
      <c r="AK167" s="472">
        <v>1206.1803804647971</v>
      </c>
      <c r="AL167" s="472">
        <v>1674.2002409818203</v>
      </c>
      <c r="AM167" s="472">
        <v>2003.0521774393408</v>
      </c>
      <c r="AN167" s="472">
        <v>2315.0045890331053</v>
      </c>
      <c r="AO167" s="472">
        <v>2660.7864497261671</v>
      </c>
      <c r="AP167" s="472">
        <v>2802.3251606665171</v>
      </c>
    </row>
    <row r="168" spans="2:42" s="462" customFormat="1" ht="15" customHeight="1">
      <c r="B168" s="471"/>
      <c r="C168" s="470"/>
      <c r="D168" s="475"/>
      <c r="E168" s="474"/>
      <c r="F168" s="467" t="s">
        <v>591</v>
      </c>
      <c r="G168" s="482"/>
      <c r="H168" s="472" t="s">
        <v>590</v>
      </c>
      <c r="I168" s="472" t="s">
        <v>590</v>
      </c>
      <c r="J168" s="472" t="s">
        <v>590</v>
      </c>
      <c r="K168" s="472" t="s">
        <v>590</v>
      </c>
      <c r="L168" s="472" t="s">
        <v>590</v>
      </c>
      <c r="M168" s="472" t="s">
        <v>590</v>
      </c>
      <c r="N168" s="472" t="s">
        <v>590</v>
      </c>
      <c r="O168" s="472" t="s">
        <v>590</v>
      </c>
      <c r="P168" s="472" t="s">
        <v>590</v>
      </c>
      <c r="Q168" s="472">
        <v>245.49197270012766</v>
      </c>
      <c r="R168" s="472">
        <v>565.26041073558406</v>
      </c>
      <c r="S168" s="472">
        <v>886.95140379126894</v>
      </c>
      <c r="T168" s="472">
        <v>1260.9506491352727</v>
      </c>
      <c r="U168" s="472">
        <v>1787.3186026036274</v>
      </c>
      <c r="V168" s="472">
        <v>2190.6717125401774</v>
      </c>
      <c r="W168" s="472">
        <v>2663.832330037083</v>
      </c>
      <c r="X168" s="472">
        <v>3013.887672187027</v>
      </c>
      <c r="Y168" s="472">
        <v>3174.1008492822339</v>
      </c>
      <c r="Z168" s="472">
        <v>3331.6111592167972</v>
      </c>
      <c r="AA168" s="472">
        <v>3193.9328617334459</v>
      </c>
      <c r="AB168" s="472">
        <v>3127.0967149778858</v>
      </c>
      <c r="AC168" s="472">
        <v>3024.7933308911352</v>
      </c>
      <c r="AD168" s="472">
        <v>3053.0427014786083</v>
      </c>
      <c r="AE168" s="472">
        <v>3140.9139413635917</v>
      </c>
      <c r="AF168" s="472">
        <v>3207.6186606289039</v>
      </c>
      <c r="AG168" s="472">
        <v>3267.8032545920146</v>
      </c>
      <c r="AH168" s="472">
        <v>3277.1918939210614</v>
      </c>
      <c r="AI168" s="472">
        <v>2493.9749357190126</v>
      </c>
      <c r="AJ168" s="472">
        <v>2130.6338045396133</v>
      </c>
      <c r="AK168" s="472">
        <v>1617.0570015088492</v>
      </c>
      <c r="AL168" s="472">
        <v>1352.2396972536912</v>
      </c>
      <c r="AM168" s="472">
        <v>1051.7094974708327</v>
      </c>
      <c r="AN168" s="472">
        <v>857.46477676767472</v>
      </c>
      <c r="AO168" s="472">
        <v>711.05145527961463</v>
      </c>
      <c r="AP168" s="472">
        <v>571.32694893198186</v>
      </c>
    </row>
    <row r="169" spans="2:42" s="462" customFormat="1" ht="15" customHeight="1">
      <c r="B169" s="471"/>
      <c r="C169" s="470"/>
      <c r="D169" s="475"/>
      <c r="E169" s="474"/>
      <c r="F169" s="467" t="s">
        <v>589</v>
      </c>
      <c r="G169" s="482"/>
      <c r="H169" s="472">
        <v>6110.7577919632804</v>
      </c>
      <c r="I169" s="472">
        <v>5861.2420367060276</v>
      </c>
      <c r="J169" s="472">
        <v>5629.4185469485401</v>
      </c>
      <c r="K169" s="472">
        <v>4274.2084771604186</v>
      </c>
      <c r="L169" s="472">
        <v>4046.4255824936145</v>
      </c>
      <c r="M169" s="472">
        <v>3576.9451186846159</v>
      </c>
      <c r="N169" s="472">
        <v>3373.6533892030825</v>
      </c>
      <c r="O169" s="472">
        <v>2825.4549485168222</v>
      </c>
      <c r="P169" s="472">
        <v>2640.80444400037</v>
      </c>
      <c r="Q169" s="472">
        <v>2569.5606746890217</v>
      </c>
      <c r="R169" s="472">
        <v>2209.4642507246717</v>
      </c>
      <c r="S169" s="472">
        <v>1832.6764783200258</v>
      </c>
      <c r="T169" s="472">
        <v>1563.3516925588624</v>
      </c>
      <c r="U169" s="472">
        <v>1479.3255547283686</v>
      </c>
      <c r="V169" s="472">
        <v>1241.7823275066412</v>
      </c>
      <c r="W169" s="472">
        <v>1054.9099992643698</v>
      </c>
      <c r="X169" s="472">
        <v>863.86739337951894</v>
      </c>
      <c r="Y169" s="472">
        <v>682.24484395336617</v>
      </c>
      <c r="Z169" s="472">
        <v>547.58666186210496</v>
      </c>
      <c r="AA169" s="472">
        <v>418.22205029648705</v>
      </c>
      <c r="AB169" s="472">
        <v>329.69205038983682</v>
      </c>
      <c r="AC169" s="472">
        <v>252.32424189627145</v>
      </c>
      <c r="AD169" s="472">
        <v>195.06314193490297</v>
      </c>
      <c r="AE169" s="472">
        <v>147.09245488980869</v>
      </c>
      <c r="AF169" s="472">
        <v>108.51636900790886</v>
      </c>
      <c r="AG169" s="472">
        <v>79.056710405389126</v>
      </c>
      <c r="AH169" s="472">
        <v>56.422914281389488</v>
      </c>
      <c r="AI169" s="472">
        <v>34.549162323592533</v>
      </c>
      <c r="AJ169" s="472">
        <v>23.39659335124173</v>
      </c>
      <c r="AK169" s="472">
        <v>13.858477979097572</v>
      </c>
      <c r="AL169" s="472">
        <v>8.8913866347520436</v>
      </c>
      <c r="AM169" s="472">
        <v>5.1286858002082827</v>
      </c>
      <c r="AN169" s="472">
        <v>2.8711648845637807</v>
      </c>
      <c r="AO169" s="472">
        <v>1.4860994753357675</v>
      </c>
      <c r="AP169" s="472">
        <v>0.54785533201434278</v>
      </c>
    </row>
    <row r="170" spans="2:42" s="462" customFormat="1" ht="15" customHeight="1">
      <c r="B170" s="471"/>
      <c r="C170" s="470"/>
      <c r="D170" s="475"/>
      <c r="E170" s="477" t="s">
        <v>592</v>
      </c>
      <c r="F170" s="476" t="s">
        <v>670</v>
      </c>
      <c r="G170" s="482"/>
      <c r="H170" s="472" t="s">
        <v>590</v>
      </c>
      <c r="I170" s="472" t="s">
        <v>590</v>
      </c>
      <c r="J170" s="472" t="s">
        <v>590</v>
      </c>
      <c r="K170" s="472" t="s">
        <v>590</v>
      </c>
      <c r="L170" s="472" t="s">
        <v>590</v>
      </c>
      <c r="M170" s="472" t="s">
        <v>590</v>
      </c>
      <c r="N170" s="472" t="s">
        <v>590</v>
      </c>
      <c r="O170" s="472" t="s">
        <v>590</v>
      </c>
      <c r="P170" s="472" t="s">
        <v>590</v>
      </c>
      <c r="Q170" s="472" t="s">
        <v>590</v>
      </c>
      <c r="R170" s="472" t="s">
        <v>590</v>
      </c>
      <c r="S170" s="472" t="s">
        <v>590</v>
      </c>
      <c r="T170" s="472" t="s">
        <v>590</v>
      </c>
      <c r="U170" s="472" t="s">
        <v>590</v>
      </c>
      <c r="V170" s="472" t="s">
        <v>590</v>
      </c>
      <c r="W170" s="472" t="s">
        <v>590</v>
      </c>
      <c r="X170" s="472" t="s">
        <v>590</v>
      </c>
      <c r="Y170" s="472" t="s">
        <v>590</v>
      </c>
      <c r="Z170" s="472" t="s">
        <v>590</v>
      </c>
      <c r="AA170" s="472" t="s">
        <v>590</v>
      </c>
      <c r="AB170" s="472" t="s">
        <v>590</v>
      </c>
      <c r="AC170" s="472" t="s">
        <v>590</v>
      </c>
      <c r="AD170" s="472" t="s">
        <v>590</v>
      </c>
      <c r="AE170" s="472" t="s">
        <v>590</v>
      </c>
      <c r="AF170" s="472" t="s">
        <v>590</v>
      </c>
      <c r="AG170" s="472" t="s">
        <v>590</v>
      </c>
      <c r="AH170" s="472" t="s">
        <v>590</v>
      </c>
      <c r="AI170" s="463">
        <v>474.17675205090319</v>
      </c>
      <c r="AJ170" s="463">
        <v>919.64524840392437</v>
      </c>
      <c r="AK170" s="463">
        <v>1235.4090888285893</v>
      </c>
      <c r="AL170" s="463">
        <v>1634.3808517209604</v>
      </c>
      <c r="AM170" s="463">
        <v>1990.7807533918885</v>
      </c>
      <c r="AN170" s="463">
        <v>2498.4316758719615</v>
      </c>
      <c r="AO170" s="463">
        <v>2691.5225087018516</v>
      </c>
      <c r="AP170" s="463">
        <v>2964.4146394460986</v>
      </c>
    </row>
    <row r="171" spans="2:42" s="462" customFormat="1" ht="15" customHeight="1">
      <c r="B171" s="471"/>
      <c r="C171" s="470"/>
      <c r="D171" s="475"/>
      <c r="E171" s="474"/>
      <c r="F171" s="467" t="s">
        <v>591</v>
      </c>
      <c r="G171" s="482"/>
      <c r="H171" s="472" t="s">
        <v>590</v>
      </c>
      <c r="I171" s="472" t="s">
        <v>590</v>
      </c>
      <c r="J171" s="472" t="s">
        <v>590</v>
      </c>
      <c r="K171" s="472" t="s">
        <v>590</v>
      </c>
      <c r="L171" s="472" t="s">
        <v>590</v>
      </c>
      <c r="M171" s="472" t="s">
        <v>590</v>
      </c>
      <c r="N171" s="472" t="s">
        <v>590</v>
      </c>
      <c r="O171" s="472" t="s">
        <v>590</v>
      </c>
      <c r="P171" s="472" t="s">
        <v>590</v>
      </c>
      <c r="Q171" s="472" t="s">
        <v>590</v>
      </c>
      <c r="R171" s="472">
        <v>316.99421103797124</v>
      </c>
      <c r="S171" s="472">
        <v>655.59324521569704</v>
      </c>
      <c r="T171" s="472">
        <v>947.67455650433863</v>
      </c>
      <c r="U171" s="472">
        <v>1229.6929115618366</v>
      </c>
      <c r="V171" s="472">
        <v>1474.1559826959794</v>
      </c>
      <c r="W171" s="472">
        <v>1662.1059456023852</v>
      </c>
      <c r="X171" s="472">
        <v>1914.6600788308549</v>
      </c>
      <c r="Y171" s="472">
        <v>2210.362819787752</v>
      </c>
      <c r="Z171" s="472">
        <v>2385.8227327525374</v>
      </c>
      <c r="AA171" s="472">
        <v>2637.4832643102745</v>
      </c>
      <c r="AB171" s="472">
        <v>2751.3801590513062</v>
      </c>
      <c r="AC171" s="472">
        <v>2781.1915559487006</v>
      </c>
      <c r="AD171" s="472">
        <v>2951.9191626658949</v>
      </c>
      <c r="AE171" s="472">
        <v>2883.0356378399047</v>
      </c>
      <c r="AF171" s="472">
        <v>3037.1916231577552</v>
      </c>
      <c r="AG171" s="472">
        <v>3471.3782977719984</v>
      </c>
      <c r="AH171" s="472">
        <v>3568.1969897610315</v>
      </c>
      <c r="AI171" s="472">
        <v>2896.4894925983945</v>
      </c>
      <c r="AJ171" s="472">
        <v>2552.4349494937783</v>
      </c>
      <c r="AK171" s="472">
        <v>2016.8376196683453</v>
      </c>
      <c r="AL171" s="472">
        <v>1760.7667298464598</v>
      </c>
      <c r="AM171" s="472">
        <v>1418.2217428287449</v>
      </c>
      <c r="AN171" s="472">
        <v>1184.3816019767255</v>
      </c>
      <c r="AO171" s="472">
        <v>916.36654210714778</v>
      </c>
      <c r="AP171" s="472">
        <v>746.46976663661951</v>
      </c>
    </row>
    <row r="172" spans="2:42" s="462" customFormat="1" ht="15" customHeight="1">
      <c r="B172" s="471"/>
      <c r="C172" s="470"/>
      <c r="D172" s="475"/>
      <c r="E172" s="482"/>
      <c r="F172" s="467" t="s">
        <v>589</v>
      </c>
      <c r="G172" s="475"/>
      <c r="H172" s="463">
        <v>3568.3669823372493</v>
      </c>
      <c r="I172" s="463">
        <v>3262.3960354687588</v>
      </c>
      <c r="J172" s="463">
        <v>3375.4368676019008</v>
      </c>
      <c r="K172" s="463">
        <v>3244.7692629654898</v>
      </c>
      <c r="L172" s="463">
        <v>3368.0794856633429</v>
      </c>
      <c r="M172" s="463">
        <v>3082.5987048237184</v>
      </c>
      <c r="N172" s="463">
        <v>3050.8703426272787</v>
      </c>
      <c r="O172" s="463">
        <v>2779.2842310794726</v>
      </c>
      <c r="P172" s="463">
        <v>2794.2612612690618</v>
      </c>
      <c r="Q172" s="463">
        <v>2845.951611374544</v>
      </c>
      <c r="R172" s="463">
        <v>2505.3082482852374</v>
      </c>
      <c r="S172" s="463">
        <v>2309.2386001813061</v>
      </c>
      <c r="T172" s="463">
        <v>2008.5349600665813</v>
      </c>
      <c r="U172" s="463">
        <v>1791.7745637650432</v>
      </c>
      <c r="V172" s="463">
        <v>1558.7376871693866</v>
      </c>
      <c r="W172" s="463">
        <v>1291.7970877957532</v>
      </c>
      <c r="X172" s="463">
        <v>1097.4847711824327</v>
      </c>
      <c r="Y172" s="463">
        <v>948.69948805463503</v>
      </c>
      <c r="Z172" s="463">
        <v>779.14451140210861</v>
      </c>
      <c r="AA172" s="463">
        <v>676.90060254312323</v>
      </c>
      <c r="AB172" s="463">
        <v>558.68861870700766</v>
      </c>
      <c r="AC172" s="463">
        <v>447.86149753502809</v>
      </c>
      <c r="AD172" s="463">
        <v>366.72606248441156</v>
      </c>
      <c r="AE172" s="463">
        <v>270.97425385077514</v>
      </c>
      <c r="AF172" s="463">
        <v>211.64121054054036</v>
      </c>
      <c r="AG172" s="463">
        <v>178.99750030317458</v>
      </c>
      <c r="AH172" s="463">
        <v>135.77026839959595</v>
      </c>
      <c r="AI172" s="463">
        <v>93.047470573434211</v>
      </c>
      <c r="AJ172" s="463">
        <v>68.531468569333015</v>
      </c>
      <c r="AK172" s="463">
        <v>44.478456142801889</v>
      </c>
      <c r="AL172" s="463">
        <v>31.258773415860208</v>
      </c>
      <c r="AM172" s="463">
        <v>19.700801124293495</v>
      </c>
      <c r="AN172" s="463">
        <v>12.546765635467914</v>
      </c>
      <c r="AO172" s="463">
        <v>7.0689936551925152</v>
      </c>
      <c r="AP172" s="463">
        <v>3.7283011599466445</v>
      </c>
    </row>
    <row r="173" spans="2:42" s="462" customFormat="1" ht="15" customHeight="1">
      <c r="B173" s="471"/>
      <c r="C173" s="470"/>
      <c r="D173" s="477"/>
      <c r="E173" s="477" t="s">
        <v>597</v>
      </c>
      <c r="F173" s="476" t="s">
        <v>670</v>
      </c>
      <c r="G173" s="477"/>
      <c r="H173" s="472" t="s">
        <v>590</v>
      </c>
      <c r="I173" s="472" t="s">
        <v>590</v>
      </c>
      <c r="J173" s="472" t="s">
        <v>590</v>
      </c>
      <c r="K173" s="472" t="s">
        <v>590</v>
      </c>
      <c r="L173" s="472" t="s">
        <v>590</v>
      </c>
      <c r="M173" s="472" t="s">
        <v>590</v>
      </c>
      <c r="N173" s="472" t="s">
        <v>590</v>
      </c>
      <c r="O173" s="472" t="s">
        <v>590</v>
      </c>
      <c r="P173" s="472" t="s">
        <v>590</v>
      </c>
      <c r="Q173" s="472" t="s">
        <v>590</v>
      </c>
      <c r="R173" s="472" t="s">
        <v>590</v>
      </c>
      <c r="S173" s="472" t="s">
        <v>590</v>
      </c>
      <c r="T173" s="472" t="s">
        <v>590</v>
      </c>
      <c r="U173" s="472" t="s">
        <v>590</v>
      </c>
      <c r="V173" s="472" t="s">
        <v>590</v>
      </c>
      <c r="W173" s="472" t="s">
        <v>590</v>
      </c>
      <c r="X173" s="472" t="s">
        <v>590</v>
      </c>
      <c r="Y173" s="472" t="s">
        <v>590</v>
      </c>
      <c r="Z173" s="472" t="s">
        <v>590</v>
      </c>
      <c r="AA173" s="472" t="s">
        <v>590</v>
      </c>
      <c r="AB173" s="472" t="s">
        <v>590</v>
      </c>
      <c r="AC173" s="472" t="s">
        <v>590</v>
      </c>
      <c r="AD173" s="472" t="s">
        <v>590</v>
      </c>
      <c r="AE173" s="472" t="s">
        <v>590</v>
      </c>
      <c r="AF173" s="472" t="s">
        <v>590</v>
      </c>
      <c r="AG173" s="472" t="s">
        <v>590</v>
      </c>
      <c r="AH173" s="472" t="s">
        <v>590</v>
      </c>
      <c r="AI173" s="472">
        <v>109.61656350054716</v>
      </c>
      <c r="AJ173" s="472">
        <v>179.7452321426716</v>
      </c>
      <c r="AK173" s="472">
        <v>222.33810892787366</v>
      </c>
      <c r="AL173" s="472">
        <v>257.1555251158706</v>
      </c>
      <c r="AM173" s="472">
        <v>283.39976117855497</v>
      </c>
      <c r="AN173" s="472">
        <v>319.00300680083711</v>
      </c>
      <c r="AO173" s="472">
        <v>325.8392241369159</v>
      </c>
      <c r="AP173" s="472">
        <v>338.5296062253567</v>
      </c>
    </row>
    <row r="174" spans="2:42" s="462" customFormat="1" ht="15" customHeight="1">
      <c r="B174" s="471"/>
      <c r="C174" s="470"/>
      <c r="D174" s="481"/>
      <c r="E174" s="474"/>
      <c r="F174" s="467" t="s">
        <v>591</v>
      </c>
      <c r="G174" s="481"/>
      <c r="H174" s="472" t="s">
        <v>590</v>
      </c>
      <c r="I174" s="472" t="s">
        <v>590</v>
      </c>
      <c r="J174" s="472" t="s">
        <v>590</v>
      </c>
      <c r="K174" s="472" t="s">
        <v>590</v>
      </c>
      <c r="L174" s="472" t="s">
        <v>590</v>
      </c>
      <c r="M174" s="472" t="s">
        <v>590</v>
      </c>
      <c r="N174" s="472" t="s">
        <v>590</v>
      </c>
      <c r="O174" s="472" t="s">
        <v>590</v>
      </c>
      <c r="P174" s="472" t="s">
        <v>590</v>
      </c>
      <c r="Q174" s="472">
        <v>204.14527082485017</v>
      </c>
      <c r="R174" s="472">
        <v>349.28241618988648</v>
      </c>
      <c r="S174" s="472">
        <v>490.64343141505321</v>
      </c>
      <c r="T174" s="472">
        <v>589.63719522235124</v>
      </c>
      <c r="U174" s="472">
        <v>618.89007453776912</v>
      </c>
      <c r="V174" s="472">
        <v>671.56824511782554</v>
      </c>
      <c r="W174" s="472">
        <v>738.73672508799996</v>
      </c>
      <c r="X174" s="472">
        <v>771.19024996789744</v>
      </c>
      <c r="Y174" s="472">
        <v>720.26169467450063</v>
      </c>
      <c r="Z174" s="472">
        <v>681.73478625099256</v>
      </c>
      <c r="AA174" s="472">
        <v>673.47191489480531</v>
      </c>
      <c r="AB174" s="472">
        <v>626.00151023717899</v>
      </c>
      <c r="AC174" s="472">
        <v>592.14757534572482</v>
      </c>
      <c r="AD174" s="472">
        <v>573.92921338659426</v>
      </c>
      <c r="AE174" s="472">
        <v>577.3035380606633</v>
      </c>
      <c r="AF174" s="472">
        <v>563.88318549345922</v>
      </c>
      <c r="AG174" s="472">
        <v>549.65478438283037</v>
      </c>
      <c r="AH174" s="472">
        <v>512.70338105839926</v>
      </c>
      <c r="AI174" s="472">
        <v>399.9941716047224</v>
      </c>
      <c r="AJ174" s="472">
        <v>301.14343482642181</v>
      </c>
      <c r="AK174" s="472">
        <v>217.15892009278357</v>
      </c>
      <c r="AL174" s="472">
        <v>160.87537332094834</v>
      </c>
      <c r="AM174" s="472">
        <v>114.88329317486057</v>
      </c>
      <c r="AN174" s="472">
        <v>84.366632068169423</v>
      </c>
      <c r="AO174" s="472">
        <v>61.778087340990382</v>
      </c>
      <c r="AP174" s="472">
        <v>43.269679592214416</v>
      </c>
    </row>
    <row r="175" spans="2:42" s="462" customFormat="1" ht="15" customHeight="1">
      <c r="B175" s="471"/>
      <c r="C175" s="470"/>
      <c r="D175" s="481"/>
      <c r="E175" s="468"/>
      <c r="F175" s="467" t="s">
        <v>589</v>
      </c>
      <c r="G175" s="473"/>
      <c r="H175" s="472">
        <v>1838.4639176609371</v>
      </c>
      <c r="I175" s="472">
        <v>1730.4165419225458</v>
      </c>
      <c r="J175" s="472">
        <v>1584.7314346111746</v>
      </c>
      <c r="K175" s="472">
        <v>1413.3039076840255</v>
      </c>
      <c r="L175" s="472">
        <v>1323.1958646380278</v>
      </c>
      <c r="M175" s="472">
        <v>1131.4844189569289</v>
      </c>
      <c r="N175" s="472">
        <v>1098.2764825225099</v>
      </c>
      <c r="O175" s="472">
        <v>1097.9761827479749</v>
      </c>
      <c r="P175" s="472">
        <v>1062.3854734375818</v>
      </c>
      <c r="Q175" s="472">
        <v>826.18968799421702</v>
      </c>
      <c r="R175" s="472">
        <v>621.14310465497363</v>
      </c>
      <c r="S175" s="472">
        <v>491.00547664070427</v>
      </c>
      <c r="T175" s="472">
        <v>364.8152691909392</v>
      </c>
      <c r="U175" s="472">
        <v>245.69417882234325</v>
      </c>
      <c r="V175" s="472">
        <v>178.36327034178163</v>
      </c>
      <c r="W175" s="472">
        <v>133.58026160433056</v>
      </c>
      <c r="X175" s="472">
        <v>93.770036989825726</v>
      </c>
      <c r="Y175" s="472">
        <v>58.937469852240248</v>
      </c>
      <c r="Z175" s="472">
        <v>40.603128365345171</v>
      </c>
      <c r="AA175" s="472">
        <v>29.062929305178969</v>
      </c>
      <c r="AB175" s="472">
        <v>19.260889134822385</v>
      </c>
      <c r="AC175" s="472">
        <v>12.27017656479547</v>
      </c>
      <c r="AD175" s="472">
        <v>7.8187499924082742</v>
      </c>
      <c r="AE175" s="472">
        <v>5.0331161803111115</v>
      </c>
      <c r="AF175" s="472">
        <v>3.0718805338103041</v>
      </c>
      <c r="AG175" s="472">
        <v>1.8749479601251595</v>
      </c>
      <c r="AH175" s="472">
        <v>1.0928180443227207</v>
      </c>
      <c r="AI175" s="472">
        <v>0.64131909087374839</v>
      </c>
      <c r="AJ175" s="472">
        <v>0.35791336737804336</v>
      </c>
      <c r="AK175" s="472">
        <v>0.18814195985951826</v>
      </c>
      <c r="AL175" s="472">
        <v>9.9708172064139053E-2</v>
      </c>
      <c r="AM175" s="472">
        <v>4.9607016121992489E-2</v>
      </c>
      <c r="AN175" s="472">
        <v>2.4167865600137971E-2</v>
      </c>
      <c r="AO175" s="472">
        <v>1.0659380513089232E-2</v>
      </c>
      <c r="AP175" s="472">
        <v>3.389631162017515E-3</v>
      </c>
    </row>
    <row r="176" spans="2:42" s="462" customFormat="1" ht="15" customHeight="1">
      <c r="B176" s="471"/>
      <c r="C176" s="470"/>
      <c r="D176" s="481"/>
      <c r="E176" s="477" t="s">
        <v>596</v>
      </c>
      <c r="F176" s="476" t="s">
        <v>670</v>
      </c>
      <c r="G176" s="473"/>
      <c r="H176" s="472" t="s">
        <v>590</v>
      </c>
      <c r="I176" s="472" t="s">
        <v>590</v>
      </c>
      <c r="J176" s="472" t="s">
        <v>590</v>
      </c>
      <c r="K176" s="472" t="s">
        <v>590</v>
      </c>
      <c r="L176" s="472" t="s">
        <v>590</v>
      </c>
      <c r="M176" s="472" t="s">
        <v>590</v>
      </c>
      <c r="N176" s="472" t="s">
        <v>590</v>
      </c>
      <c r="O176" s="472" t="s">
        <v>590</v>
      </c>
      <c r="P176" s="472" t="s">
        <v>590</v>
      </c>
      <c r="Q176" s="472" t="s">
        <v>590</v>
      </c>
      <c r="R176" s="472" t="s">
        <v>590</v>
      </c>
      <c r="S176" s="472" t="s">
        <v>590</v>
      </c>
      <c r="T176" s="472" t="s">
        <v>590</v>
      </c>
      <c r="U176" s="472" t="s">
        <v>590</v>
      </c>
      <c r="V176" s="472" t="s">
        <v>590</v>
      </c>
      <c r="W176" s="472" t="s">
        <v>590</v>
      </c>
      <c r="X176" s="472" t="s">
        <v>590</v>
      </c>
      <c r="Y176" s="472" t="s">
        <v>590</v>
      </c>
      <c r="Z176" s="472" t="s">
        <v>590</v>
      </c>
      <c r="AA176" s="472" t="s">
        <v>590</v>
      </c>
      <c r="AB176" s="472" t="s">
        <v>590</v>
      </c>
      <c r="AC176" s="472" t="s">
        <v>590</v>
      </c>
      <c r="AD176" s="472" t="s">
        <v>590</v>
      </c>
      <c r="AE176" s="472" t="s">
        <v>590</v>
      </c>
      <c r="AF176" s="472" t="s">
        <v>590</v>
      </c>
      <c r="AG176" s="472" t="s">
        <v>590</v>
      </c>
      <c r="AH176" s="472" t="s">
        <v>590</v>
      </c>
      <c r="AI176" s="472">
        <v>57.684789204405163</v>
      </c>
      <c r="AJ176" s="472">
        <v>118.603691232478</v>
      </c>
      <c r="AK176" s="472">
        <v>164.29286445212867</v>
      </c>
      <c r="AL176" s="472">
        <v>206.76968765808621</v>
      </c>
      <c r="AM176" s="472">
        <v>228.87083543477985</v>
      </c>
      <c r="AN176" s="472">
        <v>399.1339924930337</v>
      </c>
      <c r="AO176" s="472">
        <v>447.46403137984214</v>
      </c>
      <c r="AP176" s="472">
        <v>475.43437397629549</v>
      </c>
    </row>
    <row r="177" spans="2:42" s="462" customFormat="1" ht="15" customHeight="1">
      <c r="B177" s="471"/>
      <c r="C177" s="470"/>
      <c r="D177" s="475"/>
      <c r="E177" s="474"/>
      <c r="F177" s="467" t="s">
        <v>591</v>
      </c>
      <c r="G177" s="473"/>
      <c r="H177" s="472" t="s">
        <v>590</v>
      </c>
      <c r="I177" s="472" t="s">
        <v>590</v>
      </c>
      <c r="J177" s="472" t="s">
        <v>590</v>
      </c>
      <c r="K177" s="472" t="s">
        <v>590</v>
      </c>
      <c r="L177" s="472" t="s">
        <v>590</v>
      </c>
      <c r="M177" s="472" t="s">
        <v>590</v>
      </c>
      <c r="N177" s="472" t="s">
        <v>590</v>
      </c>
      <c r="O177" s="472" t="s">
        <v>590</v>
      </c>
      <c r="P177" s="472" t="s">
        <v>590</v>
      </c>
      <c r="Q177" s="472" t="s">
        <v>590</v>
      </c>
      <c r="R177" s="472">
        <v>31.423898225773502</v>
      </c>
      <c r="S177" s="472">
        <v>55.24722728350941</v>
      </c>
      <c r="T177" s="472">
        <v>81.256037283960382</v>
      </c>
      <c r="U177" s="472">
        <v>101.39777693633793</v>
      </c>
      <c r="V177" s="472">
        <v>114.78347948816425</v>
      </c>
      <c r="W177" s="472">
        <v>140.0701424093368</v>
      </c>
      <c r="X177" s="472">
        <v>159.94834444820481</v>
      </c>
      <c r="Y177" s="472">
        <v>172.96913073253134</v>
      </c>
      <c r="Z177" s="472">
        <v>204.38374797352688</v>
      </c>
      <c r="AA177" s="472">
        <v>209.06946299459901</v>
      </c>
      <c r="AB177" s="472">
        <v>227.63533867779248</v>
      </c>
      <c r="AC177" s="472">
        <v>244.90273635467233</v>
      </c>
      <c r="AD177" s="472">
        <v>259.15119772347248</v>
      </c>
      <c r="AE177" s="472">
        <v>274.20706535192846</v>
      </c>
      <c r="AF177" s="472">
        <v>285.14493232496977</v>
      </c>
      <c r="AG177" s="472">
        <v>325.14628493323187</v>
      </c>
      <c r="AH177" s="472">
        <v>333.5554457734753</v>
      </c>
      <c r="AI177" s="472">
        <v>263.81120649030089</v>
      </c>
      <c r="AJ177" s="472">
        <v>214.16018737992789</v>
      </c>
      <c r="AK177" s="472">
        <v>165.24280259902289</v>
      </c>
      <c r="AL177" s="472">
        <v>132.15026840224229</v>
      </c>
      <c r="AM177" s="472">
        <v>91.87389109223578</v>
      </c>
      <c r="AN177" s="472">
        <v>111.66595363722172</v>
      </c>
      <c r="AO177" s="472">
        <v>79.536032337854564</v>
      </c>
      <c r="AP177" s="472">
        <v>59.211058562069795</v>
      </c>
    </row>
    <row r="178" spans="2:42" s="462" customFormat="1" ht="15" customHeight="1">
      <c r="B178" s="471"/>
      <c r="C178" s="470"/>
      <c r="D178" s="480" t="s">
        <v>595</v>
      </c>
      <c r="E178" s="468"/>
      <c r="F178" s="467" t="s">
        <v>589</v>
      </c>
      <c r="G178" s="478" t="s">
        <v>594</v>
      </c>
      <c r="H178" s="472">
        <v>284.86965387853303</v>
      </c>
      <c r="I178" s="472">
        <v>288.95859591313496</v>
      </c>
      <c r="J178" s="472">
        <v>297.79548661086244</v>
      </c>
      <c r="K178" s="472">
        <v>285.96322396172059</v>
      </c>
      <c r="L178" s="472">
        <v>282.12386197701602</v>
      </c>
      <c r="M178" s="472">
        <v>255.05509268507794</v>
      </c>
      <c r="N178" s="472">
        <v>252.46218210181055</v>
      </c>
      <c r="O178" s="472">
        <v>246.90337361670652</v>
      </c>
      <c r="P178" s="472">
        <v>248.97929522412124</v>
      </c>
      <c r="Q178" s="472">
        <v>242.09777596715645</v>
      </c>
      <c r="R178" s="472">
        <v>203.04498368093235</v>
      </c>
      <c r="S178" s="472">
        <v>176.76293850912919</v>
      </c>
      <c r="T178" s="472">
        <v>144.91010581077603</v>
      </c>
      <c r="U178" s="472">
        <v>115.0135852005173</v>
      </c>
      <c r="V178" s="472">
        <v>94.751604122295191</v>
      </c>
      <c r="W178" s="472">
        <v>77.682567308929549</v>
      </c>
      <c r="X178" s="472">
        <v>61.63662647326516</v>
      </c>
      <c r="Y178" s="472">
        <v>44.19091244704908</v>
      </c>
      <c r="Z178" s="472">
        <v>33.283951260145294</v>
      </c>
      <c r="AA178" s="472">
        <v>24.736252954922719</v>
      </c>
      <c r="AB178" s="472">
        <v>17.864272632238695</v>
      </c>
      <c r="AC178" s="472">
        <v>12.61054672487732</v>
      </c>
      <c r="AD178" s="472">
        <v>8.7180813174637244</v>
      </c>
      <c r="AE178" s="472">
        <v>5.7735766398058876</v>
      </c>
      <c r="AF178" s="472">
        <v>3.7244619236614427</v>
      </c>
      <c r="AG178" s="472">
        <v>2.5826809500629935</v>
      </c>
      <c r="AH178" s="472">
        <v>1.550760008777688</v>
      </c>
      <c r="AI178" s="472">
        <v>0.87546687344309793</v>
      </c>
      <c r="AJ178" s="472">
        <v>0.49753743494770714</v>
      </c>
      <c r="AK178" s="472">
        <v>0.26325200870217397</v>
      </c>
      <c r="AL178" s="472">
        <v>0.14146544907525554</v>
      </c>
      <c r="AM178" s="472">
        <v>6.4584989758851283E-2</v>
      </c>
      <c r="AN178" s="472">
        <v>5.013085742722078E-2</v>
      </c>
      <c r="AO178" s="472">
        <v>2.1456228891289703E-2</v>
      </c>
      <c r="AP178" s="472">
        <v>8.7006773689955498E-3</v>
      </c>
    </row>
    <row r="179" spans="2:42" s="462" customFormat="1" ht="15" customHeight="1">
      <c r="B179" s="471"/>
      <c r="C179" s="470"/>
      <c r="D179" s="480"/>
      <c r="E179" s="479" t="s">
        <v>593</v>
      </c>
      <c r="F179" s="476" t="s">
        <v>670</v>
      </c>
      <c r="G179" s="478"/>
      <c r="H179" s="472" t="s">
        <v>590</v>
      </c>
      <c r="I179" s="472" t="s">
        <v>590</v>
      </c>
      <c r="J179" s="472" t="s">
        <v>590</v>
      </c>
      <c r="K179" s="472" t="s">
        <v>590</v>
      </c>
      <c r="L179" s="472" t="s">
        <v>590</v>
      </c>
      <c r="M179" s="472" t="s">
        <v>590</v>
      </c>
      <c r="N179" s="472" t="s">
        <v>590</v>
      </c>
      <c r="O179" s="472" t="s">
        <v>590</v>
      </c>
      <c r="P179" s="472" t="s">
        <v>590</v>
      </c>
      <c r="Q179" s="472" t="s">
        <v>590</v>
      </c>
      <c r="R179" s="472" t="s">
        <v>590</v>
      </c>
      <c r="S179" s="472" t="s">
        <v>590</v>
      </c>
      <c r="T179" s="472" t="s">
        <v>590</v>
      </c>
      <c r="U179" s="472" t="s">
        <v>590</v>
      </c>
      <c r="V179" s="472" t="s">
        <v>590</v>
      </c>
      <c r="W179" s="472" t="s">
        <v>590</v>
      </c>
      <c r="X179" s="472" t="s">
        <v>590</v>
      </c>
      <c r="Y179" s="472" t="s">
        <v>590</v>
      </c>
      <c r="Z179" s="472" t="s">
        <v>590</v>
      </c>
      <c r="AA179" s="472" t="s">
        <v>590</v>
      </c>
      <c r="AB179" s="472" t="s">
        <v>590</v>
      </c>
      <c r="AC179" s="472" t="s">
        <v>590</v>
      </c>
      <c r="AD179" s="472" t="s">
        <v>590</v>
      </c>
      <c r="AE179" s="472" t="s">
        <v>590</v>
      </c>
      <c r="AF179" s="472" t="s">
        <v>590</v>
      </c>
      <c r="AG179" s="472" t="s">
        <v>590</v>
      </c>
      <c r="AH179" s="472" t="s">
        <v>590</v>
      </c>
      <c r="AI179" s="472">
        <v>27.941072928577785</v>
      </c>
      <c r="AJ179" s="472">
        <v>54.069409872858323</v>
      </c>
      <c r="AK179" s="472">
        <v>77.221300574490414</v>
      </c>
      <c r="AL179" s="472">
        <v>106.89171152566426</v>
      </c>
      <c r="AM179" s="472">
        <v>117.4837756908982</v>
      </c>
      <c r="AN179" s="472">
        <v>203.67079020057253</v>
      </c>
      <c r="AO179" s="472">
        <v>227.12538185955606</v>
      </c>
      <c r="AP179" s="472">
        <v>238.55358935123272</v>
      </c>
    </row>
    <row r="180" spans="2:42" s="462" customFormat="1" ht="15" customHeight="1">
      <c r="B180" s="471"/>
      <c r="C180" s="470"/>
      <c r="D180" s="475"/>
      <c r="E180" s="474"/>
      <c r="F180" s="467" t="s">
        <v>591</v>
      </c>
      <c r="G180" s="473"/>
      <c r="H180" s="472" t="s">
        <v>590</v>
      </c>
      <c r="I180" s="472" t="s">
        <v>590</v>
      </c>
      <c r="J180" s="472" t="s">
        <v>590</v>
      </c>
      <c r="K180" s="472" t="s">
        <v>590</v>
      </c>
      <c r="L180" s="472" t="s">
        <v>590</v>
      </c>
      <c r="M180" s="472" t="s">
        <v>590</v>
      </c>
      <c r="N180" s="472" t="s">
        <v>590</v>
      </c>
      <c r="O180" s="472" t="s">
        <v>590</v>
      </c>
      <c r="P180" s="472" t="s">
        <v>590</v>
      </c>
      <c r="Q180" s="472">
        <v>17.699477406423988</v>
      </c>
      <c r="R180" s="472">
        <v>40.642788445592615</v>
      </c>
      <c r="S180" s="472">
        <v>66.14410754735971</v>
      </c>
      <c r="T180" s="472">
        <v>94.034977555483465</v>
      </c>
      <c r="U180" s="472">
        <v>123.15989685355609</v>
      </c>
      <c r="V180" s="472">
        <v>150.54156285575647</v>
      </c>
      <c r="W180" s="472">
        <v>176.64300720404887</v>
      </c>
      <c r="X180" s="472">
        <v>199.85574008815928</v>
      </c>
      <c r="Y180" s="472">
        <v>207.4947614830937</v>
      </c>
      <c r="Z180" s="472">
        <v>217.19633999987099</v>
      </c>
      <c r="AA180" s="472">
        <v>197.14539208012607</v>
      </c>
      <c r="AB180" s="472">
        <v>193.01993330323168</v>
      </c>
      <c r="AC180" s="472">
        <v>194.98758299804092</v>
      </c>
      <c r="AD180" s="472">
        <v>196.27089677661365</v>
      </c>
      <c r="AE180" s="472">
        <v>179.04227176383878</v>
      </c>
      <c r="AF180" s="472">
        <v>182.8446568968252</v>
      </c>
      <c r="AG180" s="472">
        <v>203.71101056725587</v>
      </c>
      <c r="AH180" s="472">
        <v>203.73810072068579</v>
      </c>
      <c r="AI180" s="472">
        <v>145.66242280088252</v>
      </c>
      <c r="AJ180" s="472">
        <v>124.44121936663619</v>
      </c>
      <c r="AK180" s="472">
        <v>103.52617799294693</v>
      </c>
      <c r="AL180" s="472">
        <v>86.335679624336365</v>
      </c>
      <c r="AM180" s="472">
        <v>61.685264160619873</v>
      </c>
      <c r="AN180" s="472">
        <v>75.438523742352899</v>
      </c>
      <c r="AO180" s="472">
        <v>60.695526061024523</v>
      </c>
      <c r="AP180" s="472">
        <v>48.635360476296889</v>
      </c>
    </row>
    <row r="181" spans="2:42" s="462" customFormat="1" ht="15" customHeight="1">
      <c r="B181" s="471"/>
      <c r="C181" s="470"/>
      <c r="D181" s="475"/>
      <c r="E181" s="468"/>
      <c r="F181" s="467" t="s">
        <v>589</v>
      </c>
      <c r="G181" s="473"/>
      <c r="H181" s="472">
        <v>361.40392362030076</v>
      </c>
      <c r="I181" s="472">
        <v>339.75915917142339</v>
      </c>
      <c r="J181" s="472">
        <v>325.42943800095344</v>
      </c>
      <c r="K181" s="472">
        <v>276.23600420375567</v>
      </c>
      <c r="L181" s="472">
        <v>261.5147202549378</v>
      </c>
      <c r="M181" s="472">
        <v>222.63036424765804</v>
      </c>
      <c r="N181" s="472">
        <v>209.40370433820146</v>
      </c>
      <c r="O181" s="472">
        <v>202.63959163463235</v>
      </c>
      <c r="P181" s="472">
        <v>189.39659059156693</v>
      </c>
      <c r="Q181" s="472">
        <v>185.26015578378326</v>
      </c>
      <c r="R181" s="472">
        <v>158.86268773616356</v>
      </c>
      <c r="S181" s="472">
        <v>136.67124214850872</v>
      </c>
      <c r="T181" s="472">
        <v>116.58643533901601</v>
      </c>
      <c r="U181" s="472">
        <v>101.93682450782417</v>
      </c>
      <c r="V181" s="472">
        <v>85.334489526385411</v>
      </c>
      <c r="W181" s="472">
        <v>69.952779121456643</v>
      </c>
      <c r="X181" s="472">
        <v>57.284436588378298</v>
      </c>
      <c r="Y181" s="472">
        <v>44.599159853785352</v>
      </c>
      <c r="Z181" s="472">
        <v>35.698589392753554</v>
      </c>
      <c r="AA181" s="472">
        <v>25.814741151918483</v>
      </c>
      <c r="AB181" s="472">
        <v>20.350230062296628</v>
      </c>
      <c r="AC181" s="472">
        <v>16.265605175964907</v>
      </c>
      <c r="AD181" s="472">
        <v>12.540020412123779</v>
      </c>
      <c r="AE181" s="472">
        <v>8.3847465337932672</v>
      </c>
      <c r="AF181" s="472">
        <v>6.1857846453138245</v>
      </c>
      <c r="AG181" s="472">
        <v>4.9283023224160987</v>
      </c>
      <c r="AH181" s="472">
        <v>3.507727885614393</v>
      </c>
      <c r="AI181" s="472">
        <v>2.0178689920733239</v>
      </c>
      <c r="AJ181" s="472">
        <v>1.3664950774039606</v>
      </c>
      <c r="AK181" s="472">
        <v>0.88723851826910338</v>
      </c>
      <c r="AL181" s="472">
        <v>0.56768331049080445</v>
      </c>
      <c r="AM181" s="472">
        <v>0.30080962389658544</v>
      </c>
      <c r="AN181" s="472">
        <v>0.25260097695075384</v>
      </c>
      <c r="AO181" s="472">
        <v>0.12685381453729924</v>
      </c>
      <c r="AP181" s="472">
        <v>4.6637291678938576E-2</v>
      </c>
    </row>
    <row r="182" spans="2:42" s="462" customFormat="1" ht="15" customHeight="1">
      <c r="B182" s="471"/>
      <c r="C182" s="470"/>
      <c r="D182" s="475"/>
      <c r="E182" s="477" t="s">
        <v>592</v>
      </c>
      <c r="F182" s="476" t="s">
        <v>670</v>
      </c>
      <c r="G182" s="473"/>
      <c r="H182" s="472" t="s">
        <v>590</v>
      </c>
      <c r="I182" s="472" t="s">
        <v>590</v>
      </c>
      <c r="J182" s="472" t="s">
        <v>590</v>
      </c>
      <c r="K182" s="472" t="s">
        <v>590</v>
      </c>
      <c r="L182" s="472" t="s">
        <v>590</v>
      </c>
      <c r="M182" s="472" t="s">
        <v>590</v>
      </c>
      <c r="N182" s="472" t="s">
        <v>590</v>
      </c>
      <c r="O182" s="472" t="s">
        <v>590</v>
      </c>
      <c r="P182" s="472" t="s">
        <v>590</v>
      </c>
      <c r="Q182" s="472" t="s">
        <v>590</v>
      </c>
      <c r="R182" s="472" t="s">
        <v>590</v>
      </c>
      <c r="S182" s="472" t="s">
        <v>590</v>
      </c>
      <c r="T182" s="472" t="s">
        <v>590</v>
      </c>
      <c r="U182" s="472" t="s">
        <v>590</v>
      </c>
      <c r="V182" s="472" t="s">
        <v>590</v>
      </c>
      <c r="W182" s="472" t="s">
        <v>590</v>
      </c>
      <c r="X182" s="472" t="s">
        <v>590</v>
      </c>
      <c r="Y182" s="472" t="s">
        <v>590</v>
      </c>
      <c r="Z182" s="472" t="s">
        <v>590</v>
      </c>
      <c r="AA182" s="472" t="s">
        <v>590</v>
      </c>
      <c r="AB182" s="472" t="s">
        <v>590</v>
      </c>
      <c r="AC182" s="472" t="s">
        <v>590</v>
      </c>
      <c r="AD182" s="472" t="s">
        <v>590</v>
      </c>
      <c r="AE182" s="472" t="s">
        <v>590</v>
      </c>
      <c r="AF182" s="472" t="s">
        <v>590</v>
      </c>
      <c r="AG182" s="472" t="s">
        <v>590</v>
      </c>
      <c r="AH182" s="472" t="s">
        <v>590</v>
      </c>
      <c r="AI182" s="463">
        <v>10.140527616554342</v>
      </c>
      <c r="AJ182" s="463">
        <v>19.667113578507649</v>
      </c>
      <c r="AK182" s="463">
        <v>37.72002406350024</v>
      </c>
      <c r="AL182" s="463">
        <v>49.765252688466852</v>
      </c>
      <c r="AM182" s="463">
        <v>62.609678320886985</v>
      </c>
      <c r="AN182" s="463">
        <v>123.2648510512191</v>
      </c>
      <c r="AO182" s="463">
        <v>124.13693185483555</v>
      </c>
      <c r="AP182" s="463">
        <v>136.349553318235</v>
      </c>
    </row>
    <row r="183" spans="2:42" s="462" customFormat="1" ht="15" customHeight="1">
      <c r="B183" s="471"/>
      <c r="C183" s="470"/>
      <c r="D183" s="475"/>
      <c r="E183" s="474"/>
      <c r="F183" s="467" t="s">
        <v>591</v>
      </c>
      <c r="G183" s="473"/>
      <c r="H183" s="472" t="s">
        <v>590</v>
      </c>
      <c r="I183" s="472" t="s">
        <v>590</v>
      </c>
      <c r="J183" s="472" t="s">
        <v>590</v>
      </c>
      <c r="K183" s="472" t="s">
        <v>590</v>
      </c>
      <c r="L183" s="472" t="s">
        <v>590</v>
      </c>
      <c r="M183" s="472" t="s">
        <v>590</v>
      </c>
      <c r="N183" s="472" t="s">
        <v>590</v>
      </c>
      <c r="O183" s="472" t="s">
        <v>590</v>
      </c>
      <c r="P183" s="472" t="s">
        <v>590</v>
      </c>
      <c r="Q183" s="472" t="s">
        <v>590</v>
      </c>
      <c r="R183" s="472">
        <v>19.482099727616205</v>
      </c>
      <c r="S183" s="472">
        <v>32.274462851380399</v>
      </c>
      <c r="T183" s="472">
        <v>46.653450889407289</v>
      </c>
      <c r="U183" s="472">
        <v>56.488495522988472</v>
      </c>
      <c r="V183" s="472">
        <v>67.533390970946115</v>
      </c>
      <c r="W183" s="472">
        <v>77.753255473767709</v>
      </c>
      <c r="X183" s="472">
        <v>89.567728608783369</v>
      </c>
      <c r="Y183" s="472">
        <v>94.318822283181959</v>
      </c>
      <c r="Z183" s="472">
        <v>105.76142847124552</v>
      </c>
      <c r="AA183" s="472">
        <v>107.49787559237213</v>
      </c>
      <c r="AB183" s="472">
        <v>111.38628641518437</v>
      </c>
      <c r="AC183" s="472">
        <v>111.36048501016671</v>
      </c>
      <c r="AD183" s="472">
        <v>116.70963002164761</v>
      </c>
      <c r="AE183" s="472">
        <v>94.889227847764332</v>
      </c>
      <c r="AF183" s="472">
        <v>87.305702424454239</v>
      </c>
      <c r="AG183" s="472">
        <v>111.45729224882641</v>
      </c>
      <c r="AH183" s="472">
        <v>114.25287719850243</v>
      </c>
      <c r="AI183" s="472">
        <v>61.943002400928343</v>
      </c>
      <c r="AJ183" s="472">
        <v>54.585208960268858</v>
      </c>
      <c r="AK183" s="472">
        <v>61.578924935866155</v>
      </c>
      <c r="AL183" s="472">
        <v>53.61357552860931</v>
      </c>
      <c r="AM183" s="472">
        <v>44.602805685612381</v>
      </c>
      <c r="AN183" s="472">
        <v>58.433705898526668</v>
      </c>
      <c r="AO183" s="472">
        <v>42.264157414188389</v>
      </c>
      <c r="AP183" s="472">
        <v>34.334204767484202</v>
      </c>
    </row>
    <row r="184" spans="2:42" s="462" customFormat="1" ht="15" customHeight="1">
      <c r="B184" s="471"/>
      <c r="C184" s="470"/>
      <c r="D184" s="469"/>
      <c r="E184" s="468"/>
      <c r="F184" s="467" t="s">
        <v>589</v>
      </c>
      <c r="G184" s="464"/>
      <c r="H184" s="463">
        <v>187.15487801596947</v>
      </c>
      <c r="I184" s="463">
        <v>173.47812358351518</v>
      </c>
      <c r="J184" s="463">
        <v>178.99866994606816</v>
      </c>
      <c r="K184" s="463">
        <v>174.27147277650369</v>
      </c>
      <c r="L184" s="463">
        <v>180.89427161869739</v>
      </c>
      <c r="M184" s="463">
        <v>177.18930763623123</v>
      </c>
      <c r="N184" s="463">
        <v>174.88640475233728</v>
      </c>
      <c r="O184" s="463">
        <v>167.34111844338895</v>
      </c>
      <c r="P184" s="463">
        <v>168.24288766686732</v>
      </c>
      <c r="Q184" s="463">
        <v>175.3881162378585</v>
      </c>
      <c r="R184" s="463">
        <v>153.97336431379148</v>
      </c>
      <c r="S184" s="463">
        <v>113.6824333691911</v>
      </c>
      <c r="T184" s="463">
        <v>98.878973246650517</v>
      </c>
      <c r="U184" s="463">
        <v>82.308882544417742</v>
      </c>
      <c r="V184" s="463">
        <v>71.408211128542462</v>
      </c>
      <c r="W184" s="463">
        <v>60.430220620653678</v>
      </c>
      <c r="X184" s="463">
        <v>51.340297541256035</v>
      </c>
      <c r="Y184" s="463">
        <v>40.482140584758426</v>
      </c>
      <c r="Z184" s="463">
        <v>34.538792585125691</v>
      </c>
      <c r="AA184" s="463">
        <v>27.588943499746218</v>
      </c>
      <c r="AB184" s="463">
        <v>22.617830653274716</v>
      </c>
      <c r="AC184" s="463">
        <v>17.932628004786103</v>
      </c>
      <c r="AD184" s="463">
        <v>14.499198898521989</v>
      </c>
      <c r="AE184" s="463">
        <v>8.9185639528858154</v>
      </c>
      <c r="AF184" s="463">
        <v>6.0837401260157318</v>
      </c>
      <c r="AG184" s="463">
        <v>5.7471629398343049</v>
      </c>
      <c r="AH184" s="463">
        <v>4.3473339188332281</v>
      </c>
      <c r="AI184" s="463">
        <v>1.9898707410673444</v>
      </c>
      <c r="AJ184" s="463">
        <v>1.4655827107182695</v>
      </c>
      <c r="AK184" s="463">
        <v>1.3580347199846519</v>
      </c>
      <c r="AL184" s="463">
        <v>0.95179820305273799</v>
      </c>
      <c r="AM184" s="463">
        <v>0.61958647076239615</v>
      </c>
      <c r="AN184" s="463">
        <v>0.6190184074938716</v>
      </c>
      <c r="AO184" s="463">
        <v>0.32603226642906147</v>
      </c>
      <c r="AP184" s="463">
        <v>0.17148484932916405</v>
      </c>
    </row>
    <row r="185" spans="2:42" s="445" customFormat="1" ht="13.8">
      <c r="B185" s="458"/>
      <c r="C185" s="457"/>
    </row>
    <row r="186" spans="2:42" ht="13.5" customHeight="1">
      <c r="B186" s="458" t="s">
        <v>586</v>
      </c>
      <c r="C186" s="457">
        <f>C159+2</f>
        <v>52</v>
      </c>
      <c r="D186" s="456" t="s">
        <v>674</v>
      </c>
      <c r="G186" s="445"/>
      <c r="H186" s="455"/>
      <c r="I186" s="455"/>
      <c r="J186" s="455"/>
      <c r="K186" s="455"/>
      <c r="L186" s="455"/>
      <c r="M186" s="455"/>
      <c r="N186" s="455"/>
      <c r="O186" s="455"/>
      <c r="P186" s="455"/>
      <c r="Q186" s="455"/>
      <c r="R186" s="455"/>
      <c r="S186" s="455"/>
      <c r="T186" s="455"/>
      <c r="U186" s="455"/>
      <c r="V186" s="455"/>
      <c r="W186" s="455"/>
      <c r="X186" s="455"/>
      <c r="Y186" s="455"/>
      <c r="Z186" s="455"/>
      <c r="AA186" s="455"/>
      <c r="AB186" s="455"/>
      <c r="AC186" s="455"/>
      <c r="AD186" s="455"/>
      <c r="AE186" s="455"/>
      <c r="AF186" s="455"/>
      <c r="AG186" s="455"/>
      <c r="AH186" s="455"/>
      <c r="AI186" s="455"/>
      <c r="AJ186" s="455"/>
      <c r="AK186" s="455"/>
      <c r="AL186" s="455"/>
      <c r="AM186" s="455"/>
      <c r="AN186" s="455"/>
      <c r="AO186" s="455"/>
      <c r="AP186" s="455"/>
    </row>
    <row r="187" spans="2:42" ht="13.5" customHeight="1">
      <c r="B187" s="458"/>
      <c r="D187" s="458"/>
      <c r="E187" s="443"/>
      <c r="F187" s="453" t="s">
        <v>584</v>
      </c>
      <c r="G187" s="452" t="s">
        <v>37</v>
      </c>
      <c r="H187" s="451">
        <v>1990</v>
      </c>
      <c r="I187" s="451">
        <f t="shared" ref="I187:AP187" si="14">H187+1</f>
        <v>1991</v>
      </c>
      <c r="J187" s="451">
        <f t="shared" si="14"/>
        <v>1992</v>
      </c>
      <c r="K187" s="451">
        <f t="shared" si="14"/>
        <v>1993</v>
      </c>
      <c r="L187" s="451">
        <f t="shared" si="14"/>
        <v>1994</v>
      </c>
      <c r="M187" s="451">
        <f t="shared" si="14"/>
        <v>1995</v>
      </c>
      <c r="N187" s="451">
        <f t="shared" si="14"/>
        <v>1996</v>
      </c>
      <c r="O187" s="451">
        <f t="shared" si="14"/>
        <v>1997</v>
      </c>
      <c r="P187" s="451">
        <f t="shared" si="14"/>
        <v>1998</v>
      </c>
      <c r="Q187" s="451">
        <f t="shared" si="14"/>
        <v>1999</v>
      </c>
      <c r="R187" s="451">
        <f t="shared" si="14"/>
        <v>2000</v>
      </c>
      <c r="S187" s="451">
        <f t="shared" si="14"/>
        <v>2001</v>
      </c>
      <c r="T187" s="451">
        <f t="shared" si="14"/>
        <v>2002</v>
      </c>
      <c r="U187" s="451">
        <f t="shared" si="14"/>
        <v>2003</v>
      </c>
      <c r="V187" s="451">
        <f t="shared" si="14"/>
        <v>2004</v>
      </c>
      <c r="W187" s="451">
        <f t="shared" si="14"/>
        <v>2005</v>
      </c>
      <c r="X187" s="451">
        <f t="shared" si="14"/>
        <v>2006</v>
      </c>
      <c r="Y187" s="451">
        <f t="shared" si="14"/>
        <v>2007</v>
      </c>
      <c r="Z187" s="451">
        <f t="shared" si="14"/>
        <v>2008</v>
      </c>
      <c r="AA187" s="451">
        <f t="shared" si="14"/>
        <v>2009</v>
      </c>
      <c r="AB187" s="451">
        <f t="shared" si="14"/>
        <v>2010</v>
      </c>
      <c r="AC187" s="451">
        <f t="shared" si="14"/>
        <v>2011</v>
      </c>
      <c r="AD187" s="451">
        <f t="shared" si="14"/>
        <v>2012</v>
      </c>
      <c r="AE187" s="451">
        <f t="shared" si="14"/>
        <v>2013</v>
      </c>
      <c r="AF187" s="451">
        <f t="shared" si="14"/>
        <v>2014</v>
      </c>
      <c r="AG187" s="451">
        <f t="shared" si="14"/>
        <v>2015</v>
      </c>
      <c r="AH187" s="451">
        <f t="shared" si="14"/>
        <v>2016</v>
      </c>
      <c r="AI187" s="451">
        <f t="shared" si="14"/>
        <v>2017</v>
      </c>
      <c r="AJ187" s="451">
        <f t="shared" si="14"/>
        <v>2018</v>
      </c>
      <c r="AK187" s="451">
        <f t="shared" si="14"/>
        <v>2019</v>
      </c>
      <c r="AL187" s="451">
        <f t="shared" si="14"/>
        <v>2020</v>
      </c>
      <c r="AM187" s="451">
        <f t="shared" si="14"/>
        <v>2021</v>
      </c>
      <c r="AN187" s="451">
        <f t="shared" si="14"/>
        <v>2022</v>
      </c>
      <c r="AO187" s="451">
        <f t="shared" si="14"/>
        <v>2023</v>
      </c>
      <c r="AP187" s="451">
        <f t="shared" si="14"/>
        <v>2024</v>
      </c>
    </row>
    <row r="188" spans="2:42" ht="13.5" customHeight="1">
      <c r="B188" s="458"/>
      <c r="D188" s="458"/>
      <c r="E188" s="443"/>
      <c r="F188" s="461" t="s">
        <v>588</v>
      </c>
      <c r="G188" s="450" t="s">
        <v>579</v>
      </c>
      <c r="H188" s="446">
        <v>356.22399999999999</v>
      </c>
      <c r="I188" s="446">
        <v>352.30399999999997</v>
      </c>
      <c r="J188" s="446">
        <v>342.99299999999999</v>
      </c>
      <c r="K188" s="446">
        <v>324.09700000000004</v>
      </c>
      <c r="L188" s="446">
        <v>321.096</v>
      </c>
      <c r="M188" s="446">
        <v>313.23500000000001</v>
      </c>
      <c r="N188" s="446">
        <v>308.83199999999999</v>
      </c>
      <c r="O188" s="446">
        <v>297.45800000000003</v>
      </c>
      <c r="P188" s="446">
        <v>295.33100000000002</v>
      </c>
      <c r="Q188" s="446">
        <v>277.77800000000002</v>
      </c>
      <c r="R188" s="446">
        <v>269.71100000000001</v>
      </c>
      <c r="S188" s="446">
        <v>258.166</v>
      </c>
      <c r="T188" s="446">
        <v>254.98500000000001</v>
      </c>
      <c r="U188" s="446">
        <v>240.86500000000001</v>
      </c>
      <c r="V188" s="446">
        <v>249.80500000000001</v>
      </c>
      <c r="W188" s="446">
        <v>248.21100000000001</v>
      </c>
      <c r="X188" s="446">
        <v>238.482</v>
      </c>
      <c r="Y188" s="446">
        <v>239.334</v>
      </c>
      <c r="Z188" s="446">
        <v>230.381</v>
      </c>
      <c r="AA188" s="446">
        <v>224.97199999999998</v>
      </c>
      <c r="AB188" s="446">
        <v>217.95500000000001</v>
      </c>
      <c r="AC188" s="446">
        <v>211.255</v>
      </c>
      <c r="AD188" s="446">
        <v>211.15899999999999</v>
      </c>
      <c r="AE188" s="446">
        <v>204.5</v>
      </c>
      <c r="AF188" s="446">
        <v>198.674046</v>
      </c>
      <c r="AG188" s="446">
        <v>198.16499999999999</v>
      </c>
      <c r="AH188" s="446">
        <v>188.90799999999999</v>
      </c>
      <c r="AI188" s="446">
        <v>196.96300000000002</v>
      </c>
      <c r="AJ188" s="446">
        <v>186.29500000000002</v>
      </c>
      <c r="AK188" s="446">
        <v>185.727442</v>
      </c>
      <c r="AL188" s="446">
        <v>178.029</v>
      </c>
      <c r="AM188" s="446">
        <v>170.69501599999998</v>
      </c>
      <c r="AN188" s="446">
        <v>172.608</v>
      </c>
      <c r="AO188" s="446">
        <v>171.09199999999998</v>
      </c>
      <c r="AP188" s="446">
        <v>171.09199999999998</v>
      </c>
    </row>
    <row r="189" spans="2:42" ht="13.5" customHeight="1">
      <c r="B189" s="458"/>
      <c r="D189" s="458"/>
      <c r="E189" s="443"/>
      <c r="F189" s="461" t="s">
        <v>587</v>
      </c>
      <c r="G189" s="447" t="s">
        <v>287</v>
      </c>
      <c r="H189" s="460">
        <v>1.25404</v>
      </c>
      <c r="I189" s="460">
        <v>1.1719999999999999</v>
      </c>
      <c r="J189" s="460">
        <v>1.1719999999999999</v>
      </c>
      <c r="K189" s="460">
        <v>1.10168</v>
      </c>
      <c r="L189" s="460">
        <v>0.97276000000000007</v>
      </c>
      <c r="M189" s="460">
        <v>1.1954400000000001</v>
      </c>
      <c r="N189" s="460">
        <v>1.1837200000000001</v>
      </c>
      <c r="O189" s="460">
        <v>1.26576</v>
      </c>
      <c r="P189" s="460">
        <v>1.25404</v>
      </c>
      <c r="Q189" s="460">
        <v>1.6408000000000003</v>
      </c>
      <c r="R189" s="460">
        <v>1.7111200000000002</v>
      </c>
      <c r="S189" s="460">
        <v>1.7814400000000001</v>
      </c>
      <c r="T189" s="460">
        <v>1.7111200000000002</v>
      </c>
      <c r="U189" s="460">
        <v>1.5353200000000002</v>
      </c>
      <c r="V189" s="460">
        <v>1.5236000000000001</v>
      </c>
      <c r="W189" s="460">
        <v>1.4415600000000002</v>
      </c>
      <c r="X189" s="460">
        <v>1.2774799999999999</v>
      </c>
      <c r="Y189" s="460">
        <v>1.3243600000000002</v>
      </c>
      <c r="Z189" s="460">
        <v>1.4650000000000001</v>
      </c>
      <c r="AA189" s="460">
        <v>1.7111200000000002</v>
      </c>
      <c r="AB189" s="460">
        <v>1.6876800000000001</v>
      </c>
      <c r="AC189" s="460">
        <v>1.6876800000000001</v>
      </c>
      <c r="AD189" s="460">
        <v>1.5704800000000001</v>
      </c>
      <c r="AE189" s="460">
        <v>1.5118800000000001</v>
      </c>
      <c r="AF189" s="460">
        <v>1.5001600000000002</v>
      </c>
      <c r="AG189" s="460">
        <v>1.48844</v>
      </c>
      <c r="AH189" s="460">
        <v>1.59392</v>
      </c>
      <c r="AI189" s="460">
        <v>1.5236000000000001</v>
      </c>
      <c r="AJ189" s="460">
        <v>1.4298400000000002</v>
      </c>
      <c r="AK189" s="460">
        <v>1.47672</v>
      </c>
      <c r="AL189" s="460">
        <v>0.62116000000000005</v>
      </c>
      <c r="AM189" s="460">
        <v>1.0196400000000001</v>
      </c>
      <c r="AN189" s="460">
        <v>1.0313600000000001</v>
      </c>
      <c r="AO189" s="460">
        <v>1.1251200000000001</v>
      </c>
      <c r="AP189" s="460">
        <v>1.1251200000000001</v>
      </c>
    </row>
    <row r="190" spans="2:42" ht="13.5" customHeight="1">
      <c r="B190" s="458"/>
      <c r="E190" s="455"/>
      <c r="F190" s="455"/>
      <c r="G190" s="445"/>
      <c r="H190" s="459"/>
      <c r="I190" s="459"/>
      <c r="J190" s="459"/>
      <c r="K190" s="459"/>
      <c r="L190" s="459"/>
      <c r="M190" s="459"/>
      <c r="N190" s="459"/>
      <c r="O190" s="459"/>
      <c r="P190" s="459"/>
      <c r="Q190" s="459"/>
      <c r="R190" s="459"/>
      <c r="S190" s="459"/>
      <c r="T190" s="459"/>
      <c r="U190" s="459"/>
      <c r="V190" s="459"/>
      <c r="W190" s="459"/>
      <c r="X190" s="459"/>
      <c r="Y190" s="459"/>
      <c r="Z190" s="459"/>
      <c r="AA190" s="459"/>
      <c r="AB190" s="459"/>
      <c r="AC190" s="459"/>
      <c r="AD190" s="459"/>
      <c r="AE190" s="459"/>
      <c r="AF190" s="459"/>
      <c r="AG190" s="459"/>
      <c r="AH190" s="459"/>
      <c r="AI190" s="459"/>
      <c r="AJ190" s="459"/>
      <c r="AK190" s="459"/>
      <c r="AL190" s="459"/>
      <c r="AM190" s="459"/>
      <c r="AN190" s="459"/>
      <c r="AO190" s="459"/>
      <c r="AP190" s="459"/>
    </row>
    <row r="191" spans="2:42" ht="13.5" customHeight="1">
      <c r="B191" s="458" t="s">
        <v>586</v>
      </c>
      <c r="C191" s="457">
        <f>C186+2</f>
        <v>54</v>
      </c>
      <c r="D191" s="456" t="s">
        <v>585</v>
      </c>
      <c r="F191" s="445"/>
      <c r="H191" s="455"/>
      <c r="I191" s="455"/>
      <c r="J191" s="455"/>
      <c r="K191" s="455"/>
      <c r="L191" s="455"/>
      <c r="M191" s="455"/>
      <c r="N191" s="455"/>
      <c r="O191" s="455"/>
      <c r="P191" s="455"/>
      <c r="Q191" s="455"/>
      <c r="R191" s="455"/>
      <c r="S191" s="455"/>
      <c r="T191" s="455"/>
      <c r="U191" s="455"/>
      <c r="V191" s="455"/>
      <c r="W191" s="455"/>
      <c r="X191" s="455"/>
      <c r="Y191" s="455"/>
      <c r="Z191" s="455"/>
      <c r="AA191" s="455"/>
      <c r="AB191" s="455"/>
      <c r="AC191" s="455"/>
      <c r="AD191" s="455"/>
      <c r="AE191" s="455"/>
      <c r="AF191" s="455"/>
      <c r="AG191" s="455"/>
      <c r="AH191" s="455"/>
      <c r="AI191" s="455"/>
      <c r="AJ191" s="455"/>
      <c r="AK191" s="455"/>
      <c r="AL191" s="455"/>
      <c r="AM191" s="455"/>
      <c r="AN191" s="455"/>
      <c r="AO191" s="455"/>
      <c r="AP191" s="455"/>
    </row>
    <row r="192" spans="2:42" ht="13.5" customHeight="1">
      <c r="D192" s="444"/>
      <c r="E192" s="443"/>
      <c r="F192" s="453" t="s">
        <v>584</v>
      </c>
      <c r="G192" s="452" t="s">
        <v>37</v>
      </c>
      <c r="H192" s="451">
        <v>1990</v>
      </c>
      <c r="I192" s="451">
        <f t="shared" ref="I192:AP192" si="15">H192+1</f>
        <v>1991</v>
      </c>
      <c r="J192" s="451">
        <f t="shared" si="15"/>
        <v>1992</v>
      </c>
      <c r="K192" s="451">
        <f t="shared" si="15"/>
        <v>1993</v>
      </c>
      <c r="L192" s="451">
        <f t="shared" si="15"/>
        <v>1994</v>
      </c>
      <c r="M192" s="451">
        <f t="shared" si="15"/>
        <v>1995</v>
      </c>
      <c r="N192" s="451">
        <f t="shared" si="15"/>
        <v>1996</v>
      </c>
      <c r="O192" s="451">
        <f t="shared" si="15"/>
        <v>1997</v>
      </c>
      <c r="P192" s="451">
        <f t="shared" si="15"/>
        <v>1998</v>
      </c>
      <c r="Q192" s="451">
        <f t="shared" si="15"/>
        <v>1999</v>
      </c>
      <c r="R192" s="451">
        <f t="shared" si="15"/>
        <v>2000</v>
      </c>
      <c r="S192" s="451">
        <f t="shared" si="15"/>
        <v>2001</v>
      </c>
      <c r="T192" s="451">
        <f t="shared" si="15"/>
        <v>2002</v>
      </c>
      <c r="U192" s="451">
        <f t="shared" si="15"/>
        <v>2003</v>
      </c>
      <c r="V192" s="451">
        <f t="shared" si="15"/>
        <v>2004</v>
      </c>
      <c r="W192" s="451">
        <f t="shared" si="15"/>
        <v>2005</v>
      </c>
      <c r="X192" s="451">
        <f t="shared" si="15"/>
        <v>2006</v>
      </c>
      <c r="Y192" s="451">
        <f t="shared" si="15"/>
        <v>2007</v>
      </c>
      <c r="Z192" s="451">
        <f t="shared" si="15"/>
        <v>2008</v>
      </c>
      <c r="AA192" s="451">
        <f t="shared" si="15"/>
        <v>2009</v>
      </c>
      <c r="AB192" s="451">
        <f t="shared" si="15"/>
        <v>2010</v>
      </c>
      <c r="AC192" s="451">
        <f t="shared" si="15"/>
        <v>2011</v>
      </c>
      <c r="AD192" s="451">
        <f t="shared" si="15"/>
        <v>2012</v>
      </c>
      <c r="AE192" s="451">
        <f t="shared" si="15"/>
        <v>2013</v>
      </c>
      <c r="AF192" s="451">
        <f t="shared" si="15"/>
        <v>2014</v>
      </c>
      <c r="AG192" s="451">
        <f t="shared" si="15"/>
        <v>2015</v>
      </c>
      <c r="AH192" s="451">
        <f t="shared" si="15"/>
        <v>2016</v>
      </c>
      <c r="AI192" s="451">
        <f t="shared" si="15"/>
        <v>2017</v>
      </c>
      <c r="AJ192" s="451">
        <f t="shared" si="15"/>
        <v>2018</v>
      </c>
      <c r="AK192" s="451">
        <f t="shared" si="15"/>
        <v>2019</v>
      </c>
      <c r="AL192" s="451">
        <f t="shared" si="15"/>
        <v>2020</v>
      </c>
      <c r="AM192" s="451">
        <f t="shared" si="15"/>
        <v>2021</v>
      </c>
      <c r="AN192" s="451">
        <f t="shared" si="15"/>
        <v>2022</v>
      </c>
      <c r="AO192" s="451">
        <f t="shared" si="15"/>
        <v>2023</v>
      </c>
      <c r="AP192" s="451">
        <f t="shared" si="15"/>
        <v>2024</v>
      </c>
    </row>
    <row r="193" spans="4:42" ht="13.5" customHeight="1">
      <c r="D193" s="444"/>
      <c r="E193" s="443"/>
      <c r="F193" s="448" t="s">
        <v>583</v>
      </c>
      <c r="G193" s="450" t="s">
        <v>579</v>
      </c>
      <c r="H193" s="446">
        <v>133.477</v>
      </c>
      <c r="I193" s="446">
        <v>147.86699999999999</v>
      </c>
      <c r="J193" s="446">
        <v>151.72499999999999</v>
      </c>
      <c r="K193" s="446">
        <v>171.96799999999999</v>
      </c>
      <c r="L193" s="446">
        <v>196.50200000000001</v>
      </c>
      <c r="M193" s="446">
        <v>208.309</v>
      </c>
      <c r="N193" s="446">
        <v>224.15299999999999</v>
      </c>
      <c r="O193" s="446">
        <v>225.578</v>
      </c>
      <c r="P193" s="446">
        <v>207.60499999999999</v>
      </c>
      <c r="Q193" s="446">
        <v>186.39500000000001</v>
      </c>
      <c r="R193" s="446">
        <v>203.87299999999999</v>
      </c>
      <c r="S193" s="446">
        <v>177.744</v>
      </c>
      <c r="T193" s="446">
        <v>180.92949999999999</v>
      </c>
      <c r="U193" s="446">
        <v>180.27</v>
      </c>
      <c r="V193" s="446">
        <v>206.251</v>
      </c>
      <c r="W193" s="446">
        <v>195.03700000000001</v>
      </c>
      <c r="X193" s="446">
        <v>172.45699999999999</v>
      </c>
      <c r="Y193" s="446">
        <v>188.709</v>
      </c>
      <c r="Z193" s="446">
        <v>189.03100000000001</v>
      </c>
      <c r="AA193" s="446">
        <v>163.435</v>
      </c>
      <c r="AB193" s="446">
        <v>154.11600000000001</v>
      </c>
      <c r="AC193" s="446">
        <v>149.31100000000001</v>
      </c>
      <c r="AD193" s="446">
        <v>141.19</v>
      </c>
      <c r="AE193" s="446">
        <v>142.03</v>
      </c>
      <c r="AF193" s="446">
        <v>156.833</v>
      </c>
      <c r="AG193" s="446">
        <v>147.953</v>
      </c>
      <c r="AH193" s="446">
        <v>146.922</v>
      </c>
      <c r="AI193" s="446">
        <v>155.31</v>
      </c>
      <c r="AJ193" s="446">
        <v>148.57900000000001</v>
      </c>
      <c r="AK193" s="446">
        <v>149.804</v>
      </c>
      <c r="AL193" s="446">
        <v>108.90900000000001</v>
      </c>
      <c r="AM193" s="446">
        <v>112.71017999999999</v>
      </c>
      <c r="AN193" s="446">
        <v>124.66793199999998</v>
      </c>
      <c r="AO193" s="446">
        <v>124.66793199999998</v>
      </c>
      <c r="AP193" s="446">
        <v>124.66793199999998</v>
      </c>
    </row>
    <row r="194" spans="4:42" ht="13.5" customHeight="1">
      <c r="D194" s="444"/>
      <c r="E194" s="443"/>
      <c r="F194" s="448" t="s">
        <v>582</v>
      </c>
      <c r="G194" s="450" t="s">
        <v>579</v>
      </c>
      <c r="H194" s="446">
        <v>1601.701</v>
      </c>
      <c r="I194" s="446">
        <v>1648.6220000000001</v>
      </c>
      <c r="J194" s="446">
        <v>1571.4929999999999</v>
      </c>
      <c r="K194" s="446">
        <v>1532.6309999999999</v>
      </c>
      <c r="L194" s="446">
        <v>1582.145</v>
      </c>
      <c r="M194" s="446">
        <v>1625.451</v>
      </c>
      <c r="N194" s="446">
        <v>1648.5650000000001</v>
      </c>
      <c r="O194" s="446">
        <v>2052.63</v>
      </c>
      <c r="P194" s="446">
        <v>1574.71</v>
      </c>
      <c r="Q194" s="446">
        <v>1561.7639999999999</v>
      </c>
      <c r="R194" s="446">
        <v>1728.386</v>
      </c>
      <c r="S194" s="446">
        <v>1494.2909999999999</v>
      </c>
      <c r="T194" s="446">
        <v>1629.4698000000001</v>
      </c>
      <c r="U194" s="446">
        <v>1612.6849999999999</v>
      </c>
      <c r="V194" s="446">
        <v>1324.078</v>
      </c>
      <c r="W194" s="446">
        <v>1324.115</v>
      </c>
      <c r="X194" s="446">
        <v>1224.3389999999999</v>
      </c>
      <c r="Y194" s="446">
        <v>1126.2692959999999</v>
      </c>
      <c r="Z194" s="446">
        <v>1046.173945</v>
      </c>
      <c r="AA194" s="446">
        <v>945.87975499999993</v>
      </c>
      <c r="AB194" s="446">
        <v>1006.517481</v>
      </c>
      <c r="AC194" s="446">
        <v>968.61691099999996</v>
      </c>
      <c r="AD194" s="446">
        <v>1006.2159999999999</v>
      </c>
      <c r="AE194" s="446">
        <v>993.697</v>
      </c>
      <c r="AF194" s="446">
        <v>983.63326699999993</v>
      </c>
      <c r="AG194" s="446">
        <v>979.68100000000004</v>
      </c>
      <c r="AH194" s="446">
        <v>1013.0880000000001</v>
      </c>
      <c r="AI194" s="446">
        <v>1010.176278</v>
      </c>
      <c r="AJ194" s="446">
        <v>993.38061999999991</v>
      </c>
      <c r="AK194" s="446">
        <v>1019.61</v>
      </c>
      <c r="AL194" s="446">
        <v>1039.003344</v>
      </c>
      <c r="AM194" s="446">
        <v>1219.5696819</v>
      </c>
      <c r="AN194" s="446">
        <v>1334.1470982000001</v>
      </c>
      <c r="AO194" s="446">
        <v>1247.7880981999999</v>
      </c>
      <c r="AP194" s="446">
        <v>1308.7970981999999</v>
      </c>
    </row>
    <row r="195" spans="4:42" ht="13.5" customHeight="1">
      <c r="D195" s="444"/>
      <c r="E195" s="443"/>
      <c r="F195" s="448" t="s">
        <v>581</v>
      </c>
      <c r="G195" s="450" t="s">
        <v>579</v>
      </c>
      <c r="H195" s="446">
        <v>525.93599999999992</v>
      </c>
      <c r="I195" s="446">
        <v>483.41899999999998</v>
      </c>
      <c r="J195" s="446">
        <v>349.89299999999997</v>
      </c>
      <c r="K195" s="446">
        <v>278.16800000000001</v>
      </c>
      <c r="L195" s="446">
        <v>251.40100000000001</v>
      </c>
      <c r="M195" s="446">
        <v>214.953</v>
      </c>
      <c r="N195" s="446">
        <v>188.524</v>
      </c>
      <c r="O195" s="446">
        <v>179.32499999999999</v>
      </c>
      <c r="P195" s="446">
        <v>157.69300000000001</v>
      </c>
      <c r="Q195" s="446">
        <v>163.833</v>
      </c>
      <c r="R195" s="446">
        <v>151.96799999999999</v>
      </c>
      <c r="S195" s="446">
        <v>129.26500000000001</v>
      </c>
      <c r="T195" s="446">
        <v>99.043099999999995</v>
      </c>
      <c r="U195" s="446">
        <v>79.201999999999998</v>
      </c>
      <c r="V195" s="446">
        <v>59.054000000000002</v>
      </c>
      <c r="W195" s="446">
        <v>62.823999999999998</v>
      </c>
      <c r="X195" s="446">
        <v>40.598000000000006</v>
      </c>
      <c r="Y195" s="446">
        <v>42.197000000000003</v>
      </c>
      <c r="Z195" s="446">
        <v>25.033000000000001</v>
      </c>
      <c r="AA195" s="446">
        <v>19.66</v>
      </c>
      <c r="AB195" s="446">
        <v>18.038</v>
      </c>
      <c r="AC195" s="446">
        <v>15.5</v>
      </c>
      <c r="AD195" s="446">
        <v>15.552</v>
      </c>
      <c r="AE195" s="446">
        <v>14.22</v>
      </c>
      <c r="AF195" s="446">
        <v>11.938000000000001</v>
      </c>
      <c r="AG195" s="446">
        <v>8.8420000000000005</v>
      </c>
      <c r="AH195" s="446">
        <v>6.7169999999999996</v>
      </c>
      <c r="AI195" s="446">
        <v>6.827</v>
      </c>
      <c r="AJ195" s="446">
        <v>4.8849999999999998</v>
      </c>
      <c r="AK195" s="446">
        <v>2.6120000000000001</v>
      </c>
      <c r="AL195" s="446">
        <v>0.14300000000000002</v>
      </c>
      <c r="AM195" s="446">
        <v>2.2329999999999999E-2</v>
      </c>
      <c r="AN195" s="446">
        <v>0.17446999999999999</v>
      </c>
      <c r="AO195" s="446">
        <v>0.17446999999999999</v>
      </c>
      <c r="AP195" s="446">
        <v>0.17446999999999999</v>
      </c>
    </row>
    <row r="196" spans="4:42" ht="13.5" customHeight="1">
      <c r="D196" s="444"/>
      <c r="E196" s="443"/>
      <c r="F196" s="448" t="s">
        <v>580</v>
      </c>
      <c r="G196" s="450" t="s">
        <v>579</v>
      </c>
      <c r="H196" s="446">
        <v>2446.4380000000001</v>
      </c>
      <c r="I196" s="446">
        <v>2622.2640000000001</v>
      </c>
      <c r="J196" s="446">
        <v>2751.3190000000004</v>
      </c>
      <c r="K196" s="446">
        <v>2785.9070000000002</v>
      </c>
      <c r="L196" s="446">
        <v>2848.2559999999999</v>
      </c>
      <c r="M196" s="446">
        <v>3001.7809999999999</v>
      </c>
      <c r="N196" s="446">
        <v>3285.9349999999999</v>
      </c>
      <c r="O196" s="446">
        <v>3257.2959999999998</v>
      </c>
      <c r="P196" s="446">
        <v>3126.3589999999999</v>
      </c>
      <c r="Q196" s="446">
        <v>3126.1419999999998</v>
      </c>
      <c r="R196" s="446">
        <v>3054.7169999999996</v>
      </c>
      <c r="S196" s="446">
        <v>3156.1880000000001</v>
      </c>
      <c r="T196" s="446">
        <v>3105.7948000000001</v>
      </c>
      <c r="U196" s="446">
        <v>3009.6950000000002</v>
      </c>
      <c r="V196" s="446">
        <v>2862.5160000000001</v>
      </c>
      <c r="W196" s="446">
        <v>2872.6120000000001</v>
      </c>
      <c r="X196" s="446">
        <v>2888.8969999999999</v>
      </c>
      <c r="Y196" s="446">
        <v>2791.6367499999997</v>
      </c>
      <c r="Z196" s="446">
        <v>2592.4421499999999</v>
      </c>
      <c r="AA196" s="446">
        <v>2420.1655000000001</v>
      </c>
      <c r="AB196" s="446">
        <v>2481.8106799999996</v>
      </c>
      <c r="AC196" s="446">
        <v>2459.7660999999998</v>
      </c>
      <c r="AD196" s="446">
        <v>2516.9589999999998</v>
      </c>
      <c r="AE196" s="446">
        <v>2487.0860000000002</v>
      </c>
      <c r="AF196" s="446">
        <v>2482.4110000000001</v>
      </c>
      <c r="AG196" s="446">
        <v>2386.3849999999998</v>
      </c>
      <c r="AH196" s="446">
        <v>2392.1840000000002</v>
      </c>
      <c r="AI196" s="446">
        <v>2346.6779999999999</v>
      </c>
      <c r="AJ196" s="446">
        <v>2360.5459999999998</v>
      </c>
      <c r="AK196" s="446">
        <v>2300.299</v>
      </c>
      <c r="AL196" s="446">
        <v>2175.00387</v>
      </c>
      <c r="AM196" s="446">
        <v>2167.5206010000002</v>
      </c>
      <c r="AN196" s="446">
        <v>2106.6619609999998</v>
      </c>
      <c r="AO196" s="446">
        <v>1994.768961</v>
      </c>
      <c r="AP196" s="446">
        <v>1879.0219609999999</v>
      </c>
    </row>
  </sheetData>
  <phoneticPr fontId="5"/>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0C1CA-CBB1-48AD-A38F-35FE9918FA42}">
  <sheetPr codeName="Sheet9"/>
  <dimension ref="B1:AP36"/>
  <sheetViews>
    <sheetView workbookViewId="0"/>
  </sheetViews>
  <sheetFormatPr defaultColWidth="18.6640625" defaultRowHeight="12.75" customHeight="1"/>
  <cols>
    <col min="1" max="1" width="3" style="2" customWidth="1"/>
    <col min="2" max="2" width="4.6640625" style="2" customWidth="1"/>
    <col min="3" max="3" width="3.44140625" style="2" customWidth="1"/>
    <col min="4" max="4" width="6.88671875" style="2" customWidth="1"/>
    <col min="5" max="5" width="13.44140625" style="2" customWidth="1"/>
    <col min="6" max="6" width="27.88671875" style="2" customWidth="1"/>
    <col min="7" max="7" width="12.109375" style="2" customWidth="1"/>
    <col min="8" max="42" width="8.5546875" style="2" customWidth="1"/>
    <col min="43" max="16384" width="18.6640625" style="2"/>
  </cols>
  <sheetData>
    <row r="1" spans="2:42" ht="16.2" customHeight="1">
      <c r="B1" s="211" t="s">
        <v>308</v>
      </c>
    </row>
    <row r="2" spans="2:42" ht="13.8">
      <c r="C2" s="54"/>
      <c r="G2" s="4"/>
    </row>
    <row r="3" spans="2:42" ht="13.8">
      <c r="B3" s="234" t="s">
        <v>309</v>
      </c>
      <c r="C3" s="233">
        <v>60</v>
      </c>
      <c r="D3" s="6" t="s">
        <v>9</v>
      </c>
      <c r="G3" s="4"/>
    </row>
    <row r="4" spans="2:42" s="4" customFormat="1" ht="18" customHeight="1">
      <c r="D4" s="226" t="s">
        <v>35</v>
      </c>
      <c r="E4" s="597" t="s">
        <v>36</v>
      </c>
      <c r="F4" s="598"/>
      <c r="G4" s="226" t="s">
        <v>37</v>
      </c>
      <c r="H4" s="226">
        <v>1990</v>
      </c>
      <c r="I4" s="226">
        <f t="shared" ref="I4:AP4" si="0">H4+1</f>
        <v>1991</v>
      </c>
      <c r="J4" s="226">
        <f t="shared" si="0"/>
        <v>1992</v>
      </c>
      <c r="K4" s="226">
        <f t="shared" si="0"/>
        <v>1993</v>
      </c>
      <c r="L4" s="226">
        <f t="shared" si="0"/>
        <v>1994</v>
      </c>
      <c r="M4" s="226">
        <f t="shared" si="0"/>
        <v>1995</v>
      </c>
      <c r="N4" s="226">
        <f t="shared" si="0"/>
        <v>1996</v>
      </c>
      <c r="O4" s="226">
        <f t="shared" si="0"/>
        <v>1997</v>
      </c>
      <c r="P4" s="226">
        <f t="shared" si="0"/>
        <v>1998</v>
      </c>
      <c r="Q4" s="226">
        <f t="shared" si="0"/>
        <v>1999</v>
      </c>
      <c r="R4" s="226">
        <f t="shared" si="0"/>
        <v>2000</v>
      </c>
      <c r="S4" s="226">
        <f t="shared" si="0"/>
        <v>2001</v>
      </c>
      <c r="T4" s="226">
        <f t="shared" si="0"/>
        <v>2002</v>
      </c>
      <c r="U4" s="226">
        <f t="shared" si="0"/>
        <v>2003</v>
      </c>
      <c r="V4" s="226">
        <f t="shared" si="0"/>
        <v>2004</v>
      </c>
      <c r="W4" s="226">
        <f t="shared" si="0"/>
        <v>2005</v>
      </c>
      <c r="X4" s="226">
        <f t="shared" si="0"/>
        <v>2006</v>
      </c>
      <c r="Y4" s="226">
        <f t="shared" si="0"/>
        <v>2007</v>
      </c>
      <c r="Z4" s="226">
        <f t="shared" si="0"/>
        <v>2008</v>
      </c>
      <c r="AA4" s="226">
        <f t="shared" si="0"/>
        <v>2009</v>
      </c>
      <c r="AB4" s="226">
        <f t="shared" si="0"/>
        <v>2010</v>
      </c>
      <c r="AC4" s="226">
        <f t="shared" si="0"/>
        <v>2011</v>
      </c>
      <c r="AD4" s="226">
        <f t="shared" si="0"/>
        <v>2012</v>
      </c>
      <c r="AE4" s="226">
        <f t="shared" si="0"/>
        <v>2013</v>
      </c>
      <c r="AF4" s="226">
        <f t="shared" si="0"/>
        <v>2014</v>
      </c>
      <c r="AG4" s="226">
        <f t="shared" si="0"/>
        <v>2015</v>
      </c>
      <c r="AH4" s="226">
        <f t="shared" si="0"/>
        <v>2016</v>
      </c>
      <c r="AI4" s="226">
        <f t="shared" si="0"/>
        <v>2017</v>
      </c>
      <c r="AJ4" s="226">
        <f t="shared" si="0"/>
        <v>2018</v>
      </c>
      <c r="AK4" s="226">
        <f t="shared" si="0"/>
        <v>2019</v>
      </c>
      <c r="AL4" s="226">
        <f t="shared" si="0"/>
        <v>2020</v>
      </c>
      <c r="AM4" s="226">
        <f t="shared" si="0"/>
        <v>2021</v>
      </c>
      <c r="AN4" s="226">
        <f t="shared" si="0"/>
        <v>2022</v>
      </c>
      <c r="AO4" s="226">
        <f t="shared" si="0"/>
        <v>2023</v>
      </c>
      <c r="AP4" s="226">
        <f t="shared" si="0"/>
        <v>2024</v>
      </c>
    </row>
    <row r="5" spans="2:42" ht="18" customHeight="1">
      <c r="D5" s="599" t="s">
        <v>310</v>
      </c>
      <c r="E5" s="305" t="s">
        <v>39</v>
      </c>
      <c r="F5" s="305"/>
      <c r="G5" s="252" t="s">
        <v>40</v>
      </c>
      <c r="H5" s="185" t="s">
        <v>103</v>
      </c>
      <c r="I5" s="185" t="s">
        <v>103</v>
      </c>
      <c r="J5" s="185" t="s">
        <v>103</v>
      </c>
      <c r="K5" s="185" t="s">
        <v>103</v>
      </c>
      <c r="L5" s="185" t="s">
        <v>103</v>
      </c>
      <c r="M5" s="185" t="s">
        <v>103</v>
      </c>
      <c r="N5" s="185" t="s">
        <v>103</v>
      </c>
      <c r="O5" s="185">
        <v>0.1258664814814815</v>
      </c>
      <c r="P5" s="185">
        <v>0.24066777777777779</v>
      </c>
      <c r="Q5" s="185">
        <v>0.2323688888888889</v>
      </c>
      <c r="R5" s="185">
        <v>15.968006436531422</v>
      </c>
      <c r="S5" s="185">
        <v>73.893975002652851</v>
      </c>
      <c r="T5" s="185">
        <v>135.84674086375497</v>
      </c>
      <c r="U5" s="185">
        <v>182.65680750540687</v>
      </c>
      <c r="V5" s="185">
        <v>203.87638073603341</v>
      </c>
      <c r="W5" s="185">
        <v>252.1433452620644</v>
      </c>
      <c r="X5" s="185">
        <v>228.56979752014215</v>
      </c>
      <c r="Y5" s="185">
        <v>204.874273643847</v>
      </c>
      <c r="Z5" s="185">
        <v>201.76353409100341</v>
      </c>
      <c r="AA5" s="185">
        <v>214.20072593432297</v>
      </c>
      <c r="AB5" s="185">
        <v>252.86073271113327</v>
      </c>
      <c r="AC5" s="185">
        <v>241.21645539913686</v>
      </c>
      <c r="AD5" s="185">
        <v>245.24684086757435</v>
      </c>
      <c r="AE5" s="185">
        <v>4.5098540395396904</v>
      </c>
      <c r="AF5" s="185">
        <v>29.295701210779207</v>
      </c>
      <c r="AG5" s="185">
        <v>46.603854793066667</v>
      </c>
      <c r="AH5" s="185">
        <v>38.999178973277196</v>
      </c>
      <c r="AI5" s="185">
        <v>49.826687734161837</v>
      </c>
      <c r="AJ5" s="185">
        <v>24.094266926672262</v>
      </c>
      <c r="AK5" s="185">
        <v>34.598831291183593</v>
      </c>
      <c r="AL5" s="185">
        <v>34.004284640655392</v>
      </c>
      <c r="AM5" s="185">
        <v>34.004916223639022</v>
      </c>
      <c r="AN5" s="185">
        <v>31.044908025505194</v>
      </c>
      <c r="AO5" s="185">
        <v>98.137176965287168</v>
      </c>
      <c r="AP5" s="185">
        <v>96.293876378870323</v>
      </c>
    </row>
    <row r="6" spans="2:42" ht="18" customHeight="1">
      <c r="D6" s="599"/>
      <c r="E6" s="602" t="s">
        <v>311</v>
      </c>
      <c r="F6" s="305" t="s">
        <v>312</v>
      </c>
      <c r="G6" s="252" t="s">
        <v>40</v>
      </c>
      <c r="H6" s="185" t="s">
        <v>575</v>
      </c>
      <c r="I6" s="185" t="s">
        <v>575</v>
      </c>
      <c r="J6" s="185" t="s">
        <v>575</v>
      </c>
      <c r="K6" s="185" t="s">
        <v>575</v>
      </c>
      <c r="L6" s="185" t="s">
        <v>575</v>
      </c>
      <c r="M6" s="185" t="s">
        <v>575</v>
      </c>
      <c r="N6" s="185" t="s">
        <v>575</v>
      </c>
      <c r="O6" s="185">
        <v>53.682794119156604</v>
      </c>
      <c r="P6" s="185">
        <v>53.682794119156604</v>
      </c>
      <c r="Q6" s="185">
        <v>140.37523666997248</v>
      </c>
      <c r="R6" s="185">
        <v>267.27217660456495</v>
      </c>
      <c r="S6" s="185">
        <v>421.71995062690985</v>
      </c>
      <c r="T6" s="185">
        <v>392.32900596626405</v>
      </c>
      <c r="U6" s="185">
        <v>492.39854304673997</v>
      </c>
      <c r="V6" s="185">
        <v>547.37318310369312</v>
      </c>
      <c r="W6" s="185">
        <v>514.72624787967891</v>
      </c>
      <c r="X6" s="185">
        <v>424.45030326934926</v>
      </c>
      <c r="Y6" s="185">
        <v>424.56342966850832</v>
      </c>
      <c r="Z6" s="185">
        <v>322.50112435022652</v>
      </c>
      <c r="AA6" s="185">
        <v>372.37815071282603</v>
      </c>
      <c r="AB6" s="185">
        <v>444.13305653717066</v>
      </c>
      <c r="AC6" s="185">
        <v>399.49040417418598</v>
      </c>
      <c r="AD6" s="185">
        <v>433.94558127543388</v>
      </c>
      <c r="AE6" s="185">
        <v>391.36201492123996</v>
      </c>
      <c r="AF6" s="185">
        <v>465.05609844262443</v>
      </c>
      <c r="AG6" s="185">
        <v>450.78162931904012</v>
      </c>
      <c r="AH6" s="185">
        <v>469.16520608788073</v>
      </c>
      <c r="AI6" s="185">
        <v>495.76931820229123</v>
      </c>
      <c r="AJ6" s="185">
        <v>429.62221195482431</v>
      </c>
      <c r="AK6" s="185">
        <v>455.46445013048259</v>
      </c>
      <c r="AL6" s="185">
        <v>322.51338342598302</v>
      </c>
      <c r="AM6" s="185">
        <v>371.53909744495809</v>
      </c>
      <c r="AN6" s="185">
        <v>334.15149408105708</v>
      </c>
      <c r="AO6" s="185">
        <v>249.42480530751297</v>
      </c>
      <c r="AP6" s="185">
        <v>136.22681764861505</v>
      </c>
    </row>
    <row r="7" spans="2:42" ht="18" customHeight="1">
      <c r="D7" s="599"/>
      <c r="E7" s="602"/>
      <c r="F7" s="305" t="s">
        <v>313</v>
      </c>
      <c r="G7" s="252" t="s">
        <v>40</v>
      </c>
      <c r="H7" s="185">
        <v>118.85419681841012</v>
      </c>
      <c r="I7" s="185">
        <v>117.07948468441471</v>
      </c>
      <c r="J7" s="185">
        <v>91.276631377246773</v>
      </c>
      <c r="K7" s="185">
        <v>77.171888729842436</v>
      </c>
      <c r="L7" s="185">
        <v>61.403928886247883</v>
      </c>
      <c r="M7" s="185">
        <v>63.046636955091401</v>
      </c>
      <c r="N7" s="185">
        <v>65.155756248240451</v>
      </c>
      <c r="O7" s="185">
        <v>74.858327308938357</v>
      </c>
      <c r="P7" s="185">
        <v>54.962017260899174</v>
      </c>
      <c r="Q7" s="185">
        <v>58.643245272459616</v>
      </c>
      <c r="R7" s="185">
        <v>51.266092122476024</v>
      </c>
      <c r="S7" s="185">
        <v>51.119534493559243</v>
      </c>
      <c r="T7" s="185">
        <v>44.317948152677218</v>
      </c>
      <c r="U7" s="185">
        <v>33.800689515853662</v>
      </c>
      <c r="V7" s="185">
        <v>18.408159745609499</v>
      </c>
      <c r="W7" s="185">
        <v>16.587010019493292</v>
      </c>
      <c r="X7" s="185">
        <v>13.208649338425545</v>
      </c>
      <c r="Y7" s="185">
        <v>13.14926509553608</v>
      </c>
      <c r="Z7" s="185">
        <v>3.2948593463416227</v>
      </c>
      <c r="AA7" s="185">
        <v>1.6506578015649271</v>
      </c>
      <c r="AB7" s="185">
        <v>1.6712544565670915</v>
      </c>
      <c r="AC7" s="185">
        <v>1.6568242054549456</v>
      </c>
      <c r="AD7" s="185" t="s">
        <v>575</v>
      </c>
      <c r="AE7" s="185" t="s">
        <v>575</v>
      </c>
      <c r="AF7" s="185" t="s">
        <v>575</v>
      </c>
      <c r="AG7" s="185" t="s">
        <v>575</v>
      </c>
      <c r="AH7" s="185" t="s">
        <v>575</v>
      </c>
      <c r="AI7" s="185" t="s">
        <v>575</v>
      </c>
      <c r="AJ7" s="185" t="s">
        <v>575</v>
      </c>
      <c r="AK7" s="185" t="s">
        <v>575</v>
      </c>
      <c r="AL7" s="185" t="s">
        <v>575</v>
      </c>
      <c r="AM7" s="185" t="s">
        <v>575</v>
      </c>
      <c r="AN7" s="185" t="s">
        <v>575</v>
      </c>
      <c r="AO7" s="185" t="s">
        <v>575</v>
      </c>
      <c r="AP7" s="185" t="s">
        <v>575</v>
      </c>
    </row>
    <row r="8" spans="2:42" ht="18" customHeight="1">
      <c r="D8" s="599"/>
      <c r="E8" s="602"/>
      <c r="F8" s="133" t="s">
        <v>314</v>
      </c>
      <c r="G8" s="252" t="s">
        <v>40</v>
      </c>
      <c r="H8" s="185">
        <v>9.5483796473273213</v>
      </c>
      <c r="I8" s="185">
        <v>8.0112623090488047</v>
      </c>
      <c r="J8" s="185">
        <v>20.341993357759641</v>
      </c>
      <c r="K8" s="185">
        <v>25.383588922718843</v>
      </c>
      <c r="L8" s="185">
        <v>43.892850752499086</v>
      </c>
      <c r="M8" s="185">
        <v>61.478742988780091</v>
      </c>
      <c r="N8" s="185">
        <v>82.180697896758872</v>
      </c>
      <c r="O8" s="185">
        <v>87.971023862612384</v>
      </c>
      <c r="P8" s="185">
        <v>85.855894203855328</v>
      </c>
      <c r="Q8" s="185">
        <v>87.934017915007303</v>
      </c>
      <c r="R8" s="185">
        <v>85.51596070880521</v>
      </c>
      <c r="S8" s="185">
        <v>109.55155938156408</v>
      </c>
      <c r="T8" s="185">
        <v>114.85799950576549</v>
      </c>
      <c r="U8" s="185">
        <v>96.945194040621971</v>
      </c>
      <c r="V8" s="185">
        <v>73.960263743059954</v>
      </c>
      <c r="W8" s="185">
        <v>64.852178733167989</v>
      </c>
      <c r="X8" s="185">
        <v>67.439588122492069</v>
      </c>
      <c r="Y8" s="185">
        <v>61.641024006407378</v>
      </c>
      <c r="Z8" s="185">
        <v>64.767668723334737</v>
      </c>
      <c r="AA8" s="185">
        <v>66.423337732704113</v>
      </c>
      <c r="AB8" s="185">
        <v>71.676434480391862</v>
      </c>
      <c r="AC8" s="185">
        <v>71.442431476526735</v>
      </c>
      <c r="AD8" s="185">
        <v>83.517810992062579</v>
      </c>
      <c r="AE8" s="185">
        <v>81.188056792961959</v>
      </c>
      <c r="AF8" s="185">
        <v>65.183626563131895</v>
      </c>
      <c r="AG8" s="185">
        <v>67.978838762903308</v>
      </c>
      <c r="AH8" s="185">
        <v>63.190402104614918</v>
      </c>
      <c r="AI8" s="185">
        <v>63.133503248087749</v>
      </c>
      <c r="AJ8" s="185">
        <v>60.7948802092261</v>
      </c>
      <c r="AK8" s="185">
        <v>45.069450047961979</v>
      </c>
      <c r="AL8" s="185">
        <v>24.958072133691829</v>
      </c>
      <c r="AM8" s="185">
        <v>15.921757590428689</v>
      </c>
      <c r="AN8" s="185">
        <v>5.7701690221215918</v>
      </c>
      <c r="AO8" s="185">
        <v>4.4580637867858872</v>
      </c>
      <c r="AP8" s="185">
        <v>3.0599746946467494</v>
      </c>
    </row>
    <row r="9" spans="2:42" ht="18" customHeight="1">
      <c r="D9" s="599"/>
      <c r="E9" s="602"/>
      <c r="F9" s="305" t="s">
        <v>315</v>
      </c>
      <c r="G9" s="252" t="s">
        <v>40</v>
      </c>
      <c r="H9" s="185" t="s">
        <v>575</v>
      </c>
      <c r="I9" s="185" t="s">
        <v>575</v>
      </c>
      <c r="J9" s="185">
        <v>43.055014800588111</v>
      </c>
      <c r="K9" s="185">
        <v>51.740646821686738</v>
      </c>
      <c r="L9" s="185">
        <v>59.274646417625611</v>
      </c>
      <c r="M9" s="185">
        <v>55.537912555029187</v>
      </c>
      <c r="N9" s="185">
        <v>56.864504603966637</v>
      </c>
      <c r="O9" s="185">
        <v>56.360991910608149</v>
      </c>
      <c r="P9" s="185">
        <v>72.152443569025777</v>
      </c>
      <c r="Q9" s="185">
        <v>70.941605803882368</v>
      </c>
      <c r="R9" s="185">
        <v>111.51478897760026</v>
      </c>
      <c r="S9" s="185">
        <v>213.02177253473099</v>
      </c>
      <c r="T9" s="185">
        <v>292.83956307208064</v>
      </c>
      <c r="U9" s="185">
        <v>358.95401586569989</v>
      </c>
      <c r="V9" s="185">
        <v>625.48726144486238</v>
      </c>
      <c r="W9" s="185">
        <v>996.24265787472291</v>
      </c>
      <c r="X9" s="185">
        <v>1343.1773509217871</v>
      </c>
      <c r="Y9" s="185">
        <v>1595.1062846926579</v>
      </c>
      <c r="Z9" s="185">
        <v>1601.371366658308</v>
      </c>
      <c r="AA9" s="185">
        <v>1709.88291202863</v>
      </c>
      <c r="AB9" s="185">
        <v>1790.4450011354154</v>
      </c>
      <c r="AC9" s="185">
        <v>1813.2957283159317</v>
      </c>
      <c r="AD9" s="185">
        <v>1838.9250819786143</v>
      </c>
      <c r="AE9" s="185">
        <v>1919.3716292770591</v>
      </c>
      <c r="AF9" s="185">
        <v>1972.9430322801356</v>
      </c>
      <c r="AG9" s="185">
        <v>2032.493117763109</v>
      </c>
      <c r="AH9" s="185">
        <v>2076.3562391433356</v>
      </c>
      <c r="AI9" s="185">
        <v>2136.029624534086</v>
      </c>
      <c r="AJ9" s="185">
        <v>2167.2910251150342</v>
      </c>
      <c r="AK9" s="185">
        <v>2059.4573906876431</v>
      </c>
      <c r="AL9" s="185">
        <v>2042.5858153253205</v>
      </c>
      <c r="AM9" s="185">
        <v>2142.1977860069342</v>
      </c>
      <c r="AN9" s="185">
        <v>2099.8516823845098</v>
      </c>
      <c r="AO9" s="185">
        <v>2156.4313015445514</v>
      </c>
      <c r="AP9" s="185">
        <v>2197.9273921954946</v>
      </c>
    </row>
    <row r="10" spans="2:42" ht="18" customHeight="1">
      <c r="D10" s="599"/>
      <c r="E10" s="602"/>
      <c r="F10" s="305" t="s">
        <v>316</v>
      </c>
      <c r="G10" s="252" t="s">
        <v>40</v>
      </c>
      <c r="H10" s="185" t="s">
        <v>103</v>
      </c>
      <c r="I10" s="185" t="s">
        <v>103</v>
      </c>
      <c r="J10" s="185" t="s">
        <v>103</v>
      </c>
      <c r="K10" s="185" t="s">
        <v>103</v>
      </c>
      <c r="L10" s="185" t="s">
        <v>103</v>
      </c>
      <c r="M10" s="185" t="s">
        <v>103</v>
      </c>
      <c r="N10" s="185" t="s">
        <v>103</v>
      </c>
      <c r="O10" s="185" t="s">
        <v>103</v>
      </c>
      <c r="P10" s="185" t="s">
        <v>103</v>
      </c>
      <c r="Q10" s="185" t="s">
        <v>103</v>
      </c>
      <c r="R10" s="185" t="s">
        <v>103</v>
      </c>
      <c r="S10" s="185" t="s">
        <v>103</v>
      </c>
      <c r="T10" s="185" t="s">
        <v>103</v>
      </c>
      <c r="U10" s="185" t="s">
        <v>103</v>
      </c>
      <c r="V10" s="185" t="s">
        <v>103</v>
      </c>
      <c r="W10" s="185" t="s">
        <v>103</v>
      </c>
      <c r="X10" s="185" t="s">
        <v>103</v>
      </c>
      <c r="Y10" s="185" t="s">
        <v>103</v>
      </c>
      <c r="Z10" s="185" t="s">
        <v>103</v>
      </c>
      <c r="AA10" s="185" t="s">
        <v>103</v>
      </c>
      <c r="AB10" s="185" t="s">
        <v>103</v>
      </c>
      <c r="AC10" s="185" t="s">
        <v>103</v>
      </c>
      <c r="AD10" s="185" t="s">
        <v>103</v>
      </c>
      <c r="AE10" s="185" t="s">
        <v>103</v>
      </c>
      <c r="AF10" s="185" t="s">
        <v>103</v>
      </c>
      <c r="AG10" s="185" t="s">
        <v>103</v>
      </c>
      <c r="AH10" s="185" t="s">
        <v>103</v>
      </c>
      <c r="AI10" s="185" t="s">
        <v>103</v>
      </c>
      <c r="AJ10" s="185" t="s">
        <v>103</v>
      </c>
      <c r="AK10" s="185" t="s">
        <v>103</v>
      </c>
      <c r="AL10" s="185" t="s">
        <v>103</v>
      </c>
      <c r="AM10" s="185" t="s">
        <v>103</v>
      </c>
      <c r="AN10" s="185" t="s">
        <v>103</v>
      </c>
      <c r="AO10" s="185" t="s">
        <v>103</v>
      </c>
      <c r="AP10" s="185" t="s">
        <v>103</v>
      </c>
    </row>
    <row r="11" spans="2:42" ht="18" customHeight="1">
      <c r="D11" s="599"/>
      <c r="E11" s="602"/>
      <c r="F11" s="307" t="s">
        <v>317</v>
      </c>
      <c r="G11" s="252" t="s">
        <v>40</v>
      </c>
      <c r="H11" s="185">
        <v>196.90769920661975</v>
      </c>
      <c r="I11" s="185">
        <v>263.86570428875552</v>
      </c>
      <c r="J11" s="185">
        <v>291.05190005197562</v>
      </c>
      <c r="K11" s="185">
        <v>380.71465106722263</v>
      </c>
      <c r="L11" s="185">
        <v>423.00484343859659</v>
      </c>
      <c r="M11" s="185">
        <v>484.69470749656142</v>
      </c>
      <c r="N11" s="185">
        <v>496.49908950025809</v>
      </c>
      <c r="O11" s="185">
        <v>512.88982486640248</v>
      </c>
      <c r="P11" s="185">
        <v>517.35295132675787</v>
      </c>
      <c r="Q11" s="185">
        <v>619.63158370656333</v>
      </c>
      <c r="R11" s="185">
        <v>799.79466587813909</v>
      </c>
      <c r="S11" s="185">
        <v>845.21570777825309</v>
      </c>
      <c r="T11" s="185">
        <v>867.49762093825188</v>
      </c>
      <c r="U11" s="185">
        <v>870.23115577911926</v>
      </c>
      <c r="V11" s="185">
        <v>870.84596395623907</v>
      </c>
      <c r="W11" s="185">
        <v>853.61697641947785</v>
      </c>
      <c r="X11" s="185">
        <v>942.37968898929932</v>
      </c>
      <c r="Y11" s="185">
        <v>984.27761526903464</v>
      </c>
      <c r="Z11" s="185">
        <v>1036.6149541790553</v>
      </c>
      <c r="AA11" s="185">
        <v>1036.1699651624494</v>
      </c>
      <c r="AB11" s="185">
        <v>978.84229693429711</v>
      </c>
      <c r="AC11" s="185">
        <v>991.21590610728686</v>
      </c>
      <c r="AD11" s="185">
        <v>986.64530366925476</v>
      </c>
      <c r="AE11" s="185">
        <v>1052.41733923375</v>
      </c>
      <c r="AF11" s="185">
        <v>1176.2530988278104</v>
      </c>
      <c r="AG11" s="185">
        <v>1145.0536274268604</v>
      </c>
      <c r="AH11" s="185">
        <v>1229.3042829016053</v>
      </c>
      <c r="AI11" s="185">
        <v>1281.3028073285361</v>
      </c>
      <c r="AJ11" s="185">
        <v>1408.3617122865655</v>
      </c>
      <c r="AK11" s="185">
        <v>1471.249403050736</v>
      </c>
      <c r="AL11" s="185">
        <v>1467.6124727439876</v>
      </c>
      <c r="AM11" s="185">
        <v>1510.9928630390334</v>
      </c>
      <c r="AN11" s="185">
        <v>1545.6214702805062</v>
      </c>
      <c r="AO11" s="185">
        <v>1551.7788659452403</v>
      </c>
      <c r="AP11" s="185">
        <v>1592.264735881457</v>
      </c>
    </row>
    <row r="12" spans="2:42" ht="18" customHeight="1">
      <c r="D12" s="599"/>
      <c r="E12" s="603"/>
      <c r="F12" s="169" t="s">
        <v>318</v>
      </c>
      <c r="G12" s="170" t="s">
        <v>40</v>
      </c>
      <c r="H12" s="171">
        <v>3134.0351108977125</v>
      </c>
      <c r="I12" s="171">
        <v>3125.2973632442445</v>
      </c>
      <c r="J12" s="171">
        <v>3249.2576758166706</v>
      </c>
      <c r="K12" s="171">
        <v>3079.1260107107423</v>
      </c>
      <c r="L12" s="171">
        <v>3332.1610407859753</v>
      </c>
      <c r="M12" s="171">
        <v>3248.6307868193594</v>
      </c>
      <c r="N12" s="171">
        <v>3179.5276836014427</v>
      </c>
      <c r="O12" s="171">
        <v>3268.342314341754</v>
      </c>
      <c r="P12" s="171">
        <v>3165.4408588097244</v>
      </c>
      <c r="Q12" s="171">
        <v>3121.4926305222943</v>
      </c>
      <c r="R12" s="171">
        <v>3060.4109900079065</v>
      </c>
      <c r="S12" s="171">
        <v>3199.8917233724919</v>
      </c>
      <c r="T12" s="171">
        <v>3345.5108242028373</v>
      </c>
      <c r="U12" s="171">
        <v>3588.7273006534861</v>
      </c>
      <c r="V12" s="171">
        <v>3823.0254485445871</v>
      </c>
      <c r="W12" s="171">
        <v>3970.438304568368</v>
      </c>
      <c r="X12" s="171">
        <v>3879.2724477573188</v>
      </c>
      <c r="Y12" s="171">
        <v>4074.5197526897487</v>
      </c>
      <c r="Z12" s="171">
        <v>3709.7139558643803</v>
      </c>
      <c r="AA12" s="171">
        <v>3651.7184773822132</v>
      </c>
      <c r="AB12" s="171">
        <v>3796.6431075815644</v>
      </c>
      <c r="AC12" s="171">
        <v>3680.4949837362333</v>
      </c>
      <c r="AD12" s="171">
        <v>3828.4100234060561</v>
      </c>
      <c r="AE12" s="171">
        <v>3775.6691152558969</v>
      </c>
      <c r="AF12" s="171">
        <v>3619.1271474219675</v>
      </c>
      <c r="AG12" s="171">
        <v>3801.5110043554555</v>
      </c>
      <c r="AH12" s="171">
        <v>3613.7152709860106</v>
      </c>
      <c r="AI12" s="171">
        <v>3632.653621613033</v>
      </c>
      <c r="AJ12" s="171">
        <v>3821.4387001334749</v>
      </c>
      <c r="AK12" s="171">
        <v>3866.9027466381926</v>
      </c>
      <c r="AL12" s="171">
        <v>3691.7203584518902</v>
      </c>
      <c r="AM12" s="171">
        <v>3729.7653463504093</v>
      </c>
      <c r="AN12" s="171">
        <v>3695.5675435525072</v>
      </c>
      <c r="AO12" s="171">
        <v>3974.2496377883203</v>
      </c>
      <c r="AP12" s="171">
        <v>3843.8612708368546</v>
      </c>
    </row>
    <row r="13" spans="2:42" ht="18" customHeight="1" thickBot="1">
      <c r="D13" s="600"/>
      <c r="E13" s="81" t="s">
        <v>319</v>
      </c>
      <c r="F13" s="172" t="s">
        <v>320</v>
      </c>
      <c r="G13" s="88" t="s">
        <v>40</v>
      </c>
      <c r="H13" s="107">
        <v>6523.4869330870943</v>
      </c>
      <c r="I13" s="107">
        <v>6727.6368949791877</v>
      </c>
      <c r="J13" s="107">
        <v>6744.2479692137304</v>
      </c>
      <c r="K13" s="107">
        <v>6728.3256133426003</v>
      </c>
      <c r="L13" s="107">
        <v>6810.3495429594022</v>
      </c>
      <c r="M13" s="107">
        <v>7149.482331751321</v>
      </c>
      <c r="N13" s="107">
        <v>7443.8628355256496</v>
      </c>
      <c r="O13" s="107">
        <v>7833.095961735622</v>
      </c>
      <c r="P13" s="107">
        <v>8302.2017033509946</v>
      </c>
      <c r="Q13" s="107">
        <v>8424.2766747432088</v>
      </c>
      <c r="R13" s="107">
        <v>9011.9234198057093</v>
      </c>
      <c r="S13" s="107">
        <v>9378.8403723086831</v>
      </c>
      <c r="T13" s="107">
        <v>9848.9557012114092</v>
      </c>
      <c r="U13" s="107">
        <v>10091.647314062844</v>
      </c>
      <c r="V13" s="107">
        <v>9211.8065622871018</v>
      </c>
      <c r="W13" s="107">
        <v>8304.4698424956714</v>
      </c>
      <c r="X13" s="107">
        <v>7347.8289951327806</v>
      </c>
      <c r="Y13" s="107">
        <v>6991.8465398052003</v>
      </c>
      <c r="Z13" s="107">
        <v>7811.3863513945662</v>
      </c>
      <c r="AA13" s="107">
        <v>6742.48864936872</v>
      </c>
      <c r="AB13" s="107">
        <v>6574.7502323551944</v>
      </c>
      <c r="AC13" s="107">
        <v>6737.4215932382431</v>
      </c>
      <c r="AD13" s="107">
        <v>7518.2743146209041</v>
      </c>
      <c r="AE13" s="107">
        <v>7354.3381907728881</v>
      </c>
      <c r="AF13" s="107">
        <v>6945.8682492653961</v>
      </c>
      <c r="AG13" s="107">
        <v>6962.5605027477659</v>
      </c>
      <c r="AH13" s="107">
        <v>7911.268015641961</v>
      </c>
      <c r="AI13" s="107">
        <v>8315.4570989558742</v>
      </c>
      <c r="AJ13" s="107">
        <v>7672.5734729993328</v>
      </c>
      <c r="AK13" s="107">
        <v>8350.3104655959978</v>
      </c>
      <c r="AL13" s="107">
        <v>8301.1601595844768</v>
      </c>
      <c r="AM13" s="107">
        <v>8388.238146087102</v>
      </c>
      <c r="AN13" s="107">
        <v>8543.7881483331403</v>
      </c>
      <c r="AO13" s="107">
        <v>8519.4047454113006</v>
      </c>
      <c r="AP13" s="107">
        <v>8552.6039476217557</v>
      </c>
    </row>
    <row r="14" spans="2:42" ht="18" customHeight="1" thickTop="1" thickBot="1">
      <c r="D14" s="601"/>
      <c r="E14" s="604" t="s">
        <v>66</v>
      </c>
      <c r="F14" s="605"/>
      <c r="G14" s="84" t="s">
        <v>40</v>
      </c>
      <c r="H14" s="135">
        <f t="shared" ref="H14:AO14" si="1">SUM(H5:H13)</f>
        <v>9982.8323196571637</v>
      </c>
      <c r="I14" s="135">
        <f t="shared" si="1"/>
        <v>10241.890709505651</v>
      </c>
      <c r="J14" s="135">
        <f t="shared" si="1"/>
        <v>10439.231184617971</v>
      </c>
      <c r="K14" s="135">
        <f t="shared" si="1"/>
        <v>10342.462399594813</v>
      </c>
      <c r="L14" s="135">
        <f t="shared" si="1"/>
        <v>10730.086853240347</v>
      </c>
      <c r="M14" s="135">
        <f t="shared" si="1"/>
        <v>11062.871118566141</v>
      </c>
      <c r="N14" s="135">
        <f t="shared" si="1"/>
        <v>11324.090567376315</v>
      </c>
      <c r="O14" s="135">
        <f t="shared" si="1"/>
        <v>11887.327104626576</v>
      </c>
      <c r="P14" s="135">
        <f t="shared" si="1"/>
        <v>12251.889330418191</v>
      </c>
      <c r="Q14" s="135">
        <f t="shared" si="1"/>
        <v>12523.527363522277</v>
      </c>
      <c r="R14" s="135">
        <f t="shared" si="1"/>
        <v>13403.666100541734</v>
      </c>
      <c r="S14" s="135">
        <f t="shared" si="1"/>
        <v>14293.254595498845</v>
      </c>
      <c r="T14" s="135">
        <f t="shared" si="1"/>
        <v>15042.155403913041</v>
      </c>
      <c r="U14" s="135">
        <f t="shared" si="1"/>
        <v>15715.361020469772</v>
      </c>
      <c r="V14" s="135">
        <f t="shared" si="1"/>
        <v>15374.783223561186</v>
      </c>
      <c r="W14" s="135">
        <f t="shared" si="1"/>
        <v>14973.076563252645</v>
      </c>
      <c r="X14" s="135">
        <f t="shared" si="1"/>
        <v>14246.326821051594</v>
      </c>
      <c r="Y14" s="135">
        <f t="shared" si="1"/>
        <v>14349.978184870939</v>
      </c>
      <c r="Z14" s="135">
        <f t="shared" si="1"/>
        <v>14751.413814607216</v>
      </c>
      <c r="AA14" s="135">
        <f t="shared" si="1"/>
        <v>13794.912876123431</v>
      </c>
      <c r="AB14" s="135">
        <f t="shared" si="1"/>
        <v>13911.022116191734</v>
      </c>
      <c r="AC14" s="135">
        <f t="shared" si="1"/>
        <v>13936.234326652999</v>
      </c>
      <c r="AD14" s="135">
        <f t="shared" si="1"/>
        <v>14934.964956809901</v>
      </c>
      <c r="AE14" s="135">
        <f t="shared" si="1"/>
        <v>14578.856200293336</v>
      </c>
      <c r="AF14" s="135">
        <f t="shared" si="1"/>
        <v>14273.726954011845</v>
      </c>
      <c r="AG14" s="135">
        <f t="shared" si="1"/>
        <v>14506.9825751682</v>
      </c>
      <c r="AH14" s="135">
        <f t="shared" si="1"/>
        <v>15401.998595838686</v>
      </c>
      <c r="AI14" s="135">
        <f t="shared" si="1"/>
        <v>15974.17266161607</v>
      </c>
      <c r="AJ14" s="135">
        <f t="shared" si="1"/>
        <v>15584.17626962513</v>
      </c>
      <c r="AK14" s="135">
        <f t="shared" si="1"/>
        <v>16283.052737442198</v>
      </c>
      <c r="AL14" s="135">
        <f t="shared" si="1"/>
        <v>15884.554546306004</v>
      </c>
      <c r="AM14" s="135">
        <f t="shared" si="1"/>
        <v>16192.659912742503</v>
      </c>
      <c r="AN14" s="135">
        <f t="shared" si="1"/>
        <v>16255.795415679348</v>
      </c>
      <c r="AO14" s="135">
        <f t="shared" si="1"/>
        <v>16553.884596748998</v>
      </c>
      <c r="AP14" s="135">
        <f t="shared" ref="AP14" si="2">SUM(AP5:AP13)</f>
        <v>16422.238015257695</v>
      </c>
    </row>
    <row r="15" spans="2:42" ht="18" customHeight="1" thickTop="1">
      <c r="D15" s="611" t="s">
        <v>322</v>
      </c>
      <c r="E15" s="407" t="s">
        <v>523</v>
      </c>
      <c r="F15" s="305"/>
      <c r="G15" s="82" t="s">
        <v>68</v>
      </c>
      <c r="H15" s="140" t="s">
        <v>103</v>
      </c>
      <c r="I15" s="140" t="s">
        <v>103</v>
      </c>
      <c r="J15" s="140" t="s">
        <v>103</v>
      </c>
      <c r="K15" s="140" t="s">
        <v>103</v>
      </c>
      <c r="L15" s="140" t="s">
        <v>103</v>
      </c>
      <c r="M15" s="140" t="s">
        <v>103</v>
      </c>
      <c r="N15" s="140" t="s">
        <v>103</v>
      </c>
      <c r="O15" s="140">
        <v>3.4905514084976762E-7</v>
      </c>
      <c r="P15" s="140">
        <v>6.6742411547098439E-7</v>
      </c>
      <c r="Q15" s="140">
        <v>6.4440949079957098E-7</v>
      </c>
      <c r="R15" s="140">
        <v>1.7069179964631493E-6</v>
      </c>
      <c r="S15" s="140">
        <v>2.2592689885770673E-6</v>
      </c>
      <c r="T15" s="140">
        <v>1.6892734508817324E-5</v>
      </c>
      <c r="U15" s="140">
        <v>2.7932082809538546E-5</v>
      </c>
      <c r="V15" s="140">
        <v>2.2949416568177583E-5</v>
      </c>
      <c r="W15" s="140">
        <v>1.7805647954116719E-5</v>
      </c>
      <c r="X15" s="140">
        <v>2.7629056918031604E-5</v>
      </c>
      <c r="Y15" s="140">
        <v>1.4602779354011707E-5</v>
      </c>
      <c r="Z15" s="140">
        <v>9.7582008606792164E-6</v>
      </c>
      <c r="AA15" s="140">
        <v>1.2872846732877144E-5</v>
      </c>
      <c r="AB15" s="140">
        <v>1.6022014542082192E-5</v>
      </c>
      <c r="AC15" s="140">
        <v>1.2776952463412922E-5</v>
      </c>
      <c r="AD15" s="140">
        <v>1.5366097738946912E-5</v>
      </c>
      <c r="AE15" s="140">
        <v>1.2540285406375222E-5</v>
      </c>
      <c r="AF15" s="140">
        <v>1.3950314744577142E-5</v>
      </c>
      <c r="AG15" s="140">
        <v>1.6904241821153033E-5</v>
      </c>
      <c r="AH15" s="140">
        <v>1.2404575836229457E-5</v>
      </c>
      <c r="AI15" s="140">
        <v>1.3981039268513477E-5</v>
      </c>
      <c r="AJ15" s="140">
        <v>8.6289499434685415E-7</v>
      </c>
      <c r="AK15" s="140">
        <v>3.1790868212778832E-7</v>
      </c>
      <c r="AL15" s="140">
        <v>1.5872419481718005E-6</v>
      </c>
      <c r="AM15" s="140" t="s">
        <v>103</v>
      </c>
      <c r="AN15" s="140" t="s">
        <v>103</v>
      </c>
      <c r="AO15" s="140" t="s">
        <v>103</v>
      </c>
      <c r="AP15" s="140" t="s">
        <v>103</v>
      </c>
    </row>
    <row r="16" spans="2:42" ht="18" customHeight="1">
      <c r="D16" s="599"/>
      <c r="E16" s="602" t="s">
        <v>323</v>
      </c>
      <c r="F16" s="305" t="s">
        <v>324</v>
      </c>
      <c r="G16" s="252" t="s">
        <v>68</v>
      </c>
      <c r="H16" s="308" t="s">
        <v>575</v>
      </c>
      <c r="I16" s="308" t="s">
        <v>575</v>
      </c>
      <c r="J16" s="308" t="s">
        <v>575</v>
      </c>
      <c r="K16" s="308" t="s">
        <v>575</v>
      </c>
      <c r="L16" s="308" t="s">
        <v>575</v>
      </c>
      <c r="M16" s="308" t="s">
        <v>575</v>
      </c>
      <c r="N16" s="308" t="s">
        <v>575</v>
      </c>
      <c r="O16" s="308" t="s">
        <v>575</v>
      </c>
      <c r="P16" s="308" t="s">
        <v>575</v>
      </c>
      <c r="Q16" s="308" t="s">
        <v>575</v>
      </c>
      <c r="R16" s="308" t="s">
        <v>575</v>
      </c>
      <c r="S16" s="308" t="s">
        <v>575</v>
      </c>
      <c r="T16" s="308" t="s">
        <v>575</v>
      </c>
      <c r="U16" s="308" t="s">
        <v>575</v>
      </c>
      <c r="V16" s="308">
        <v>1.4291221435574526E-4</v>
      </c>
      <c r="W16" s="308">
        <v>7.6618725447661522E-4</v>
      </c>
      <c r="X16" s="308">
        <v>9.64828394526108E-4</v>
      </c>
      <c r="Y16" s="308">
        <v>1.1918468402969569E-3</v>
      </c>
      <c r="Z16" s="308">
        <v>1.3621106746250938E-3</v>
      </c>
      <c r="AA16" s="308">
        <v>1.3621106746250938E-3</v>
      </c>
      <c r="AB16" s="308">
        <v>1.3904879803464498E-3</v>
      </c>
      <c r="AC16" s="308">
        <v>1.2769787574610256E-3</v>
      </c>
      <c r="AD16" s="308">
        <v>1.2769787574610256E-3</v>
      </c>
      <c r="AE16" s="308">
        <v>1.2486014517396693E-3</v>
      </c>
      <c r="AF16" s="308">
        <v>1.418865286067806E-3</v>
      </c>
      <c r="AG16" s="308">
        <v>1.3904879803464498E-3</v>
      </c>
      <c r="AH16" s="308">
        <v>1.4472425917891622E-3</v>
      </c>
      <c r="AI16" s="308">
        <v>1.6458837318386549E-3</v>
      </c>
      <c r="AJ16" s="308">
        <v>1.7310156490027231E-3</v>
      </c>
      <c r="AK16" s="308">
        <v>1.5891291203959427E-3</v>
      </c>
      <c r="AL16" s="308">
        <v>2.8377305721356117E-4</v>
      </c>
      <c r="AM16" s="308">
        <v>2.8377305721356118E-5</v>
      </c>
      <c r="AN16" s="308">
        <v>5.6754611442712236E-5</v>
      </c>
      <c r="AO16" s="308">
        <v>2.8377305721356118E-5</v>
      </c>
      <c r="AP16" s="308">
        <v>8.5131917164068361E-5</v>
      </c>
    </row>
    <row r="17" spans="4:42" ht="18" customHeight="1">
      <c r="D17" s="599"/>
      <c r="E17" s="602"/>
      <c r="F17" s="305" t="s">
        <v>325</v>
      </c>
      <c r="G17" s="252" t="s">
        <v>68</v>
      </c>
      <c r="H17" s="308">
        <v>3.2292867262299788E-4</v>
      </c>
      <c r="I17" s="308">
        <v>3.2292867262299788E-4</v>
      </c>
      <c r="J17" s="308">
        <v>2.5545103953759533E-4</v>
      </c>
      <c r="K17" s="308">
        <v>2.1689239206022245E-4</v>
      </c>
      <c r="L17" s="308">
        <v>1.7351391364817795E-4</v>
      </c>
      <c r="M17" s="308">
        <v>1.7833374458284956E-4</v>
      </c>
      <c r="N17" s="308">
        <v>1.8315357551752117E-4</v>
      </c>
      <c r="O17" s="308">
        <v>2.0725273019087922E-4</v>
      </c>
      <c r="P17" s="308">
        <v>1.5423458990949151E-4</v>
      </c>
      <c r="Q17" s="308">
        <v>1.6387425177883476E-4</v>
      </c>
      <c r="R17" s="308">
        <v>1.4459492804014829E-4</v>
      </c>
      <c r="S17" s="308">
        <v>1.4459492804014829E-4</v>
      </c>
      <c r="T17" s="308">
        <v>1.2531560430146187E-4</v>
      </c>
      <c r="U17" s="308">
        <v>9.6396618693432196E-5</v>
      </c>
      <c r="V17" s="308">
        <v>5.3018140281387709E-5</v>
      </c>
      <c r="W17" s="308">
        <v>7.6563821545979661E-5</v>
      </c>
      <c r="X17" s="308">
        <v>6.1251057236783726E-5</v>
      </c>
      <c r="Y17" s="308">
        <v>6.1251057236783726E-5</v>
      </c>
      <c r="Z17" s="308">
        <v>1.5312764309195932E-5</v>
      </c>
      <c r="AA17" s="308">
        <v>7.6563821545979658E-6</v>
      </c>
      <c r="AB17" s="308">
        <v>7.6563821545979658E-6</v>
      </c>
      <c r="AC17" s="308">
        <v>7.6563821545979658E-6</v>
      </c>
      <c r="AD17" s="308" t="s">
        <v>575</v>
      </c>
      <c r="AE17" s="308" t="s">
        <v>575</v>
      </c>
      <c r="AF17" s="308" t="s">
        <v>575</v>
      </c>
      <c r="AG17" s="308" t="s">
        <v>575</v>
      </c>
      <c r="AH17" s="308" t="s">
        <v>575</v>
      </c>
      <c r="AI17" s="308" t="s">
        <v>575</v>
      </c>
      <c r="AJ17" s="308" t="s">
        <v>575</v>
      </c>
      <c r="AK17" s="308" t="s">
        <v>575</v>
      </c>
      <c r="AL17" s="308" t="s">
        <v>575</v>
      </c>
      <c r="AM17" s="308" t="s">
        <v>575</v>
      </c>
      <c r="AN17" s="308" t="s">
        <v>575</v>
      </c>
      <c r="AO17" s="308" t="s">
        <v>575</v>
      </c>
      <c r="AP17" s="308" t="s">
        <v>575</v>
      </c>
    </row>
    <row r="18" spans="4:42" ht="18" customHeight="1">
      <c r="D18" s="599"/>
      <c r="E18" s="602"/>
      <c r="F18" s="133" t="s">
        <v>326</v>
      </c>
      <c r="G18" s="252" t="s">
        <v>68</v>
      </c>
      <c r="H18" s="308">
        <v>2.0467672874443517E-5</v>
      </c>
      <c r="I18" s="308">
        <v>1.7172745775652853E-5</v>
      </c>
      <c r="J18" s="308">
        <v>3.5004458643148856E-5</v>
      </c>
      <c r="K18" s="308">
        <v>4.5951748445184417E-5</v>
      </c>
      <c r="L18" s="308">
        <v>7.476501122436621E-5</v>
      </c>
      <c r="M18" s="308">
        <v>1.0245703762173199E-4</v>
      </c>
      <c r="N18" s="308">
        <v>1.348298956834257E-4</v>
      </c>
      <c r="O18" s="308">
        <v>1.4476454199991909E-4</v>
      </c>
      <c r="P18" s="308">
        <v>1.5073590761503384E-4</v>
      </c>
      <c r="Q18" s="308">
        <v>1.5660080113546565E-4</v>
      </c>
      <c r="R18" s="308">
        <v>1.5366524517538657E-4</v>
      </c>
      <c r="S18" s="308">
        <v>1.9035312411885369E-4</v>
      </c>
      <c r="T18" s="308">
        <v>2.0104729363274403E-4</v>
      </c>
      <c r="U18" s="308">
        <v>1.8013180172015488E-4</v>
      </c>
      <c r="V18" s="308">
        <v>1.4323273413974994E-4</v>
      </c>
      <c r="W18" s="308">
        <v>1.71308742138239E-4</v>
      </c>
      <c r="X18" s="308">
        <v>1.7965571841883205E-4</v>
      </c>
      <c r="Y18" s="308">
        <v>1.6585682759870705E-4</v>
      </c>
      <c r="Z18" s="308">
        <v>1.7353683010688301E-4</v>
      </c>
      <c r="AA18" s="308">
        <v>1.7849377442870221E-4</v>
      </c>
      <c r="AB18" s="308">
        <v>1.9074341968668861E-4</v>
      </c>
      <c r="AC18" s="308">
        <v>1.9203635289246035E-4</v>
      </c>
      <c r="AD18" s="308">
        <v>2.2392411503155207E-4</v>
      </c>
      <c r="AE18" s="308">
        <v>2.1798668708569754E-4</v>
      </c>
      <c r="AF18" s="308">
        <v>1.7560265889719884E-4</v>
      </c>
      <c r="AG18" s="308">
        <v>1.8540932012659514E-4</v>
      </c>
      <c r="AH18" s="308">
        <v>1.7359399539736945E-4</v>
      </c>
      <c r="AI18" s="308">
        <v>1.7055862108268009E-4</v>
      </c>
      <c r="AJ18" s="308">
        <v>1.6418245459870142E-4</v>
      </c>
      <c r="AK18" s="308">
        <v>1.208480803979005E-4</v>
      </c>
      <c r="AL18" s="308">
        <v>6.3723896243554319E-5</v>
      </c>
      <c r="AM18" s="308">
        <v>3.922578722352956E-5</v>
      </c>
      <c r="AN18" s="308">
        <v>1.657546795828233E-5</v>
      </c>
      <c r="AO18" s="308">
        <v>1.2823831735269924E-5</v>
      </c>
      <c r="AP18" s="308">
        <v>8.5313134747715144E-6</v>
      </c>
    </row>
    <row r="19" spans="4:42" ht="18" customHeight="1">
      <c r="D19" s="599"/>
      <c r="E19" s="602"/>
      <c r="F19" s="305" t="s">
        <v>327</v>
      </c>
      <c r="G19" s="252" t="s">
        <v>68</v>
      </c>
      <c r="H19" s="308" t="s">
        <v>575</v>
      </c>
      <c r="I19" s="308" t="s">
        <v>575</v>
      </c>
      <c r="J19" s="308">
        <v>6.8402396989837447E-5</v>
      </c>
      <c r="K19" s="308">
        <v>9.0973777637782968E-5</v>
      </c>
      <c r="L19" s="308">
        <v>1.0655307221599891E-4</v>
      </c>
      <c r="M19" s="308">
        <v>1.0229523303885791E-4</v>
      </c>
      <c r="N19" s="308">
        <v>1.0116752641718774E-4</v>
      </c>
      <c r="O19" s="308">
        <v>9.9823380345899642E-5</v>
      </c>
      <c r="P19" s="308">
        <v>1.2509246002651202E-4</v>
      </c>
      <c r="Q19" s="308">
        <v>1.2979105654204297E-4</v>
      </c>
      <c r="R19" s="308">
        <v>2.2193802561189162E-4</v>
      </c>
      <c r="S19" s="308">
        <v>4.4956602260671152E-4</v>
      </c>
      <c r="T19" s="308">
        <v>6.3885992591381727E-4</v>
      </c>
      <c r="U19" s="308">
        <v>8.5730493151419177E-4</v>
      </c>
      <c r="V19" s="308">
        <v>1.4853976424393383E-3</v>
      </c>
      <c r="W19" s="308">
        <v>2.7064321237130046E-3</v>
      </c>
      <c r="X19" s="308">
        <v>3.6514884733643859E-3</v>
      </c>
      <c r="Y19" s="308">
        <v>4.3381833679555781E-3</v>
      </c>
      <c r="Z19" s="308">
        <v>4.3472318991758328E-3</v>
      </c>
      <c r="AA19" s="308">
        <v>4.6414559127999694E-3</v>
      </c>
      <c r="AB19" s="308">
        <v>4.8362640831520441E-3</v>
      </c>
      <c r="AC19" s="308">
        <v>4.9222635709994479E-3</v>
      </c>
      <c r="AD19" s="308">
        <v>5.0005418979014431E-3</v>
      </c>
      <c r="AE19" s="308">
        <v>5.2242310304367323E-3</v>
      </c>
      <c r="AF19" s="308">
        <v>5.368248401619629E-3</v>
      </c>
      <c r="AG19" s="308">
        <v>5.5760023401877652E-3</v>
      </c>
      <c r="AH19" s="308">
        <v>5.7223624218226913E-3</v>
      </c>
      <c r="AI19" s="308">
        <v>5.8836287528109196E-3</v>
      </c>
      <c r="AJ19" s="308">
        <v>5.981337920302917E-3</v>
      </c>
      <c r="AK19" s="308">
        <v>5.7003848506123559E-3</v>
      </c>
      <c r="AL19" s="308">
        <v>5.6586913876249933E-3</v>
      </c>
      <c r="AM19" s="308">
        <v>6.0231586758828851E-3</v>
      </c>
      <c r="AN19" s="308">
        <v>5.9071939969048658E-3</v>
      </c>
      <c r="AO19" s="308">
        <v>6.0722489751891115E-3</v>
      </c>
      <c r="AP19" s="308">
        <v>6.0967440385345274E-3</v>
      </c>
    </row>
    <row r="20" spans="4:42" ht="18" customHeight="1">
      <c r="D20" s="599"/>
      <c r="E20" s="602"/>
      <c r="F20" s="305" t="s">
        <v>328</v>
      </c>
      <c r="G20" s="252" t="s">
        <v>68</v>
      </c>
      <c r="H20" s="185" t="s">
        <v>103</v>
      </c>
      <c r="I20" s="185" t="s">
        <v>103</v>
      </c>
      <c r="J20" s="185" t="s">
        <v>103</v>
      </c>
      <c r="K20" s="185" t="s">
        <v>103</v>
      </c>
      <c r="L20" s="185" t="s">
        <v>103</v>
      </c>
      <c r="M20" s="185" t="s">
        <v>103</v>
      </c>
      <c r="N20" s="185" t="s">
        <v>103</v>
      </c>
      <c r="O20" s="185" t="s">
        <v>103</v>
      </c>
      <c r="P20" s="185" t="s">
        <v>103</v>
      </c>
      <c r="Q20" s="185" t="s">
        <v>103</v>
      </c>
      <c r="R20" s="185" t="s">
        <v>103</v>
      </c>
      <c r="S20" s="185" t="s">
        <v>103</v>
      </c>
      <c r="T20" s="185" t="s">
        <v>103</v>
      </c>
      <c r="U20" s="185" t="s">
        <v>103</v>
      </c>
      <c r="V20" s="185" t="s">
        <v>103</v>
      </c>
      <c r="W20" s="185" t="s">
        <v>103</v>
      </c>
      <c r="X20" s="185" t="s">
        <v>103</v>
      </c>
      <c r="Y20" s="185" t="s">
        <v>103</v>
      </c>
      <c r="Z20" s="185" t="s">
        <v>103</v>
      </c>
      <c r="AA20" s="185" t="s">
        <v>103</v>
      </c>
      <c r="AB20" s="185" t="s">
        <v>103</v>
      </c>
      <c r="AC20" s="185" t="s">
        <v>103</v>
      </c>
      <c r="AD20" s="185" t="s">
        <v>103</v>
      </c>
      <c r="AE20" s="185" t="s">
        <v>103</v>
      </c>
      <c r="AF20" s="185" t="s">
        <v>103</v>
      </c>
      <c r="AG20" s="185" t="s">
        <v>103</v>
      </c>
      <c r="AH20" s="185" t="s">
        <v>103</v>
      </c>
      <c r="AI20" s="185" t="s">
        <v>103</v>
      </c>
      <c r="AJ20" s="185" t="s">
        <v>103</v>
      </c>
      <c r="AK20" s="185" t="s">
        <v>103</v>
      </c>
      <c r="AL20" s="185" t="s">
        <v>103</v>
      </c>
      <c r="AM20" s="185" t="s">
        <v>103</v>
      </c>
      <c r="AN20" s="185" t="s">
        <v>103</v>
      </c>
      <c r="AO20" s="185" t="s">
        <v>103</v>
      </c>
      <c r="AP20" s="185" t="s">
        <v>103</v>
      </c>
    </row>
    <row r="21" spans="4:42" ht="18" customHeight="1">
      <c r="D21" s="599"/>
      <c r="E21" s="602"/>
      <c r="F21" s="307" t="s">
        <v>329</v>
      </c>
      <c r="G21" s="252" t="s">
        <v>68</v>
      </c>
      <c r="H21" s="190">
        <v>3.0302622802213741E-2</v>
      </c>
      <c r="I21" s="190">
        <v>4.122248687508355E-2</v>
      </c>
      <c r="J21" s="190">
        <v>4.6136425707874976E-2</v>
      </c>
      <c r="K21" s="190">
        <v>6.0605245604427482E-2</v>
      </c>
      <c r="L21" s="190">
        <v>6.7703157251792864E-2</v>
      </c>
      <c r="M21" s="190">
        <v>7.8518525017745255E-2</v>
      </c>
      <c r="N21" s="190">
        <v>8.0322392515907129E-2</v>
      </c>
      <c r="O21" s="190">
        <v>8.2674865625385424E-2</v>
      </c>
      <c r="P21" s="190">
        <v>8.5080893092158896E-2</v>
      </c>
      <c r="Q21" s="190">
        <v>0.10404305418616022</v>
      </c>
      <c r="R21" s="190">
        <v>0.13767815434403502</v>
      </c>
      <c r="S21" s="190">
        <v>0.1518953615017726</v>
      </c>
      <c r="T21" s="190">
        <v>0.1596875178758129</v>
      </c>
      <c r="U21" s="190">
        <v>0.16511075603407374</v>
      </c>
      <c r="V21" s="190">
        <v>0.16837672149038188</v>
      </c>
      <c r="W21" s="190">
        <v>0.19719268578371227</v>
      </c>
      <c r="X21" s="190">
        <v>0.21539536249422248</v>
      </c>
      <c r="Y21" s="190">
        <v>0.22295628944031592</v>
      </c>
      <c r="Z21" s="190">
        <v>0.23385677887904424</v>
      </c>
      <c r="AA21" s="190">
        <v>0.23152659885493923</v>
      </c>
      <c r="AB21" s="190">
        <v>0.21739277106125388</v>
      </c>
      <c r="AC21" s="190">
        <v>0.21906729871531247</v>
      </c>
      <c r="AD21" s="190">
        <v>0.21724588236860765</v>
      </c>
      <c r="AE21" s="190">
        <v>0.2311846826282328</v>
      </c>
      <c r="AF21" s="190">
        <v>0.25725619771520702</v>
      </c>
      <c r="AG21" s="190">
        <v>0.25147778575316071</v>
      </c>
      <c r="AH21" s="190">
        <v>0.26994139888547053</v>
      </c>
      <c r="AI21" s="190">
        <v>0.28158012832112883</v>
      </c>
      <c r="AJ21" s="190">
        <v>0.30835596549737626</v>
      </c>
      <c r="AK21" s="190">
        <v>0.32267061676751824</v>
      </c>
      <c r="AL21" s="190">
        <v>0.32173138698029458</v>
      </c>
      <c r="AM21" s="190">
        <v>0.33255327531579865</v>
      </c>
      <c r="AN21" s="190">
        <v>0.34098754974001189</v>
      </c>
      <c r="AO21" s="190">
        <v>0.33487137697752406</v>
      </c>
      <c r="AP21" s="190">
        <v>0.34171823048716149</v>
      </c>
    </row>
    <row r="22" spans="4:42" ht="18" customHeight="1">
      <c r="D22" s="599"/>
      <c r="E22" s="603"/>
      <c r="F22" s="169" t="s">
        <v>330</v>
      </c>
      <c r="G22" s="170" t="s">
        <v>68</v>
      </c>
      <c r="H22" s="306">
        <v>1.7743995285950576</v>
      </c>
      <c r="I22" s="306">
        <v>1.7745785474920406</v>
      </c>
      <c r="J22" s="306">
        <v>1.7756667761946805</v>
      </c>
      <c r="K22" s="306">
        <v>1.7745496201959077</v>
      </c>
      <c r="L22" s="306">
        <v>1.7765206535197751</v>
      </c>
      <c r="M22" s="306">
        <v>1.7759050655320765</v>
      </c>
      <c r="N22" s="306">
        <v>1.7755006112989034</v>
      </c>
      <c r="O22" s="306">
        <v>1.7762369837572891</v>
      </c>
      <c r="P22" s="306">
        <v>1.6199822360930418</v>
      </c>
      <c r="Q22" s="306">
        <v>1.7595964715166923</v>
      </c>
      <c r="R22" s="306">
        <v>2.2338917253762953</v>
      </c>
      <c r="S22" s="306">
        <v>1.5651387545891451</v>
      </c>
      <c r="T22" s="306">
        <v>1.6995268359824045</v>
      </c>
      <c r="U22" s="306">
        <v>2.577175910197036</v>
      </c>
      <c r="V22" s="306">
        <v>2.7461942532841399</v>
      </c>
      <c r="W22" s="306">
        <v>2.9086519675405222</v>
      </c>
      <c r="X22" s="306">
        <v>3.0780884741802637</v>
      </c>
      <c r="Y22" s="306">
        <v>3.2989262219432676</v>
      </c>
      <c r="Z22" s="306">
        <v>4.0273515205815134</v>
      </c>
      <c r="AA22" s="306">
        <v>4.2351398347747331</v>
      </c>
      <c r="AB22" s="306">
        <v>4.2166547819146691</v>
      </c>
      <c r="AC22" s="306">
        <v>4.3940915515930348</v>
      </c>
      <c r="AD22" s="306">
        <v>4.4875174554341726</v>
      </c>
      <c r="AE22" s="306">
        <v>4.7817690072051571</v>
      </c>
      <c r="AF22" s="306">
        <v>5.2684258842814486</v>
      </c>
      <c r="AG22" s="306">
        <v>5.0009965902029645</v>
      </c>
      <c r="AH22" s="306">
        <v>4.9210396252162543</v>
      </c>
      <c r="AI22" s="306">
        <v>5.2191178452904765</v>
      </c>
      <c r="AJ22" s="306">
        <v>5.0679007368889257</v>
      </c>
      <c r="AK22" s="306">
        <v>5.5068018754336485</v>
      </c>
      <c r="AL22" s="306">
        <v>5.3967064734733485</v>
      </c>
      <c r="AM22" s="306">
        <v>5.386517072307317</v>
      </c>
      <c r="AN22" s="306">
        <v>5.3455658298336948</v>
      </c>
      <c r="AO22" s="306">
        <v>5.7986315422369286</v>
      </c>
      <c r="AP22" s="306">
        <v>5.7012296313502668</v>
      </c>
    </row>
    <row r="23" spans="4:42" ht="18" customHeight="1" thickBot="1">
      <c r="D23" s="599"/>
      <c r="E23" s="81" t="s">
        <v>331</v>
      </c>
      <c r="F23" s="172" t="s">
        <v>332</v>
      </c>
      <c r="G23" s="88" t="s">
        <v>68</v>
      </c>
      <c r="H23" s="111">
        <v>0.5404348058384767</v>
      </c>
      <c r="I23" s="111">
        <v>0.55120760604602981</v>
      </c>
      <c r="J23" s="111">
        <v>0.5432432728828942</v>
      </c>
      <c r="K23" s="111">
        <v>0.53591515576186921</v>
      </c>
      <c r="L23" s="111">
        <v>0.53145276138552411</v>
      </c>
      <c r="M23" s="111">
        <v>0.54271796930241756</v>
      </c>
      <c r="N23" s="111">
        <v>0.54445601227027118</v>
      </c>
      <c r="O23" s="111">
        <v>0.55087538802683189</v>
      </c>
      <c r="P23" s="111">
        <v>0.57053226642956489</v>
      </c>
      <c r="Q23" s="111">
        <v>0.56792258031274567</v>
      </c>
      <c r="R23" s="111">
        <v>0.60104130042426684</v>
      </c>
      <c r="S23" s="111">
        <v>0.61830965272889471</v>
      </c>
      <c r="T23" s="111">
        <v>0.15697985843956513</v>
      </c>
      <c r="U23" s="111">
        <v>0.15767654652356583</v>
      </c>
      <c r="V23" s="111">
        <v>0.151893549011307</v>
      </c>
      <c r="W23" s="111">
        <v>0.14772031551374543</v>
      </c>
      <c r="X23" s="111">
        <v>0.14684271691752979</v>
      </c>
      <c r="Y23" s="111">
        <v>0.14981001452335629</v>
      </c>
      <c r="Z23" s="111">
        <v>0.15016167861970958</v>
      </c>
      <c r="AA23" s="111">
        <v>0.13773792761924483</v>
      </c>
      <c r="AB23" s="111">
        <v>0.13760256041055619</v>
      </c>
      <c r="AC23" s="111">
        <v>0.16573117321368999</v>
      </c>
      <c r="AD23" s="111">
        <v>0.168714056807827</v>
      </c>
      <c r="AE23" s="111">
        <v>0.14864157413779325</v>
      </c>
      <c r="AF23" s="111">
        <v>0.1465498494589306</v>
      </c>
      <c r="AG23" s="111">
        <v>0.13924923226063307</v>
      </c>
      <c r="AH23" s="111">
        <v>0.15089729189016243</v>
      </c>
      <c r="AI23" s="111">
        <v>0.15080131245285391</v>
      </c>
      <c r="AJ23" s="111">
        <v>0.1367464565900314</v>
      </c>
      <c r="AK23" s="111">
        <v>0.13695801674874347</v>
      </c>
      <c r="AL23" s="111">
        <v>0.13825291122317629</v>
      </c>
      <c r="AM23" s="111">
        <v>0.13341137889596824</v>
      </c>
      <c r="AN23" s="111">
        <v>0.12750031873108494</v>
      </c>
      <c r="AO23" s="111">
        <v>0.14839992188884105</v>
      </c>
      <c r="AP23" s="111">
        <v>0.14404993786374617</v>
      </c>
    </row>
    <row r="24" spans="4:42" ht="18" customHeight="1" thickTop="1" thickBot="1">
      <c r="D24" s="599"/>
      <c r="E24" s="607" t="s">
        <v>66</v>
      </c>
      <c r="F24" s="608"/>
      <c r="G24" s="84" t="s">
        <v>68</v>
      </c>
      <c r="H24" s="139">
        <f t="shared" ref="H24:AO24" si="3">SUM(H15:H23)</f>
        <v>2.3454803535812454</v>
      </c>
      <c r="I24" s="139">
        <f t="shared" si="3"/>
        <v>2.3673487418315524</v>
      </c>
      <c r="J24" s="139">
        <f t="shared" si="3"/>
        <v>2.3654053326806199</v>
      </c>
      <c r="K24" s="139">
        <f t="shared" si="3"/>
        <v>2.3714238394803475</v>
      </c>
      <c r="L24" s="139">
        <f t="shared" si="3"/>
        <v>2.3760314041541806</v>
      </c>
      <c r="M24" s="139">
        <f t="shared" si="3"/>
        <v>2.3975246458674828</v>
      </c>
      <c r="N24" s="139">
        <f t="shared" si="3"/>
        <v>2.4006981670826999</v>
      </c>
      <c r="O24" s="139">
        <f t="shared" si="3"/>
        <v>2.4102394271171841</v>
      </c>
      <c r="P24" s="139">
        <f t="shared" si="3"/>
        <v>2.2760261259964318</v>
      </c>
      <c r="Q24" s="139">
        <f t="shared" si="3"/>
        <v>2.4320130165345453</v>
      </c>
      <c r="R24" s="139">
        <f t="shared" si="3"/>
        <v>2.9731330852614208</v>
      </c>
      <c r="S24" s="139">
        <f t="shared" si="3"/>
        <v>2.3361305421635667</v>
      </c>
      <c r="T24" s="139">
        <f t="shared" si="3"/>
        <v>2.0171763278561392</v>
      </c>
      <c r="U24" s="139">
        <f t="shared" si="3"/>
        <v>2.9011249781894128</v>
      </c>
      <c r="V24" s="139">
        <f t="shared" si="3"/>
        <v>3.068312033933613</v>
      </c>
      <c r="W24" s="139">
        <f t="shared" si="3"/>
        <v>3.2573032664278081</v>
      </c>
      <c r="X24" s="139">
        <f t="shared" si="3"/>
        <v>3.4452114062924801</v>
      </c>
      <c r="Y24" s="139">
        <f t="shared" si="3"/>
        <v>3.6774642667793818</v>
      </c>
      <c r="Z24" s="139">
        <f t="shared" si="3"/>
        <v>4.4172779284493444</v>
      </c>
      <c r="AA24" s="139">
        <f t="shared" si="3"/>
        <v>4.6106069508396583</v>
      </c>
      <c r="AB24" s="139">
        <f t="shared" si="3"/>
        <v>4.5780912872663615</v>
      </c>
      <c r="AC24" s="139">
        <f t="shared" si="3"/>
        <v>4.7853017355380079</v>
      </c>
      <c r="AD24" s="139">
        <f t="shared" si="3"/>
        <v>4.8799942054787406</v>
      </c>
      <c r="AE24" s="139">
        <f t="shared" si="3"/>
        <v>5.1682986234258514</v>
      </c>
      <c r="AF24" s="139">
        <f t="shared" si="3"/>
        <v>5.679208598116916</v>
      </c>
      <c r="AG24" s="139">
        <f t="shared" si="3"/>
        <v>5.3988924120992401</v>
      </c>
      <c r="AH24" s="139">
        <f t="shared" si="3"/>
        <v>5.3492339195767329</v>
      </c>
      <c r="AI24" s="139">
        <f t="shared" si="3"/>
        <v>5.6592133382094607</v>
      </c>
      <c r="AJ24" s="139">
        <f t="shared" si="3"/>
        <v>5.5208805578952322</v>
      </c>
      <c r="AK24" s="139">
        <f t="shared" si="3"/>
        <v>5.9738411889099989</v>
      </c>
      <c r="AL24" s="139">
        <f t="shared" si="3"/>
        <v>5.8626985472598498</v>
      </c>
      <c r="AM24" s="139">
        <f t="shared" si="3"/>
        <v>5.858572488287912</v>
      </c>
      <c r="AN24" s="139">
        <f t="shared" si="3"/>
        <v>5.8200342223810972</v>
      </c>
      <c r="AO24" s="139">
        <f t="shared" si="3"/>
        <v>6.2880162912159392</v>
      </c>
      <c r="AP24" s="139">
        <f t="shared" ref="AP24" si="4">SUM(AP15:AP23)</f>
        <v>6.1931882069703486</v>
      </c>
    </row>
    <row r="25" spans="4:42" ht="18" customHeight="1" thickTop="1" thickBot="1">
      <c r="D25" s="601"/>
      <c r="E25" s="604"/>
      <c r="F25" s="605"/>
      <c r="G25" s="84" t="s">
        <v>333</v>
      </c>
      <c r="H25" s="135">
        <f>H24*GWP_CH4</f>
        <v>65.673449900274875</v>
      </c>
      <c r="I25" s="135">
        <f t="shared" ref="I25:AO25" si="5">I24*GWP_CH4</f>
        <v>66.285764771283468</v>
      </c>
      <c r="J25" s="135">
        <f t="shared" si="5"/>
        <v>66.231349315057358</v>
      </c>
      <c r="K25" s="135">
        <f t="shared" si="5"/>
        <v>66.399867505449734</v>
      </c>
      <c r="L25" s="135">
        <f t="shared" si="5"/>
        <v>66.52887931631706</v>
      </c>
      <c r="M25" s="135">
        <f t="shared" si="5"/>
        <v>67.130690084289512</v>
      </c>
      <c r="N25" s="135">
        <f t="shared" si="5"/>
        <v>67.21954867831559</v>
      </c>
      <c r="O25" s="135">
        <f t="shared" si="5"/>
        <v>67.486703959281158</v>
      </c>
      <c r="P25" s="135">
        <f t="shared" si="5"/>
        <v>63.728731527900095</v>
      </c>
      <c r="Q25" s="135">
        <f t="shared" si="5"/>
        <v>68.096364462967273</v>
      </c>
      <c r="R25" s="135">
        <f t="shared" si="5"/>
        <v>83.247726387319787</v>
      </c>
      <c r="S25" s="135">
        <f t="shared" si="5"/>
        <v>65.411655180579871</v>
      </c>
      <c r="T25" s="135">
        <f t="shared" si="5"/>
        <v>56.480937179971896</v>
      </c>
      <c r="U25" s="135">
        <f t="shared" si="5"/>
        <v>81.231499389303565</v>
      </c>
      <c r="V25" s="135">
        <f t="shared" si="5"/>
        <v>85.912736950141166</v>
      </c>
      <c r="W25" s="135">
        <f t="shared" si="5"/>
        <v>91.204491459978627</v>
      </c>
      <c r="X25" s="135">
        <f t="shared" si="5"/>
        <v>96.465919376189447</v>
      </c>
      <c r="Y25" s="135">
        <f t="shared" si="5"/>
        <v>102.96899946982269</v>
      </c>
      <c r="Z25" s="135">
        <f t="shared" si="5"/>
        <v>123.68378199658164</v>
      </c>
      <c r="AA25" s="135">
        <f t="shared" si="5"/>
        <v>129.09699462351043</v>
      </c>
      <c r="AB25" s="135">
        <f t="shared" si="5"/>
        <v>128.18655604345813</v>
      </c>
      <c r="AC25" s="135">
        <f t="shared" si="5"/>
        <v>133.98844859506423</v>
      </c>
      <c r="AD25" s="135">
        <f t="shared" si="5"/>
        <v>136.63983775340475</v>
      </c>
      <c r="AE25" s="135">
        <f t="shared" si="5"/>
        <v>144.71236145592383</v>
      </c>
      <c r="AF25" s="135">
        <f t="shared" si="5"/>
        <v>159.01784074727365</v>
      </c>
      <c r="AG25" s="135">
        <f t="shared" si="5"/>
        <v>151.16898753877871</v>
      </c>
      <c r="AH25" s="135">
        <f t="shared" si="5"/>
        <v>149.77854974814852</v>
      </c>
      <c r="AI25" s="135">
        <f t="shared" si="5"/>
        <v>158.4579734698649</v>
      </c>
      <c r="AJ25" s="135">
        <f t="shared" si="5"/>
        <v>154.5846556210665</v>
      </c>
      <c r="AK25" s="135">
        <f t="shared" si="5"/>
        <v>167.26755328947996</v>
      </c>
      <c r="AL25" s="135">
        <f t="shared" si="5"/>
        <v>164.15555932327578</v>
      </c>
      <c r="AM25" s="135">
        <f t="shared" si="5"/>
        <v>164.04002967206154</v>
      </c>
      <c r="AN25" s="135">
        <f t="shared" si="5"/>
        <v>162.96095822667073</v>
      </c>
      <c r="AO25" s="135">
        <f t="shared" si="5"/>
        <v>176.0644561540463</v>
      </c>
      <c r="AP25" s="135">
        <f t="shared" ref="AP25" si="6">AP24*GWP_CH4</f>
        <v>173.40926979516976</v>
      </c>
    </row>
    <row r="26" spans="4:42" ht="18" customHeight="1" thickTop="1">
      <c r="D26" s="606" t="s">
        <v>334</v>
      </c>
      <c r="E26" s="408" t="s">
        <v>523</v>
      </c>
      <c r="F26" s="305"/>
      <c r="G26" s="253" t="s">
        <v>71</v>
      </c>
      <c r="H26" s="140" t="s">
        <v>103</v>
      </c>
      <c r="I26" s="140" t="s">
        <v>103</v>
      </c>
      <c r="J26" s="140" t="s">
        <v>103</v>
      </c>
      <c r="K26" s="140" t="s">
        <v>103</v>
      </c>
      <c r="L26" s="140" t="s">
        <v>103</v>
      </c>
      <c r="M26" s="140" t="s">
        <v>103</v>
      </c>
      <c r="N26" s="140" t="s">
        <v>103</v>
      </c>
      <c r="O26" s="140">
        <v>2.2625119189998658E-6</v>
      </c>
      <c r="P26" s="140">
        <v>4.3261216912744692E-6</v>
      </c>
      <c r="Q26" s="140">
        <v>4.1769450812305219E-6</v>
      </c>
      <c r="R26" s="140">
        <v>1.1063931911592751E-5</v>
      </c>
      <c r="S26" s="140">
        <v>1.4644170552647484E-5</v>
      </c>
      <c r="T26" s="140">
        <v>1.0949563177225724E-4</v>
      </c>
      <c r="U26" s="140">
        <v>1.8105067905667058E-4</v>
      </c>
      <c r="V26" s="140">
        <v>1.4875394298215604E-4</v>
      </c>
      <c r="W26" s="140">
        <v>1.1541297063733381E-4</v>
      </c>
      <c r="X26" s="140">
        <v>1.790865203577586E-4</v>
      </c>
      <c r="Y26" s="140">
        <v>9.4652559072884505E-5</v>
      </c>
      <c r="Z26" s="140">
        <v>6.3250882658633608E-5</v>
      </c>
      <c r="AA26" s="140">
        <v>8.3439450551247798E-5</v>
      </c>
      <c r="AB26" s="140">
        <v>1.0385178335892793E-4</v>
      </c>
      <c r="AC26" s="140">
        <v>8.2817881342731357E-5</v>
      </c>
      <c r="AD26" s="140">
        <v>9.9600249972675407E-5</v>
      </c>
      <c r="AE26" s="140">
        <v>8.1283848536112767E-5</v>
      </c>
      <c r="AF26" s="140">
        <v>9.0423402178138596E-5</v>
      </c>
      <c r="AG26" s="140">
        <v>1.0957022007727922E-4</v>
      </c>
      <c r="AH26" s="140">
        <v>8.0404203792220293E-5</v>
      </c>
      <c r="AI26" s="140">
        <v>9.0622552952547263E-5</v>
      </c>
      <c r="AJ26" s="140">
        <v>5.5931283659143942E-6</v>
      </c>
      <c r="AK26" s="140">
        <v>2.0606262400737242E-6</v>
      </c>
      <c r="AL26" s="140">
        <v>1.0288213539364224E-5</v>
      </c>
      <c r="AM26" s="140" t="s">
        <v>103</v>
      </c>
      <c r="AN26" s="140" t="s">
        <v>103</v>
      </c>
      <c r="AO26" s="140" t="s">
        <v>103</v>
      </c>
      <c r="AP26" s="140" t="s">
        <v>103</v>
      </c>
    </row>
    <row r="27" spans="4:42" ht="18" customHeight="1">
      <c r="D27" s="599"/>
      <c r="E27" s="602" t="s">
        <v>323</v>
      </c>
      <c r="F27" s="305" t="s">
        <v>324</v>
      </c>
      <c r="G27" s="253" t="s">
        <v>71</v>
      </c>
      <c r="H27" s="308" t="s">
        <v>575</v>
      </c>
      <c r="I27" s="308" t="s">
        <v>575</v>
      </c>
      <c r="J27" s="308" t="s">
        <v>575</v>
      </c>
      <c r="K27" s="308" t="s">
        <v>575</v>
      </c>
      <c r="L27" s="308" t="s">
        <v>575</v>
      </c>
      <c r="M27" s="308" t="s">
        <v>575</v>
      </c>
      <c r="N27" s="308" t="s">
        <v>575</v>
      </c>
      <c r="O27" s="308" t="s">
        <v>575</v>
      </c>
      <c r="P27" s="308" t="s">
        <v>575</v>
      </c>
      <c r="Q27" s="308" t="s">
        <v>575</v>
      </c>
      <c r="R27" s="308" t="s">
        <v>575</v>
      </c>
      <c r="S27" s="308" t="s">
        <v>575</v>
      </c>
      <c r="T27" s="308" t="s">
        <v>575</v>
      </c>
      <c r="U27" s="308" t="s">
        <v>575</v>
      </c>
      <c r="V27" s="308">
        <v>1.6922810132299958E-4</v>
      </c>
      <c r="W27" s="308">
        <v>9.0727314608813909E-4</v>
      </c>
      <c r="X27" s="308">
        <v>1.1424921098887677E-3</v>
      </c>
      <c r="Y27" s="308">
        <v>1.4113137828037721E-3</v>
      </c>
      <c r="Z27" s="308">
        <v>1.6129300374900252E-3</v>
      </c>
      <c r="AA27" s="308">
        <v>1.6129300374900252E-3</v>
      </c>
      <c r="AB27" s="308">
        <v>1.6465327466044007E-3</v>
      </c>
      <c r="AC27" s="308">
        <v>1.5121219101468988E-3</v>
      </c>
      <c r="AD27" s="308">
        <v>1.5121219101468988E-3</v>
      </c>
      <c r="AE27" s="308">
        <v>1.4785192010325231E-3</v>
      </c>
      <c r="AF27" s="308">
        <v>1.6801354557187762E-3</v>
      </c>
      <c r="AG27" s="308">
        <v>1.6465327466044007E-3</v>
      </c>
      <c r="AH27" s="308">
        <v>1.7137381648331517E-3</v>
      </c>
      <c r="AI27" s="308">
        <v>1.9489571286337806E-3</v>
      </c>
      <c r="AJ27" s="308">
        <v>2.049765255976907E-3</v>
      </c>
      <c r="AK27" s="308">
        <v>1.8817517104050294E-3</v>
      </c>
      <c r="AL27" s="308">
        <v>3.3602709114375522E-4</v>
      </c>
      <c r="AM27" s="308">
        <v>3.3602709114375524E-5</v>
      </c>
      <c r="AN27" s="308">
        <v>6.7205418228751047E-5</v>
      </c>
      <c r="AO27" s="308">
        <v>3.3602709114375524E-5</v>
      </c>
      <c r="AP27" s="308">
        <v>1.0080812734312658E-4</v>
      </c>
    </row>
    <row r="28" spans="4:42" ht="18" customHeight="1">
      <c r="D28" s="599"/>
      <c r="E28" s="602"/>
      <c r="F28" s="305" t="s">
        <v>325</v>
      </c>
      <c r="G28" s="253" t="s">
        <v>71</v>
      </c>
      <c r="H28" s="308">
        <v>2.3707300944579956E-4</v>
      </c>
      <c r="I28" s="308">
        <v>2.3707300944579956E-4</v>
      </c>
      <c r="J28" s="308">
        <v>1.8753536568100559E-4</v>
      </c>
      <c r="K28" s="308">
        <v>1.5922814067255195E-4</v>
      </c>
      <c r="L28" s="308">
        <v>1.2738251253804154E-4</v>
      </c>
      <c r="M28" s="308">
        <v>1.3092091566409826E-4</v>
      </c>
      <c r="N28" s="308">
        <v>1.3445931879015494E-4</v>
      </c>
      <c r="O28" s="308">
        <v>1.521513344204385E-4</v>
      </c>
      <c r="P28" s="308">
        <v>1.1322890003381471E-4</v>
      </c>
      <c r="Q28" s="308">
        <v>1.2030570628592812E-4</v>
      </c>
      <c r="R28" s="308">
        <v>1.0615209378170129E-4</v>
      </c>
      <c r="S28" s="308">
        <v>1.0615209378170129E-4</v>
      </c>
      <c r="T28" s="308">
        <v>9.1998481277474453E-5</v>
      </c>
      <c r="U28" s="308">
        <v>7.0768062521134195E-5</v>
      </c>
      <c r="V28" s="308">
        <v>3.8922434386623803E-5</v>
      </c>
      <c r="W28" s="308">
        <v>5.6208126212958272E-5</v>
      </c>
      <c r="X28" s="308">
        <v>4.4966500970366613E-5</v>
      </c>
      <c r="Y28" s="308">
        <v>4.4966500970366613E-5</v>
      </c>
      <c r="Z28" s="308">
        <v>1.1241625242591653E-5</v>
      </c>
      <c r="AA28" s="308">
        <v>5.6208126212958267E-6</v>
      </c>
      <c r="AB28" s="308">
        <v>5.6208126212958267E-6</v>
      </c>
      <c r="AC28" s="308">
        <v>5.6208126212958267E-6</v>
      </c>
      <c r="AD28" s="308" t="s">
        <v>575</v>
      </c>
      <c r="AE28" s="308" t="s">
        <v>575</v>
      </c>
      <c r="AF28" s="308" t="s">
        <v>575</v>
      </c>
      <c r="AG28" s="308" t="s">
        <v>575</v>
      </c>
      <c r="AH28" s="308" t="s">
        <v>575</v>
      </c>
      <c r="AI28" s="308" t="s">
        <v>575</v>
      </c>
      <c r="AJ28" s="308" t="s">
        <v>575</v>
      </c>
      <c r="AK28" s="308" t="s">
        <v>575</v>
      </c>
      <c r="AL28" s="308" t="s">
        <v>575</v>
      </c>
      <c r="AM28" s="308" t="s">
        <v>575</v>
      </c>
      <c r="AN28" s="308" t="s">
        <v>575</v>
      </c>
      <c r="AO28" s="308" t="s">
        <v>575</v>
      </c>
      <c r="AP28" s="308" t="s">
        <v>575</v>
      </c>
    </row>
    <row r="29" spans="4:42" ht="18" customHeight="1">
      <c r="D29" s="599"/>
      <c r="E29" s="602"/>
      <c r="F29" s="133" t="s">
        <v>326</v>
      </c>
      <c r="G29" s="253" t="s">
        <v>71</v>
      </c>
      <c r="H29" s="308">
        <v>8.5043462667877701E-3</v>
      </c>
      <c r="I29" s="308">
        <v>7.1352995195668742E-3</v>
      </c>
      <c r="J29" s="308">
        <v>4.472350200347113E-3</v>
      </c>
      <c r="K29" s="308">
        <v>9.0209641893674083E-3</v>
      </c>
      <c r="L29" s="308">
        <v>7.5635137909239574E-3</v>
      </c>
      <c r="M29" s="308">
        <v>6.7593048620318615E-3</v>
      </c>
      <c r="N29" s="308">
        <v>6.7808712056384567E-3</v>
      </c>
      <c r="O29" s="308">
        <v>1.0908730431834169E-2</v>
      </c>
      <c r="P29" s="308">
        <v>9.7189829088801926E-3</v>
      </c>
      <c r="Q29" s="308">
        <v>8.497167147725835E-3</v>
      </c>
      <c r="R29" s="308">
        <v>8.4781394080615489E-3</v>
      </c>
      <c r="S29" s="308">
        <v>6.8578890502935868E-3</v>
      </c>
      <c r="T29" s="308">
        <v>9.637804351057877E-3</v>
      </c>
      <c r="U29" s="308">
        <v>1.0618823820212306E-2</v>
      </c>
      <c r="V29" s="308">
        <v>7.5165555451642881E-3</v>
      </c>
      <c r="W29" s="308">
        <v>4.527467784007747E-3</v>
      </c>
      <c r="X29" s="308">
        <v>4.3038751324228196E-3</v>
      </c>
      <c r="Y29" s="308">
        <v>2.8479167400860491E-3</v>
      </c>
      <c r="Z29" s="308">
        <v>3.705683334533381E-3</v>
      </c>
      <c r="AA29" s="308">
        <v>3.3142089221864252E-3</v>
      </c>
      <c r="AB29" s="308">
        <v>3.3010434830701347E-3</v>
      </c>
      <c r="AC29" s="308">
        <v>3.0458479550780366E-3</v>
      </c>
      <c r="AD29" s="308">
        <v>3.2227294277071806E-3</v>
      </c>
      <c r="AE29" s="308">
        <v>2.4437208112687422E-3</v>
      </c>
      <c r="AF29" s="308">
        <v>1.7090267414957125E-3</v>
      </c>
      <c r="AG29" s="308">
        <v>1.9046590434900253E-3</v>
      </c>
      <c r="AH29" s="308">
        <v>1.4683085900962776E-3</v>
      </c>
      <c r="AI29" s="308">
        <v>5.8393846933302608E-3</v>
      </c>
      <c r="AJ29" s="308">
        <v>6.511444614209709E-3</v>
      </c>
      <c r="AK29" s="308">
        <v>6.8358552899458122E-3</v>
      </c>
      <c r="AL29" s="308">
        <v>8.1928714119548825E-3</v>
      </c>
      <c r="AM29" s="308">
        <v>7.8242223569839776E-3</v>
      </c>
      <c r="AN29" s="308">
        <v>2.7269196008178516E-4</v>
      </c>
      <c r="AO29" s="308">
        <v>8.3121744254110576E-5</v>
      </c>
      <c r="AP29" s="308">
        <v>5.5298421832160678E-5</v>
      </c>
    </row>
    <row r="30" spans="4:42" ht="18" customHeight="1">
      <c r="D30" s="599"/>
      <c r="E30" s="602"/>
      <c r="F30" s="305" t="s">
        <v>327</v>
      </c>
      <c r="G30" s="253" t="s">
        <v>71</v>
      </c>
      <c r="H30" s="308" t="s">
        <v>575</v>
      </c>
      <c r="I30" s="308" t="s">
        <v>575</v>
      </c>
      <c r="J30" s="308">
        <v>4.4337189276429128E-4</v>
      </c>
      <c r="K30" s="308">
        <v>5.8967547568799681E-4</v>
      </c>
      <c r="L30" s="308">
        <v>6.9065762878567707E-4</v>
      </c>
      <c r="M30" s="308">
        <v>6.6305908987284573E-4</v>
      </c>
      <c r="N30" s="308">
        <v>6.557495007160942E-4</v>
      </c>
      <c r="O30" s="308">
        <v>6.4703699042398819E-4</v>
      </c>
      <c r="P30" s="308">
        <v>8.1082656768206743E-4</v>
      </c>
      <c r="Q30" s="308">
        <v>2.8416362381183452E-3</v>
      </c>
      <c r="R30" s="308">
        <v>5.8832705420356658E-3</v>
      </c>
      <c r="S30" s="308">
        <v>5.601539900561581E-3</v>
      </c>
      <c r="T30" s="308">
        <v>6.9618654915250136E-3</v>
      </c>
      <c r="U30" s="308">
        <v>7.7863089880914581E-3</v>
      </c>
      <c r="V30" s="308">
        <v>1.1843371523251838E-2</v>
      </c>
      <c r="W30" s="308">
        <v>2.1871210288987461E-2</v>
      </c>
      <c r="X30" s="308">
        <v>3.7226763331347335E-2</v>
      </c>
      <c r="Y30" s="308">
        <v>5.0251862022020172E-2</v>
      </c>
      <c r="Z30" s="308">
        <v>5.3721313017946755E-2</v>
      </c>
      <c r="AA30" s="308">
        <v>5.751424368349696E-2</v>
      </c>
      <c r="AB30" s="308">
        <v>5.9288417920940598E-2</v>
      </c>
      <c r="AC30" s="308">
        <v>5.7125369212390281E-2</v>
      </c>
      <c r="AD30" s="308">
        <v>5.6649051480147525E-2</v>
      </c>
      <c r="AE30" s="308">
        <v>5.6169524036910501E-2</v>
      </c>
      <c r="AF30" s="308">
        <v>6.2287936580770087E-2</v>
      </c>
      <c r="AG30" s="308">
        <v>6.1141569335405432E-2</v>
      </c>
      <c r="AH30" s="308">
        <v>6.3850874254092083E-2</v>
      </c>
      <c r="AI30" s="308">
        <v>6.6915040577056467E-2</v>
      </c>
      <c r="AJ30" s="308">
        <v>6.7766451457302507E-2</v>
      </c>
      <c r="AK30" s="308">
        <v>6.5328785001515399E-2</v>
      </c>
      <c r="AL30" s="308">
        <v>6.2725102747739694E-2</v>
      </c>
      <c r="AM30" s="308">
        <v>6.8450148073185474E-2</v>
      </c>
      <c r="AN30" s="308">
        <v>6.693286034857357E-2</v>
      </c>
      <c r="AO30" s="308">
        <v>6.5304365399404818E-2</v>
      </c>
      <c r="AP30" s="308">
        <v>6.4975439477307051E-2</v>
      </c>
    </row>
    <row r="31" spans="4:42" ht="18" customHeight="1">
      <c r="D31" s="599"/>
      <c r="E31" s="602"/>
      <c r="F31" s="305" t="s">
        <v>328</v>
      </c>
      <c r="G31" s="253" t="s">
        <v>71</v>
      </c>
      <c r="H31" s="136" t="s">
        <v>103</v>
      </c>
      <c r="I31" s="136" t="s">
        <v>103</v>
      </c>
      <c r="J31" s="136" t="s">
        <v>103</v>
      </c>
      <c r="K31" s="136" t="s">
        <v>103</v>
      </c>
      <c r="L31" s="136" t="s">
        <v>103</v>
      </c>
      <c r="M31" s="136" t="s">
        <v>103</v>
      </c>
      <c r="N31" s="136" t="s">
        <v>103</v>
      </c>
      <c r="O31" s="136" t="s">
        <v>103</v>
      </c>
      <c r="P31" s="136" t="s">
        <v>103</v>
      </c>
      <c r="Q31" s="136" t="s">
        <v>103</v>
      </c>
      <c r="R31" s="136" t="s">
        <v>103</v>
      </c>
      <c r="S31" s="136" t="s">
        <v>103</v>
      </c>
      <c r="T31" s="136" t="s">
        <v>103</v>
      </c>
      <c r="U31" s="136" t="s">
        <v>103</v>
      </c>
      <c r="V31" s="136" t="s">
        <v>103</v>
      </c>
      <c r="W31" s="136" t="s">
        <v>103</v>
      </c>
      <c r="X31" s="136" t="s">
        <v>103</v>
      </c>
      <c r="Y31" s="136" t="s">
        <v>103</v>
      </c>
      <c r="Z31" s="136" t="s">
        <v>103</v>
      </c>
      <c r="AA31" s="136" t="s">
        <v>103</v>
      </c>
      <c r="AB31" s="136" t="s">
        <v>103</v>
      </c>
      <c r="AC31" s="136" t="s">
        <v>103</v>
      </c>
      <c r="AD31" s="136" t="s">
        <v>103</v>
      </c>
      <c r="AE31" s="136" t="s">
        <v>103</v>
      </c>
      <c r="AF31" s="136" t="s">
        <v>103</v>
      </c>
      <c r="AG31" s="136" t="s">
        <v>103</v>
      </c>
      <c r="AH31" s="136" t="s">
        <v>103</v>
      </c>
      <c r="AI31" s="136" t="s">
        <v>103</v>
      </c>
      <c r="AJ31" s="136" t="s">
        <v>103</v>
      </c>
      <c r="AK31" s="136" t="s">
        <v>103</v>
      </c>
      <c r="AL31" s="136" t="s">
        <v>103</v>
      </c>
      <c r="AM31" s="136" t="s">
        <v>103</v>
      </c>
      <c r="AN31" s="136" t="s">
        <v>103</v>
      </c>
      <c r="AO31" s="136" t="s">
        <v>103</v>
      </c>
      <c r="AP31" s="136" t="s">
        <v>103</v>
      </c>
    </row>
    <row r="32" spans="4:42" ht="18" customHeight="1">
      <c r="D32" s="599"/>
      <c r="E32" s="602"/>
      <c r="F32" s="307" t="s">
        <v>329</v>
      </c>
      <c r="G32" s="253" t="s">
        <v>71</v>
      </c>
      <c r="H32" s="308">
        <v>2.6624963995121346E-3</v>
      </c>
      <c r="I32" s="308">
        <v>3.6219545614984893E-3</v>
      </c>
      <c r="J32" s="308">
        <v>4.0537107343923493E-3</v>
      </c>
      <c r="K32" s="308">
        <v>5.3249927990242692E-3</v>
      </c>
      <c r="L32" s="308">
        <v>5.9486406043154005E-3</v>
      </c>
      <c r="M32" s="308">
        <v>6.8989173484837038E-3</v>
      </c>
      <c r="N32" s="308">
        <v>7.0574115735678134E-3</v>
      </c>
      <c r="O32" s="308">
        <v>7.2641082421966924E-3</v>
      </c>
      <c r="P32" s="308">
        <v>7.4755103874573217E-3</v>
      </c>
      <c r="Q32" s="308">
        <v>9.1415934182654465E-3</v>
      </c>
      <c r="R32" s="308">
        <v>1.2096893150968105E-2</v>
      </c>
      <c r="S32" s="308">
        <v>1.3346067623939105E-2</v>
      </c>
      <c r="T32" s="308">
        <v>1.4030714244323467E-2</v>
      </c>
      <c r="U32" s="308">
        <v>1.4507219270449836E-2</v>
      </c>
      <c r="V32" s="308">
        <v>1.4794178631199169E-2</v>
      </c>
      <c r="W32" s="308">
        <v>1.7326051917555672E-2</v>
      </c>
      <c r="X32" s="308">
        <v>1.8925403944591308E-2</v>
      </c>
      <c r="Y32" s="308">
        <v>1.9589733923627891E-2</v>
      </c>
      <c r="Z32" s="308">
        <v>2.0547489761231951E-2</v>
      </c>
      <c r="AA32" s="308">
        <v>2.034275184250825E-2</v>
      </c>
      <c r="AB32" s="308">
        <v>1.9100903377521159E-2</v>
      </c>
      <c r="AC32" s="308">
        <v>1.9248033343099213E-2</v>
      </c>
      <c r="AD32" s="308">
        <v>1.908799721366029E-2</v>
      </c>
      <c r="AE32" s="308">
        <v>2.0312709864674101E-2</v>
      </c>
      <c r="AF32" s="308">
        <v>2.2603446066024432E-2</v>
      </c>
      <c r="AG32" s="308">
        <v>2.2095734204108566E-2</v>
      </c>
      <c r="AH32" s="308">
        <v>2.3718013034809939E-2</v>
      </c>
      <c r="AI32" s="308">
        <v>2.4740633268695182E-2</v>
      </c>
      <c r="AJ32" s="308">
        <v>2.7093253718119568E-2</v>
      </c>
      <c r="AK32" s="308">
        <v>2.8350989977973629E-2</v>
      </c>
      <c r="AL32" s="308">
        <v>2.8268465902644587E-2</v>
      </c>
      <c r="AM32" s="308">
        <v>2.9219315567284743E-2</v>
      </c>
      <c r="AN32" s="308">
        <v>2.9960380967251524E-2</v>
      </c>
      <c r="AO32" s="308">
        <v>2.9422992238057808E-2</v>
      </c>
      <c r="AP32" s="308">
        <v>3.002458118091542E-2</v>
      </c>
    </row>
    <row r="33" spans="4:42" ht="18" customHeight="1">
      <c r="D33" s="599"/>
      <c r="E33" s="603"/>
      <c r="F33" s="169" t="s">
        <v>330</v>
      </c>
      <c r="G33" s="173" t="s">
        <v>71</v>
      </c>
      <c r="H33" s="308">
        <v>5.8564500890107452E-2</v>
      </c>
      <c r="I33" s="308">
        <v>5.9292425675067428E-2</v>
      </c>
      <c r="J33" s="308">
        <v>5.6867972875523615E-2</v>
      </c>
      <c r="K33" s="308">
        <v>5.1441237969181569E-2</v>
      </c>
      <c r="L33" s="308">
        <v>5.0716538398726689E-2</v>
      </c>
      <c r="M33" s="308">
        <v>5.0658385919532228E-2</v>
      </c>
      <c r="N33" s="308">
        <v>5.0537782059014102E-2</v>
      </c>
      <c r="O33" s="308">
        <v>5.1435629274465225E-2</v>
      </c>
      <c r="P33" s="308">
        <v>4.9523242840094649E-2</v>
      </c>
      <c r="Q33" s="308">
        <v>4.9680147919556217E-2</v>
      </c>
      <c r="R33" s="308">
        <v>5.2274023224859557E-2</v>
      </c>
      <c r="S33" s="308">
        <v>4.3220104427456149E-2</v>
      </c>
      <c r="T33" s="308">
        <v>4.5692876298597453E-2</v>
      </c>
      <c r="U33" s="308">
        <v>5.6019039100292212E-2</v>
      </c>
      <c r="V33" s="308">
        <v>5.8709613196633557E-2</v>
      </c>
      <c r="W33" s="308">
        <v>6.0238616734106409E-2</v>
      </c>
      <c r="X33" s="308">
        <v>6.1227754185497384E-2</v>
      </c>
      <c r="Y33" s="308">
        <v>5.8702092335897925E-2</v>
      </c>
      <c r="Z33" s="308">
        <v>6.4993505076466895E-2</v>
      </c>
      <c r="AA33" s="308">
        <v>6.6433131635461384E-2</v>
      </c>
      <c r="AB33" s="308">
        <v>6.6883410735985915E-2</v>
      </c>
      <c r="AC33" s="308">
        <v>6.8865490302572371E-2</v>
      </c>
      <c r="AD33" s="308">
        <v>7.0472462075201484E-2</v>
      </c>
      <c r="AE33" s="308">
        <v>7.3387840201932356E-2</v>
      </c>
      <c r="AF33" s="308">
        <v>7.821034002412014E-2</v>
      </c>
      <c r="AG33" s="308">
        <v>7.5960705022510691E-2</v>
      </c>
      <c r="AH33" s="308">
        <v>7.4127416733478432E-2</v>
      </c>
      <c r="AI33" s="308">
        <v>7.742026912972616E-2</v>
      </c>
      <c r="AJ33" s="308">
        <v>7.6889706512886152E-2</v>
      </c>
      <c r="AK33" s="308">
        <v>8.1858919409680569E-2</v>
      </c>
      <c r="AL33" s="308">
        <v>7.951075375402053E-2</v>
      </c>
      <c r="AM33" s="308">
        <v>7.9645841792975638E-2</v>
      </c>
      <c r="AN33" s="308">
        <v>7.9040459986124176E-2</v>
      </c>
      <c r="AO33" s="308">
        <v>8.5417369324954445E-2</v>
      </c>
      <c r="AP33" s="308">
        <v>8.2810875065826753E-2</v>
      </c>
    </row>
    <row r="34" spans="4:42" ht="18" customHeight="1" thickBot="1">
      <c r="D34" s="599"/>
      <c r="E34" s="81" t="s">
        <v>331</v>
      </c>
      <c r="F34" s="172" t="s">
        <v>332</v>
      </c>
      <c r="G34" s="168" t="s">
        <v>71</v>
      </c>
      <c r="H34" s="138">
        <v>1.2017707878587049</v>
      </c>
      <c r="I34" s="138">
        <v>1.2476015347750022</v>
      </c>
      <c r="J34" s="138">
        <v>1.2538271640885985</v>
      </c>
      <c r="K34" s="138">
        <v>1.2608956258190942</v>
      </c>
      <c r="L34" s="138">
        <v>1.27532910862056</v>
      </c>
      <c r="M34" s="138">
        <v>1.3289143439880913</v>
      </c>
      <c r="N34" s="138">
        <v>1.3607647214145768</v>
      </c>
      <c r="O34" s="138">
        <v>1.411098006631105</v>
      </c>
      <c r="P34" s="138">
        <v>1.4590780303546071</v>
      </c>
      <c r="Q34" s="138">
        <v>1.4788355283309171</v>
      </c>
      <c r="R34" s="138">
        <v>1.5579285180810414</v>
      </c>
      <c r="S34" s="138">
        <v>1.6121487618169976</v>
      </c>
      <c r="T34" s="138">
        <v>1.2075976283442682</v>
      </c>
      <c r="U34" s="138">
        <v>1.2021207354413914</v>
      </c>
      <c r="V34" s="138">
        <v>1.165517579527567</v>
      </c>
      <c r="W34" s="138">
        <v>1.1434109174427514</v>
      </c>
      <c r="X34" s="138">
        <v>1.1192978430643952</v>
      </c>
      <c r="Y34" s="138">
        <v>1.0703276985002881</v>
      </c>
      <c r="Z34" s="138">
        <v>1.0399779678682002</v>
      </c>
      <c r="AA34" s="138">
        <v>0.96173729679969489</v>
      </c>
      <c r="AB34" s="138">
        <v>0.94813093878249277</v>
      </c>
      <c r="AC34" s="138">
        <v>0.94445807325558806</v>
      </c>
      <c r="AD34" s="138">
        <v>0.99698269135899897</v>
      </c>
      <c r="AE34" s="138">
        <v>0.96606427484714041</v>
      </c>
      <c r="AF34" s="138">
        <v>0.95553532723566248</v>
      </c>
      <c r="AG34" s="138">
        <v>0.90760686186836925</v>
      </c>
      <c r="AH34" s="138">
        <v>1.0340333921343965</v>
      </c>
      <c r="AI34" s="138">
        <v>1.0403213083433498</v>
      </c>
      <c r="AJ34" s="138">
        <v>0.96051662359427303</v>
      </c>
      <c r="AK34" s="138">
        <v>0.97904611853713142</v>
      </c>
      <c r="AL34" s="138">
        <v>0.94058782885357706</v>
      </c>
      <c r="AM34" s="138">
        <v>0.90339397704012681</v>
      </c>
      <c r="AN34" s="138">
        <v>0.88263132557430424</v>
      </c>
      <c r="AO34" s="138">
        <v>0.86691765274974142</v>
      </c>
      <c r="AP34" s="138">
        <v>0.86219500444486752</v>
      </c>
    </row>
    <row r="35" spans="4:42" ht="18" customHeight="1" thickTop="1" thickBot="1">
      <c r="D35" s="599"/>
      <c r="E35" s="607" t="s">
        <v>66</v>
      </c>
      <c r="F35" s="608"/>
      <c r="G35" s="85" t="s">
        <v>71</v>
      </c>
      <c r="H35" s="139">
        <f t="shared" ref="H35:AO35" si="7">SUM(H26:H34)</f>
        <v>1.2717392044245581</v>
      </c>
      <c r="I35" s="139">
        <f t="shared" si="7"/>
        <v>1.3178882875405808</v>
      </c>
      <c r="J35" s="139">
        <f t="shared" si="7"/>
        <v>1.3198521051573069</v>
      </c>
      <c r="K35" s="139">
        <f t="shared" si="7"/>
        <v>1.327431724393028</v>
      </c>
      <c r="L35" s="139">
        <f t="shared" si="7"/>
        <v>1.3403758415558498</v>
      </c>
      <c r="M35" s="139">
        <f t="shared" si="7"/>
        <v>1.394024932123676</v>
      </c>
      <c r="N35" s="139">
        <f t="shared" si="7"/>
        <v>1.4259309950723034</v>
      </c>
      <c r="O35" s="139">
        <f t="shared" si="7"/>
        <v>1.4815079254163646</v>
      </c>
      <c r="P35" s="139">
        <f t="shared" si="7"/>
        <v>1.5267241480804465</v>
      </c>
      <c r="Q35" s="139">
        <f t="shared" si="7"/>
        <v>1.5491205557059502</v>
      </c>
      <c r="R35" s="139">
        <f t="shared" si="7"/>
        <v>1.6367780604326596</v>
      </c>
      <c r="S35" s="139">
        <f t="shared" si="7"/>
        <v>1.6812951590835823</v>
      </c>
      <c r="T35" s="139">
        <f t="shared" si="7"/>
        <v>1.2841223828428217</v>
      </c>
      <c r="U35" s="139">
        <f t="shared" si="7"/>
        <v>1.291303945362015</v>
      </c>
      <c r="V35" s="139">
        <f t="shared" si="7"/>
        <v>1.2587382029025076</v>
      </c>
      <c r="W35" s="139">
        <f t="shared" si="7"/>
        <v>1.2484531584103471</v>
      </c>
      <c r="X35" s="139">
        <f t="shared" si="7"/>
        <v>1.2423481847894708</v>
      </c>
      <c r="Y35" s="139">
        <f t="shared" si="7"/>
        <v>1.2032702363647672</v>
      </c>
      <c r="Z35" s="139">
        <f t="shared" si="7"/>
        <v>1.1846333816037704</v>
      </c>
      <c r="AA35" s="139">
        <f t="shared" si="7"/>
        <v>1.1110436231840104</v>
      </c>
      <c r="AB35" s="139">
        <f t="shared" si="7"/>
        <v>1.0984607196425953</v>
      </c>
      <c r="AC35" s="139">
        <f t="shared" si="7"/>
        <v>1.0943433746728388</v>
      </c>
      <c r="AD35" s="139">
        <f t="shared" si="7"/>
        <v>1.148026653715835</v>
      </c>
      <c r="AE35" s="139">
        <f t="shared" si="7"/>
        <v>1.1199378728114948</v>
      </c>
      <c r="AF35" s="139">
        <f t="shared" si="7"/>
        <v>1.1221166355059697</v>
      </c>
      <c r="AG35" s="139">
        <f t="shared" si="7"/>
        <v>1.0704656324405657</v>
      </c>
      <c r="AH35" s="139">
        <f t="shared" si="7"/>
        <v>1.1989921471154985</v>
      </c>
      <c r="AI35" s="139">
        <f t="shared" si="7"/>
        <v>1.2172762156937442</v>
      </c>
      <c r="AJ35" s="139">
        <f t="shared" si="7"/>
        <v>1.1408328382811339</v>
      </c>
      <c r="AK35" s="139">
        <f t="shared" si="7"/>
        <v>1.1633044805528918</v>
      </c>
      <c r="AL35" s="139">
        <f t="shared" si="7"/>
        <v>1.1196313379746199</v>
      </c>
      <c r="AM35" s="139">
        <f t="shared" si="7"/>
        <v>1.088567107539671</v>
      </c>
      <c r="AN35" s="139">
        <f t="shared" si="7"/>
        <v>1.0589049242545641</v>
      </c>
      <c r="AO35" s="139">
        <f t="shared" si="7"/>
        <v>1.047179104165527</v>
      </c>
      <c r="AP35" s="139">
        <f t="shared" ref="AP35" si="8">SUM(AP26:AP34)</f>
        <v>1.0401620067180921</v>
      </c>
    </row>
    <row r="36" spans="4:42" ht="18" customHeight="1" thickTop="1">
      <c r="D36" s="599"/>
      <c r="E36" s="609"/>
      <c r="F36" s="610"/>
      <c r="G36" s="86" t="s">
        <v>333</v>
      </c>
      <c r="H36" s="137">
        <f>H35*GWP_N2O</f>
        <v>337.01088917250792</v>
      </c>
      <c r="I36" s="137">
        <f t="shared" ref="I36:AO36" si="9">I35*GWP_N2O</f>
        <v>349.2403961982539</v>
      </c>
      <c r="J36" s="137">
        <f t="shared" si="9"/>
        <v>349.76080786668632</v>
      </c>
      <c r="K36" s="137">
        <f t="shared" si="9"/>
        <v>351.76940696415244</v>
      </c>
      <c r="L36" s="137">
        <f t="shared" si="9"/>
        <v>355.19959801230021</v>
      </c>
      <c r="M36" s="137">
        <f t="shared" si="9"/>
        <v>369.41660701277414</v>
      </c>
      <c r="N36" s="137">
        <f t="shared" si="9"/>
        <v>377.87171369416041</v>
      </c>
      <c r="O36" s="137">
        <f t="shared" si="9"/>
        <v>392.5996002353366</v>
      </c>
      <c r="P36" s="137">
        <f t="shared" si="9"/>
        <v>404.58189924131835</v>
      </c>
      <c r="Q36" s="137">
        <f t="shared" si="9"/>
        <v>410.51694726207683</v>
      </c>
      <c r="R36" s="137">
        <f t="shared" si="9"/>
        <v>433.74618601465482</v>
      </c>
      <c r="S36" s="137">
        <f t="shared" si="9"/>
        <v>445.54321715714929</v>
      </c>
      <c r="T36" s="137">
        <f t="shared" si="9"/>
        <v>340.29243145334772</v>
      </c>
      <c r="U36" s="137">
        <f t="shared" si="9"/>
        <v>342.19554552093399</v>
      </c>
      <c r="V36" s="137">
        <f t="shared" si="9"/>
        <v>333.56562376916452</v>
      </c>
      <c r="W36" s="137">
        <f t="shared" si="9"/>
        <v>330.84008697874197</v>
      </c>
      <c r="X36" s="137">
        <f t="shared" si="9"/>
        <v>329.22226896920978</v>
      </c>
      <c r="Y36" s="137">
        <f t="shared" si="9"/>
        <v>318.86661263666332</v>
      </c>
      <c r="Z36" s="137">
        <f t="shared" si="9"/>
        <v>313.92784612499918</v>
      </c>
      <c r="AA36" s="137">
        <f t="shared" si="9"/>
        <v>294.42656014376274</v>
      </c>
      <c r="AB36" s="137">
        <f t="shared" si="9"/>
        <v>291.09209070528777</v>
      </c>
      <c r="AC36" s="137">
        <f t="shared" si="9"/>
        <v>290.00099428830231</v>
      </c>
      <c r="AD36" s="137">
        <f t="shared" si="9"/>
        <v>304.22706323469629</v>
      </c>
      <c r="AE36" s="137">
        <f t="shared" si="9"/>
        <v>296.78353629504613</v>
      </c>
      <c r="AF36" s="137">
        <f t="shared" si="9"/>
        <v>297.36090840908196</v>
      </c>
      <c r="AG36" s="137">
        <f t="shared" si="9"/>
        <v>283.67339259674992</v>
      </c>
      <c r="AH36" s="137">
        <f t="shared" si="9"/>
        <v>317.73291898560711</v>
      </c>
      <c r="AI36" s="137">
        <f t="shared" si="9"/>
        <v>322.57819715884222</v>
      </c>
      <c r="AJ36" s="137">
        <f t="shared" si="9"/>
        <v>302.3207021445005</v>
      </c>
      <c r="AK36" s="137">
        <f t="shared" si="9"/>
        <v>308.27568734651635</v>
      </c>
      <c r="AL36" s="137">
        <f t="shared" si="9"/>
        <v>296.70230456327425</v>
      </c>
      <c r="AM36" s="137">
        <f t="shared" si="9"/>
        <v>288.4702834980128</v>
      </c>
      <c r="AN36" s="137">
        <f t="shared" si="9"/>
        <v>280.60980492745949</v>
      </c>
      <c r="AO36" s="137">
        <f t="shared" si="9"/>
        <v>277.50246260386461</v>
      </c>
      <c r="AP36" s="137">
        <f t="shared" ref="AP36" si="10">AP35*GWP_N2O</f>
        <v>275.64293178029442</v>
      </c>
    </row>
  </sheetData>
  <mergeCells count="10">
    <mergeCell ref="E4:F4"/>
    <mergeCell ref="D5:D14"/>
    <mergeCell ref="E6:E12"/>
    <mergeCell ref="E14:F14"/>
    <mergeCell ref="D26:D36"/>
    <mergeCell ref="E27:E33"/>
    <mergeCell ref="E35:F36"/>
    <mergeCell ref="D15:D25"/>
    <mergeCell ref="E16:E22"/>
    <mergeCell ref="E24:F25"/>
  </mergeCells>
  <phoneticPr fontId="5"/>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dimension ref="B1:AP34"/>
  <sheetViews>
    <sheetView workbookViewId="0"/>
  </sheetViews>
  <sheetFormatPr defaultColWidth="18.6640625" defaultRowHeight="12.75" customHeight="1"/>
  <cols>
    <col min="1" max="1" width="3" style="1" customWidth="1"/>
    <col min="2" max="2" width="5.6640625" style="1" customWidth="1"/>
    <col min="3" max="3" width="3" style="1" customWidth="1"/>
    <col min="4" max="4" width="5.44140625" style="1" customWidth="1"/>
    <col min="5" max="5" width="15.6640625" style="1" customWidth="1"/>
    <col min="6" max="6" width="28.109375" style="1" customWidth="1"/>
    <col min="7" max="7" width="12" style="1" customWidth="1"/>
    <col min="8" max="42" width="7.5546875" style="1" customWidth="1"/>
    <col min="43" max="16384" width="18.6640625" style="1"/>
  </cols>
  <sheetData>
    <row r="1" spans="2:42" ht="16.2" customHeight="1">
      <c r="B1" s="207" t="s">
        <v>335</v>
      </c>
    </row>
    <row r="2" spans="2:42" ht="13.8">
      <c r="I2" s="6"/>
      <c r="J2" s="6"/>
      <c r="K2" s="6"/>
      <c r="L2" s="6"/>
      <c r="M2" s="6"/>
      <c r="N2" s="6"/>
      <c r="O2" s="6"/>
      <c r="P2" s="6"/>
      <c r="Q2" s="6"/>
      <c r="R2" s="6"/>
      <c r="S2" s="6"/>
      <c r="T2" s="6"/>
      <c r="U2" s="6"/>
    </row>
    <row r="3" spans="2:42" ht="21">
      <c r="B3" s="12" t="s">
        <v>91</v>
      </c>
      <c r="C3" s="7">
        <v>61</v>
      </c>
      <c r="D3" s="178" t="s">
        <v>336</v>
      </c>
      <c r="E3" s="67"/>
      <c r="I3" s="6"/>
      <c r="J3" s="6"/>
      <c r="K3" s="6"/>
      <c r="L3" s="6"/>
      <c r="M3" s="6"/>
      <c r="N3" s="6"/>
      <c r="O3" s="6"/>
      <c r="P3" s="6"/>
      <c r="Q3" s="6"/>
      <c r="R3" s="6"/>
      <c r="S3" s="6"/>
      <c r="T3" s="6"/>
      <c r="U3" s="6"/>
    </row>
    <row r="4" spans="2:42" ht="13.8">
      <c r="D4" s="226" t="s">
        <v>35</v>
      </c>
      <c r="E4" s="227" t="s">
        <v>337</v>
      </c>
      <c r="F4" s="228"/>
      <c r="G4" s="226" t="s">
        <v>37</v>
      </c>
      <c r="H4" s="226">
        <v>1990</v>
      </c>
      <c r="I4" s="226">
        <f t="shared" ref="I4:AP4" si="0">H4+1</f>
        <v>1991</v>
      </c>
      <c r="J4" s="226">
        <f t="shared" si="0"/>
        <v>1992</v>
      </c>
      <c r="K4" s="226">
        <f t="shared" si="0"/>
        <v>1993</v>
      </c>
      <c r="L4" s="226">
        <f t="shared" si="0"/>
        <v>1994</v>
      </c>
      <c r="M4" s="226">
        <f t="shared" si="0"/>
        <v>1995</v>
      </c>
      <c r="N4" s="226">
        <f t="shared" si="0"/>
        <v>1996</v>
      </c>
      <c r="O4" s="226">
        <f t="shared" si="0"/>
        <v>1997</v>
      </c>
      <c r="P4" s="226">
        <f t="shared" si="0"/>
        <v>1998</v>
      </c>
      <c r="Q4" s="226">
        <f t="shared" si="0"/>
        <v>1999</v>
      </c>
      <c r="R4" s="226">
        <f t="shared" si="0"/>
        <v>2000</v>
      </c>
      <c r="S4" s="226">
        <f t="shared" si="0"/>
        <v>2001</v>
      </c>
      <c r="T4" s="226">
        <f t="shared" si="0"/>
        <v>2002</v>
      </c>
      <c r="U4" s="226">
        <f t="shared" si="0"/>
        <v>2003</v>
      </c>
      <c r="V4" s="226">
        <f t="shared" si="0"/>
        <v>2004</v>
      </c>
      <c r="W4" s="226">
        <f t="shared" si="0"/>
        <v>2005</v>
      </c>
      <c r="X4" s="226">
        <f t="shared" si="0"/>
        <v>2006</v>
      </c>
      <c r="Y4" s="226">
        <f t="shared" si="0"/>
        <v>2007</v>
      </c>
      <c r="Z4" s="226">
        <f t="shared" si="0"/>
        <v>2008</v>
      </c>
      <c r="AA4" s="226">
        <f t="shared" si="0"/>
        <v>2009</v>
      </c>
      <c r="AB4" s="226">
        <f t="shared" si="0"/>
        <v>2010</v>
      </c>
      <c r="AC4" s="226">
        <f t="shared" si="0"/>
        <v>2011</v>
      </c>
      <c r="AD4" s="226">
        <f t="shared" si="0"/>
        <v>2012</v>
      </c>
      <c r="AE4" s="226">
        <f t="shared" si="0"/>
        <v>2013</v>
      </c>
      <c r="AF4" s="226">
        <f t="shared" si="0"/>
        <v>2014</v>
      </c>
      <c r="AG4" s="226">
        <f t="shared" si="0"/>
        <v>2015</v>
      </c>
      <c r="AH4" s="226">
        <f t="shared" si="0"/>
        <v>2016</v>
      </c>
      <c r="AI4" s="226">
        <f t="shared" si="0"/>
        <v>2017</v>
      </c>
      <c r="AJ4" s="226">
        <f t="shared" si="0"/>
        <v>2018</v>
      </c>
      <c r="AK4" s="226">
        <f t="shared" si="0"/>
        <v>2019</v>
      </c>
      <c r="AL4" s="226">
        <f t="shared" si="0"/>
        <v>2020</v>
      </c>
      <c r="AM4" s="226">
        <f t="shared" si="0"/>
        <v>2021</v>
      </c>
      <c r="AN4" s="226">
        <f t="shared" si="0"/>
        <v>2022</v>
      </c>
      <c r="AO4" s="226">
        <f t="shared" si="0"/>
        <v>2023</v>
      </c>
      <c r="AP4" s="226">
        <f t="shared" si="0"/>
        <v>2024</v>
      </c>
    </row>
    <row r="5" spans="2:42" ht="17.25" customHeight="1">
      <c r="D5" s="613" t="s">
        <v>38</v>
      </c>
      <c r="E5" s="1" t="s">
        <v>338</v>
      </c>
      <c r="F5" s="225" t="s">
        <v>339</v>
      </c>
      <c r="G5" s="613" t="s">
        <v>40</v>
      </c>
      <c r="H5" s="163">
        <v>5.4312407853828573</v>
      </c>
      <c r="I5" s="163">
        <v>5.0666596531792125</v>
      </c>
      <c r="J5" s="163">
        <v>4.1800786948082047</v>
      </c>
      <c r="K5" s="163">
        <v>3.5679443211142865</v>
      </c>
      <c r="L5" s="163">
        <v>3.1088128255755594</v>
      </c>
      <c r="M5" s="163">
        <v>2.5086419653006766</v>
      </c>
      <c r="N5" s="163">
        <v>2.2138469586239364</v>
      </c>
      <c r="O5" s="163">
        <v>2.0674287794782669</v>
      </c>
      <c r="P5" s="163">
        <v>1.9102468269476611</v>
      </c>
      <c r="Q5" s="163">
        <v>1.8390033343592946</v>
      </c>
      <c r="R5" s="163">
        <v>1.6646844313158615</v>
      </c>
      <c r="S5" s="163">
        <v>1.422951197564732</v>
      </c>
      <c r="T5" s="163">
        <v>0.7986206483992162</v>
      </c>
      <c r="U5" s="163">
        <v>0.69119199404006526</v>
      </c>
      <c r="V5" s="163">
        <v>0.6819211426458397</v>
      </c>
      <c r="W5" s="163">
        <v>0.64941171147742816</v>
      </c>
      <c r="X5" s="163">
        <v>0.62552180886329289</v>
      </c>
      <c r="Y5" s="163">
        <v>0.58632961382916837</v>
      </c>
      <c r="Z5" s="163">
        <v>0.56384185447992585</v>
      </c>
      <c r="AA5" s="163">
        <v>0.5557738181118389</v>
      </c>
      <c r="AB5" s="163">
        <v>0.54371149374680139</v>
      </c>
      <c r="AC5" s="163">
        <v>0.5293106906559133</v>
      </c>
      <c r="AD5" s="163">
        <v>0.52052584176410721</v>
      </c>
      <c r="AE5" s="163">
        <v>0.51354714729229534</v>
      </c>
      <c r="AF5" s="163">
        <v>0.51416206560925681</v>
      </c>
      <c r="AG5" s="163">
        <v>0.50268863215438109</v>
      </c>
      <c r="AH5" s="163">
        <v>0.49853927720430175</v>
      </c>
      <c r="AI5" s="163">
        <v>0.50562352042634739</v>
      </c>
      <c r="AJ5" s="163">
        <v>0.45041668942323743</v>
      </c>
      <c r="AK5" s="163">
        <v>0.43077410378243775</v>
      </c>
      <c r="AL5" s="163">
        <v>0.42411019581052734</v>
      </c>
      <c r="AM5" s="163">
        <v>0.42738580098160373</v>
      </c>
      <c r="AN5" s="163">
        <v>0.41435709401109017</v>
      </c>
      <c r="AO5" s="163">
        <v>0.41174283978993981</v>
      </c>
      <c r="AP5" s="163">
        <v>0.39478116188101003</v>
      </c>
    </row>
    <row r="6" spans="2:42" ht="13.8">
      <c r="D6" s="613"/>
      <c r="F6" s="223" t="s">
        <v>510</v>
      </c>
      <c r="G6" s="613"/>
      <c r="H6" s="163">
        <v>0.46622311085372004</v>
      </c>
      <c r="I6" s="163">
        <v>0.57530377242056163</v>
      </c>
      <c r="J6" s="163">
        <v>0.65227408216556826</v>
      </c>
      <c r="K6" s="163">
        <v>0.76567272083583116</v>
      </c>
      <c r="L6" s="163">
        <v>0.90197541709960904</v>
      </c>
      <c r="M6" s="163">
        <v>1.0264361979958123</v>
      </c>
      <c r="N6" s="163">
        <v>1.120196315240416</v>
      </c>
      <c r="O6" s="163">
        <v>1.2428334363118376</v>
      </c>
      <c r="P6" s="163">
        <v>1.2739707740227943</v>
      </c>
      <c r="Q6" s="163">
        <v>1.3769145205223521</v>
      </c>
      <c r="R6" s="163">
        <v>1.5621644200247484</v>
      </c>
      <c r="S6" s="163">
        <v>1.5725153175952307</v>
      </c>
      <c r="T6" s="163">
        <v>1.6374589015902499</v>
      </c>
      <c r="U6" s="163">
        <v>1.6493201877862631</v>
      </c>
      <c r="V6" s="163">
        <v>1.6098472681643576</v>
      </c>
      <c r="W6" s="163">
        <v>1.5500864206563036</v>
      </c>
      <c r="X6" s="163">
        <v>1.560833903801061</v>
      </c>
      <c r="Y6" s="163">
        <v>1.7248868343003845</v>
      </c>
      <c r="Z6" s="163">
        <v>1.6591558911684308</v>
      </c>
      <c r="AA6" s="163">
        <v>1.5836268774994686</v>
      </c>
      <c r="AB6" s="163">
        <v>1.6604087928600622</v>
      </c>
      <c r="AC6" s="163">
        <v>1.7534552489059176</v>
      </c>
      <c r="AD6" s="163">
        <v>1.9443588356687858</v>
      </c>
      <c r="AE6" s="163">
        <v>2.1177115842460248</v>
      </c>
      <c r="AF6" s="163">
        <v>2.1775365549717978</v>
      </c>
      <c r="AG6" s="163">
        <v>2.2381969812446703</v>
      </c>
      <c r="AH6" s="163">
        <v>2.468284316847674</v>
      </c>
      <c r="AI6" s="163">
        <v>2.6165424140290585</v>
      </c>
      <c r="AJ6" s="163">
        <v>2.7686783372966621</v>
      </c>
      <c r="AK6" s="163">
        <v>2.9540986415395176</v>
      </c>
      <c r="AL6" s="163">
        <v>2.8170968061962101</v>
      </c>
      <c r="AM6" s="163">
        <v>3.0164026766548284</v>
      </c>
      <c r="AN6" s="163" t="s">
        <v>103</v>
      </c>
      <c r="AO6" s="163" t="s">
        <v>103</v>
      </c>
      <c r="AP6" s="163" t="s">
        <v>103</v>
      </c>
    </row>
    <row r="7" spans="2:42" ht="27">
      <c r="D7" s="613"/>
      <c r="F7" s="64" t="s">
        <v>531</v>
      </c>
      <c r="G7" s="613"/>
      <c r="H7" s="163" t="s">
        <v>575</v>
      </c>
      <c r="I7" s="163" t="s">
        <v>575</v>
      </c>
      <c r="J7" s="163" t="s">
        <v>575</v>
      </c>
      <c r="K7" s="163" t="s">
        <v>575</v>
      </c>
      <c r="L7" s="163" t="s">
        <v>575</v>
      </c>
      <c r="M7" s="163" t="s">
        <v>575</v>
      </c>
      <c r="N7" s="163" t="s">
        <v>575</v>
      </c>
      <c r="O7" s="163" t="s">
        <v>575</v>
      </c>
      <c r="P7" s="163" t="s">
        <v>575</v>
      </c>
      <c r="Q7" s="163" t="s">
        <v>576</v>
      </c>
      <c r="R7" s="163" t="s">
        <v>575</v>
      </c>
      <c r="S7" s="163" t="s">
        <v>575</v>
      </c>
      <c r="T7" s="163" t="s">
        <v>575</v>
      </c>
      <c r="U7" s="163" t="s">
        <v>575</v>
      </c>
      <c r="V7" s="163" t="s">
        <v>575</v>
      </c>
      <c r="W7" s="163" t="s">
        <v>575</v>
      </c>
      <c r="X7" s="163" t="s">
        <v>575</v>
      </c>
      <c r="Y7" s="163" t="s">
        <v>575</v>
      </c>
      <c r="Z7" s="163" t="s">
        <v>575</v>
      </c>
      <c r="AA7" s="163" t="s">
        <v>575</v>
      </c>
      <c r="AB7" s="163" t="s">
        <v>575</v>
      </c>
      <c r="AC7" s="163" t="s">
        <v>575</v>
      </c>
      <c r="AD7" s="163" t="s">
        <v>575</v>
      </c>
      <c r="AE7" s="163" t="s">
        <v>575</v>
      </c>
      <c r="AF7" s="163" t="s">
        <v>575</v>
      </c>
      <c r="AG7" s="163" t="s">
        <v>575</v>
      </c>
      <c r="AH7" s="163" t="s">
        <v>575</v>
      </c>
      <c r="AI7" s="163" t="s">
        <v>575</v>
      </c>
      <c r="AJ7" s="163" t="s">
        <v>575</v>
      </c>
      <c r="AK7" s="163" t="s">
        <v>575</v>
      </c>
      <c r="AL7" s="163" t="s">
        <v>575</v>
      </c>
      <c r="AM7" s="163" t="s">
        <v>575</v>
      </c>
      <c r="AN7" s="163" t="s">
        <v>575</v>
      </c>
      <c r="AO7" s="163" t="s">
        <v>575</v>
      </c>
      <c r="AP7" s="163" t="s">
        <v>575</v>
      </c>
    </row>
    <row r="8" spans="2:42" ht="13.8">
      <c r="D8" s="613"/>
      <c r="E8" s="122" t="s">
        <v>341</v>
      </c>
      <c r="F8" s="250" t="s">
        <v>342</v>
      </c>
      <c r="G8" s="613"/>
      <c r="H8" s="381">
        <v>2.6525537E-3</v>
      </c>
      <c r="I8" s="381">
        <v>3.5411682E-3</v>
      </c>
      <c r="J8" s="381">
        <v>3.5467420999999999E-3</v>
      </c>
      <c r="K8" s="381">
        <v>3.2521814999999996E-3</v>
      </c>
      <c r="L8" s="381">
        <v>3.1530108999999998E-3</v>
      </c>
      <c r="M8" s="381">
        <v>3.1807464999999997E-3</v>
      </c>
      <c r="N8" s="381">
        <v>3.0587085999999996E-3</v>
      </c>
      <c r="O8" s="381">
        <v>3.2337942999999996E-3</v>
      </c>
      <c r="P8" s="381">
        <v>3.1303043999999997E-3</v>
      </c>
      <c r="Q8" s="381">
        <v>3.1519410999999997E-3</v>
      </c>
      <c r="R8" s="381">
        <v>3.5903131E-3</v>
      </c>
      <c r="S8" s="381">
        <v>3.6443319999999997E-3</v>
      </c>
      <c r="T8" s="381">
        <v>3.9975573999999998E-3</v>
      </c>
      <c r="U8" s="381">
        <v>4.2930504999999994E-3</v>
      </c>
      <c r="V8" s="381">
        <v>4.5153928999999999E-3</v>
      </c>
      <c r="W8" s="381">
        <v>4.7436232999999994E-3</v>
      </c>
      <c r="X8" s="381">
        <v>4.9037037999999991E-3</v>
      </c>
      <c r="Y8" s="381">
        <v>5.4098541E-3</v>
      </c>
      <c r="Z8" s="381">
        <v>5.3384726999999993E-3</v>
      </c>
      <c r="AA8" s="381">
        <v>5.0871481999999997E-3</v>
      </c>
      <c r="AB8" s="381">
        <v>4.7056028999999996E-3</v>
      </c>
      <c r="AC8" s="381">
        <v>4.5447155999999997E-3</v>
      </c>
      <c r="AD8" s="381">
        <v>4.0867626000000001E-3</v>
      </c>
      <c r="AE8" s="381">
        <v>3.5139636999999995E-3</v>
      </c>
      <c r="AF8" s="381">
        <v>3.2270753999999995E-3</v>
      </c>
      <c r="AG8" s="381">
        <v>2.9891876000000001E-3</v>
      </c>
      <c r="AH8" s="381">
        <v>2.8831809000000003E-3</v>
      </c>
      <c r="AI8" s="381">
        <v>2.9032585000000003E-3</v>
      </c>
      <c r="AJ8" s="381">
        <v>2.6173347E-3</v>
      </c>
      <c r="AK8" s="381">
        <v>2.5656120999999997E-3</v>
      </c>
      <c r="AL8" s="381">
        <v>2.4469636999999997E-3</v>
      </c>
      <c r="AM8" s="381">
        <v>2.3210860999999996E-3</v>
      </c>
      <c r="AN8" s="381">
        <v>2.0637739E-3</v>
      </c>
      <c r="AO8" s="381">
        <v>1.9318760999999997E-3</v>
      </c>
      <c r="AP8" s="381">
        <v>1.8439689999999998E-3</v>
      </c>
    </row>
    <row r="9" spans="2:42" ht="13.8">
      <c r="D9" s="613"/>
      <c r="E9" s="237" t="s">
        <v>343</v>
      </c>
      <c r="F9" s="310" t="s">
        <v>344</v>
      </c>
      <c r="G9" s="613"/>
      <c r="H9" s="309">
        <v>0.72760438199999999</v>
      </c>
      <c r="I9" s="309">
        <v>0.74111471200000001</v>
      </c>
      <c r="J9" s="309">
        <v>0.71529759599999998</v>
      </c>
      <c r="K9" s="309">
        <v>0.76878103200000003</v>
      </c>
      <c r="L9" s="309">
        <v>0.77964837599999992</v>
      </c>
      <c r="M9" s="309">
        <v>0.78620794400000005</v>
      </c>
      <c r="N9" s="309">
        <v>0.77040657599999995</v>
      </c>
      <c r="O9" s="309">
        <v>0.81226939799999998</v>
      </c>
      <c r="P9" s="309">
        <v>0.81891378799999992</v>
      </c>
      <c r="Q9" s="309">
        <v>0.83538065000000006</v>
      </c>
      <c r="R9" s="309">
        <v>0.90701430599999999</v>
      </c>
      <c r="S9" s="309">
        <v>0.91405031199999998</v>
      </c>
      <c r="T9" s="309">
        <v>1.0019174639999999</v>
      </c>
      <c r="U9" s="309">
        <v>1.0343599800000001</v>
      </c>
      <c r="V9" s="309">
        <v>1.0777972840000001</v>
      </c>
      <c r="W9" s="309">
        <v>1.172639252</v>
      </c>
      <c r="X9" s="309">
        <v>1.2883238000000001</v>
      </c>
      <c r="Y9" s="309">
        <v>1.4834599759999998</v>
      </c>
      <c r="Z9" s="309">
        <v>1.4834203079999999</v>
      </c>
      <c r="AA9" s="309">
        <v>1.4197675159999998</v>
      </c>
      <c r="AB9" s="309">
        <v>1.331246264</v>
      </c>
      <c r="AC9" s="309">
        <v>1.3267439459999999</v>
      </c>
      <c r="AD9" s="309">
        <v>1.2580685099999998</v>
      </c>
      <c r="AE9" s="309">
        <v>1.1579629359999999</v>
      </c>
      <c r="AF9" s="309">
        <v>1.0754695320000001</v>
      </c>
      <c r="AG9" s="309">
        <v>1.0654592699999998</v>
      </c>
      <c r="AH9" s="309">
        <v>1.106111796</v>
      </c>
      <c r="AI9" s="309">
        <v>1.1719374659999999</v>
      </c>
      <c r="AJ9" s="309">
        <v>1.073450684</v>
      </c>
      <c r="AK9" s="309">
        <v>0.99041712000000004</v>
      </c>
      <c r="AL9" s="309">
        <v>0.92944487199999992</v>
      </c>
      <c r="AM9" s="309">
        <v>0.91961944600000001</v>
      </c>
      <c r="AN9" s="309">
        <v>0.86240215399999998</v>
      </c>
      <c r="AO9" s="309">
        <v>0.80518950399999989</v>
      </c>
      <c r="AP9" s="309">
        <v>0.76711793000000006</v>
      </c>
    </row>
    <row r="10" spans="2:42" ht="13.8">
      <c r="D10" s="613"/>
      <c r="E10" s="63"/>
      <c r="F10" s="223" t="s">
        <v>345</v>
      </c>
      <c r="G10" s="613"/>
      <c r="H10" s="309">
        <v>91.679811036590195</v>
      </c>
      <c r="I10" s="309">
        <v>95.787791990551312</v>
      </c>
      <c r="J10" s="309">
        <v>88.720656314733262</v>
      </c>
      <c r="K10" s="309">
        <v>108.39303797655298</v>
      </c>
      <c r="L10" s="309">
        <v>110.16443891649709</v>
      </c>
      <c r="M10" s="309">
        <v>112.8981121202485</v>
      </c>
      <c r="N10" s="309">
        <v>117.70107578413527</v>
      </c>
      <c r="O10" s="309">
        <v>123.80589160243791</v>
      </c>
      <c r="P10" s="309">
        <v>124.5459612585037</v>
      </c>
      <c r="Q10" s="309">
        <v>125.7962141219331</v>
      </c>
      <c r="R10" s="309">
        <v>136.50524342733746</v>
      </c>
      <c r="S10" s="309">
        <v>131.7735612684356</v>
      </c>
      <c r="T10" s="309">
        <v>143.7418581478249</v>
      </c>
      <c r="U10" s="309">
        <v>153.43428748912837</v>
      </c>
      <c r="V10" s="309">
        <v>166.60520472408547</v>
      </c>
      <c r="W10" s="309">
        <v>186.73539598950381</v>
      </c>
      <c r="X10" s="309">
        <v>221.17408251426178</v>
      </c>
      <c r="Y10" s="309">
        <v>300.54305320248824</v>
      </c>
      <c r="Z10" s="309">
        <v>299.43464028067223</v>
      </c>
      <c r="AA10" s="309">
        <v>282.65610346728192</v>
      </c>
      <c r="AB10" s="309">
        <v>245.0909039333643</v>
      </c>
      <c r="AC10" s="309">
        <v>247.36075817294451</v>
      </c>
      <c r="AD10" s="309">
        <v>254.54144370641094</v>
      </c>
      <c r="AE10" s="309">
        <v>242.59964398940701</v>
      </c>
      <c r="AF10" s="309">
        <v>228.39815214349531</v>
      </c>
      <c r="AG10" s="309">
        <v>241.80330712496362</v>
      </c>
      <c r="AH10" s="309">
        <v>264.6490520442735</v>
      </c>
      <c r="AI10" s="309">
        <v>284.84691241823623</v>
      </c>
      <c r="AJ10" s="309">
        <v>260.8490618654161</v>
      </c>
      <c r="AK10" s="309">
        <v>237.44172314208146</v>
      </c>
      <c r="AL10" s="309">
        <v>212.30919573250853</v>
      </c>
      <c r="AM10" s="309">
        <v>177.41294512550706</v>
      </c>
      <c r="AN10" s="309">
        <v>155.85908798760897</v>
      </c>
      <c r="AO10" s="309">
        <v>142.69971322026845</v>
      </c>
      <c r="AP10" s="309">
        <v>127.56974962564111</v>
      </c>
    </row>
    <row r="11" spans="2:42" ht="14.4" thickBot="1">
      <c r="D11" s="613"/>
      <c r="E11" s="62"/>
      <c r="F11" s="1" t="s">
        <v>346</v>
      </c>
      <c r="G11" s="614"/>
      <c r="H11" s="309">
        <v>104.41532296029561</v>
      </c>
      <c r="I11" s="309">
        <v>116.33166894883257</v>
      </c>
      <c r="J11" s="309">
        <v>115.87273505612555</v>
      </c>
      <c r="K11" s="309">
        <v>102.08962220662612</v>
      </c>
      <c r="L11" s="309">
        <v>121.65359826282521</v>
      </c>
      <c r="M11" s="309">
        <v>409.21872018159087</v>
      </c>
      <c r="N11" s="309">
        <v>454.41051727321991</v>
      </c>
      <c r="O11" s="309">
        <v>459.98546108142835</v>
      </c>
      <c r="P11" s="309">
        <v>380.14560337794535</v>
      </c>
      <c r="Q11" s="309">
        <v>421.94887143746439</v>
      </c>
      <c r="R11" s="309">
        <v>386.61121875910271</v>
      </c>
      <c r="S11" s="309">
        <v>428.53899663603033</v>
      </c>
      <c r="T11" s="309">
        <v>397.72652966471918</v>
      </c>
      <c r="U11" s="309">
        <v>368.71605045236174</v>
      </c>
      <c r="V11" s="309">
        <v>329.30259230962753</v>
      </c>
      <c r="W11" s="309">
        <v>341.87308731905796</v>
      </c>
      <c r="X11" s="309">
        <v>355.43059205873851</v>
      </c>
      <c r="Y11" s="309">
        <v>339.68350476814464</v>
      </c>
      <c r="Z11" s="309">
        <v>289.49662931779244</v>
      </c>
      <c r="AA11" s="309">
        <v>241.01003107764305</v>
      </c>
      <c r="AB11" s="309">
        <v>251.23933439748961</v>
      </c>
      <c r="AC11" s="309">
        <v>251.88759197281453</v>
      </c>
      <c r="AD11" s="309">
        <v>256.53990096770565</v>
      </c>
      <c r="AE11" s="309">
        <v>215.17102951293106</v>
      </c>
      <c r="AF11" s="309">
        <v>237.90548718824829</v>
      </c>
      <c r="AG11" s="309">
        <v>200.09264502840168</v>
      </c>
      <c r="AH11" s="309">
        <v>210.4924383207958</v>
      </c>
      <c r="AI11" s="309">
        <v>169.99386627247242</v>
      </c>
      <c r="AJ11" s="309">
        <v>181.6995084001764</v>
      </c>
      <c r="AK11" s="309">
        <v>162.59054673218139</v>
      </c>
      <c r="AL11" s="309">
        <v>191.86243035035119</v>
      </c>
      <c r="AM11" s="309">
        <v>191.86243035035119</v>
      </c>
      <c r="AN11" s="309">
        <v>191.86243035035119</v>
      </c>
      <c r="AO11" s="309">
        <v>191.86243035035119</v>
      </c>
      <c r="AP11" s="309">
        <v>191.86243035035119</v>
      </c>
    </row>
    <row r="12" spans="2:42" ht="17.399999999999999" thickTop="1" thickBot="1">
      <c r="D12" s="614"/>
      <c r="E12" s="66" t="s">
        <v>66</v>
      </c>
      <c r="F12" s="65"/>
      <c r="G12" s="60" t="s">
        <v>340</v>
      </c>
      <c r="H12" s="166">
        <f t="shared" ref="H12" si="1">SUM(H5:H11)</f>
        <v>202.72285482882239</v>
      </c>
      <c r="I12" s="166">
        <f t="shared" ref="I12:AM12" si="2">SUM(I5:I11)</f>
        <v>218.50608024518365</v>
      </c>
      <c r="J12" s="166">
        <f t="shared" si="2"/>
        <v>210.14458848593259</v>
      </c>
      <c r="K12" s="166">
        <f t="shared" si="2"/>
        <v>215.58831043862921</v>
      </c>
      <c r="L12" s="166">
        <f t="shared" si="2"/>
        <v>236.61162680889748</v>
      </c>
      <c r="M12" s="166">
        <f t="shared" si="2"/>
        <v>526.44129915563587</v>
      </c>
      <c r="N12" s="166">
        <f t="shared" si="2"/>
        <v>576.21910161581957</v>
      </c>
      <c r="O12" s="166">
        <f t="shared" si="2"/>
        <v>587.91711809195635</v>
      </c>
      <c r="P12" s="166">
        <f t="shared" si="2"/>
        <v>508.69782632981946</v>
      </c>
      <c r="Q12" s="166">
        <f t="shared" si="2"/>
        <v>551.7995360053792</v>
      </c>
      <c r="R12" s="166">
        <f t="shared" si="2"/>
        <v>527.25391565688074</v>
      </c>
      <c r="S12" s="166">
        <f t="shared" si="2"/>
        <v>564.22571906362589</v>
      </c>
      <c r="T12" s="166">
        <f t="shared" si="2"/>
        <v>544.91038238393355</v>
      </c>
      <c r="U12" s="166">
        <f t="shared" si="2"/>
        <v>525.52950315381645</v>
      </c>
      <c r="V12" s="166">
        <f t="shared" si="2"/>
        <v>499.28187812142323</v>
      </c>
      <c r="W12" s="166">
        <f t="shared" si="2"/>
        <v>531.98536431599553</v>
      </c>
      <c r="X12" s="166">
        <f t="shared" si="2"/>
        <v>580.08425778946469</v>
      </c>
      <c r="Y12" s="166">
        <f t="shared" si="2"/>
        <v>644.02664424886245</v>
      </c>
      <c r="Z12" s="166">
        <f t="shared" si="2"/>
        <v>592.6430261248131</v>
      </c>
      <c r="AA12" s="166">
        <f t="shared" si="2"/>
        <v>527.23038990473628</v>
      </c>
      <c r="AB12" s="166">
        <f t="shared" si="2"/>
        <v>499.87031048436074</v>
      </c>
      <c r="AC12" s="166">
        <f t="shared" si="2"/>
        <v>502.8624047469209</v>
      </c>
      <c r="AD12" s="166">
        <f t="shared" si="2"/>
        <v>514.80838462414954</v>
      </c>
      <c r="AE12" s="166">
        <f t="shared" si="2"/>
        <v>461.56340913357639</v>
      </c>
      <c r="AF12" s="166">
        <f t="shared" si="2"/>
        <v>470.07403455972462</v>
      </c>
      <c r="AG12" s="166">
        <f t="shared" si="2"/>
        <v>445.70528622436439</v>
      </c>
      <c r="AH12" s="166">
        <f t="shared" si="2"/>
        <v>479.21730893602125</v>
      </c>
      <c r="AI12" s="166">
        <f t="shared" si="2"/>
        <v>459.13778534966406</v>
      </c>
      <c r="AJ12" s="166">
        <f t="shared" si="2"/>
        <v>446.84373331101239</v>
      </c>
      <c r="AK12" s="166">
        <f t="shared" si="2"/>
        <v>404.41012535168477</v>
      </c>
      <c r="AL12" s="166">
        <f t="shared" si="2"/>
        <v>408.34472492056648</v>
      </c>
      <c r="AM12" s="166">
        <f t="shared" si="2"/>
        <v>373.64110448559472</v>
      </c>
      <c r="AN12" s="166">
        <f t="shared" ref="AN12:AO12" si="3">SUM(AN5:AN11)</f>
        <v>349.00034135987124</v>
      </c>
      <c r="AO12" s="166">
        <f t="shared" si="3"/>
        <v>335.78100779050959</v>
      </c>
      <c r="AP12" s="166">
        <f t="shared" ref="AP12" si="4">SUM(AP5:AP11)</f>
        <v>320.59592303687327</v>
      </c>
    </row>
    <row r="13" spans="2:42" ht="16.5" customHeight="1" thickTop="1">
      <c r="D13" s="615" t="s">
        <v>67</v>
      </c>
      <c r="E13" s="311" t="s">
        <v>338</v>
      </c>
      <c r="F13" s="250" t="s">
        <v>339</v>
      </c>
      <c r="G13" s="615" t="s">
        <v>347</v>
      </c>
      <c r="H13" s="309">
        <v>192.43470774416781</v>
      </c>
      <c r="I13" s="309">
        <v>178.1354972722103</v>
      </c>
      <c r="J13" s="309">
        <v>144.45815691544922</v>
      </c>
      <c r="K13" s="309">
        <v>121.59013057272027</v>
      </c>
      <c r="L13" s="309">
        <v>111.68631515815947</v>
      </c>
      <c r="M13" s="309">
        <v>97.47731017341853</v>
      </c>
      <c r="N13" s="309">
        <v>84.266877205452431</v>
      </c>
      <c r="O13" s="309">
        <v>78.015370759191725</v>
      </c>
      <c r="P13" s="309">
        <v>71.829696553148707</v>
      </c>
      <c r="Q13" s="309">
        <v>69.122940490453857</v>
      </c>
      <c r="R13" s="309">
        <v>63.260108902729954</v>
      </c>
      <c r="S13" s="309">
        <v>54.230418726311221</v>
      </c>
      <c r="T13" s="309">
        <v>30.912062866909832</v>
      </c>
      <c r="U13" s="309">
        <v>28.171704381375228</v>
      </c>
      <c r="V13" s="309">
        <v>27.077557148971628</v>
      </c>
      <c r="W13" s="309">
        <v>26.336861186599286</v>
      </c>
      <c r="X13" s="309">
        <v>25.835290747364816</v>
      </c>
      <c r="Y13" s="309">
        <v>24.322947725952201</v>
      </c>
      <c r="Z13" s="309">
        <v>23.447753127328191</v>
      </c>
      <c r="AA13" s="309">
        <v>23.095670659310063</v>
      </c>
      <c r="AB13" s="309">
        <v>22.613236476376517</v>
      </c>
      <c r="AC13" s="309">
        <v>22.14127158990064</v>
      </c>
      <c r="AD13" s="309">
        <v>21.858119955968377</v>
      </c>
      <c r="AE13" s="309">
        <v>21.397724508013226</v>
      </c>
      <c r="AF13" s="309">
        <v>21.662822061113612</v>
      </c>
      <c r="AG13" s="309">
        <v>20.909677565309508</v>
      </c>
      <c r="AH13" s="309">
        <v>20.651044912810256</v>
      </c>
      <c r="AI13" s="309">
        <v>21.248994226329714</v>
      </c>
      <c r="AJ13" s="309">
        <v>19.074240583361338</v>
      </c>
      <c r="AK13" s="309">
        <v>18.255591134960365</v>
      </c>
      <c r="AL13" s="309">
        <v>17.962316732652003</v>
      </c>
      <c r="AM13" s="309">
        <v>18.08740001634439</v>
      </c>
      <c r="AN13" s="309">
        <v>17.538192115855594</v>
      </c>
      <c r="AO13" s="309">
        <v>17.426285930430712</v>
      </c>
      <c r="AP13" s="309">
        <v>16.712986074882757</v>
      </c>
    </row>
    <row r="14" spans="2:42" ht="13.8">
      <c r="D14" s="613"/>
      <c r="F14" s="223" t="s">
        <v>510</v>
      </c>
      <c r="G14" s="613"/>
      <c r="H14" s="309">
        <v>3.3539674999999995</v>
      </c>
      <c r="I14" s="309">
        <v>3.2868276999999999</v>
      </c>
      <c r="J14" s="309">
        <v>3.4383959999999996</v>
      </c>
      <c r="K14" s="309">
        <v>3.3181407999999997</v>
      </c>
      <c r="L14" s="309">
        <v>3.4553623</v>
      </c>
      <c r="M14" s="309">
        <v>3.3158034000000001</v>
      </c>
      <c r="N14" s="309">
        <v>3.1366698999999998</v>
      </c>
      <c r="O14" s="309">
        <v>2.8918070999999994</v>
      </c>
      <c r="P14" s="309">
        <v>2.7638545999999997</v>
      </c>
      <c r="Q14" s="309">
        <v>3.0292300999999995</v>
      </c>
      <c r="R14" s="309">
        <v>2.7173484000000001</v>
      </c>
      <c r="S14" s="309">
        <v>2.5451867999999997</v>
      </c>
      <c r="T14" s="309">
        <v>2.2204494000000001</v>
      </c>
      <c r="U14" s="309">
        <v>2.0547358</v>
      </c>
      <c r="V14" s="309">
        <v>1.9064720999999998</v>
      </c>
      <c r="W14" s="309">
        <v>1.8102357</v>
      </c>
      <c r="X14" s="309">
        <v>1.7065034999999997</v>
      </c>
      <c r="Y14" s="309">
        <v>1.5726671999999999</v>
      </c>
      <c r="Z14" s="309">
        <v>1.5034882199999999</v>
      </c>
      <c r="AA14" s="309">
        <v>1.3882745499999998</v>
      </c>
      <c r="AB14" s="309">
        <v>1.3740325299999998</v>
      </c>
      <c r="AC14" s="309">
        <v>1.2584360099999998</v>
      </c>
      <c r="AD14" s="309">
        <v>1.21960293</v>
      </c>
      <c r="AE14" s="309">
        <v>1.1923963999999998</v>
      </c>
      <c r="AF14" s="309">
        <v>1.11828873</v>
      </c>
      <c r="AG14" s="309">
        <v>1.0423594999999999</v>
      </c>
      <c r="AH14" s="309">
        <v>0.95643183999999981</v>
      </c>
      <c r="AI14" s="309">
        <v>0.93075267999999978</v>
      </c>
      <c r="AJ14" s="309">
        <v>0.87494927</v>
      </c>
      <c r="AK14" s="309">
        <v>0.85922823999999987</v>
      </c>
      <c r="AL14" s="309">
        <v>0.79629576000000002</v>
      </c>
      <c r="AM14" s="309">
        <v>0.69174950000000002</v>
      </c>
      <c r="AN14" s="309">
        <v>0.68835623999999984</v>
      </c>
      <c r="AO14" s="309">
        <v>0.70190912999999988</v>
      </c>
      <c r="AP14" s="309">
        <v>0.65724463999999994</v>
      </c>
    </row>
    <row r="15" spans="2:42" ht="27">
      <c r="D15" s="613"/>
      <c r="F15" s="64" t="s">
        <v>532</v>
      </c>
      <c r="G15" s="613"/>
      <c r="H15" s="309" t="s">
        <v>575</v>
      </c>
      <c r="I15" s="309" t="s">
        <v>575</v>
      </c>
      <c r="J15" s="309" t="s">
        <v>575</v>
      </c>
      <c r="K15" s="309" t="s">
        <v>575</v>
      </c>
      <c r="L15" s="309" t="s">
        <v>575</v>
      </c>
      <c r="M15" s="309" t="s">
        <v>575</v>
      </c>
      <c r="N15" s="309" t="s">
        <v>575</v>
      </c>
      <c r="O15" s="309" t="s">
        <v>575</v>
      </c>
      <c r="P15" s="309" t="s">
        <v>575</v>
      </c>
      <c r="Q15" s="309" t="s">
        <v>576</v>
      </c>
      <c r="R15" s="309" t="s">
        <v>575</v>
      </c>
      <c r="S15" s="309" t="s">
        <v>575</v>
      </c>
      <c r="T15" s="309" t="s">
        <v>575</v>
      </c>
      <c r="U15" s="309" t="s">
        <v>575</v>
      </c>
      <c r="V15" s="309" t="s">
        <v>575</v>
      </c>
      <c r="W15" s="309" t="s">
        <v>575</v>
      </c>
      <c r="X15" s="309" t="s">
        <v>575</v>
      </c>
      <c r="Y15" s="309" t="s">
        <v>575</v>
      </c>
      <c r="Z15" s="309" t="s">
        <v>575</v>
      </c>
      <c r="AA15" s="309" t="s">
        <v>575</v>
      </c>
      <c r="AB15" s="309" t="s">
        <v>575</v>
      </c>
      <c r="AC15" s="309" t="s">
        <v>575</v>
      </c>
      <c r="AD15" s="309" t="s">
        <v>575</v>
      </c>
      <c r="AE15" s="309" t="s">
        <v>575</v>
      </c>
      <c r="AF15" s="309" t="s">
        <v>575</v>
      </c>
      <c r="AG15" s="309" t="s">
        <v>575</v>
      </c>
      <c r="AH15" s="309" t="s">
        <v>575</v>
      </c>
      <c r="AI15" s="309" t="s">
        <v>575</v>
      </c>
      <c r="AJ15" s="309" t="s">
        <v>575</v>
      </c>
      <c r="AK15" s="309" t="s">
        <v>575</v>
      </c>
      <c r="AL15" s="309" t="s">
        <v>575</v>
      </c>
      <c r="AM15" s="309" t="s">
        <v>575</v>
      </c>
      <c r="AN15" s="309" t="s">
        <v>575</v>
      </c>
      <c r="AO15" s="309" t="s">
        <v>575</v>
      </c>
      <c r="AP15" s="309" t="s">
        <v>575</v>
      </c>
    </row>
    <row r="16" spans="2:42" ht="13.8">
      <c r="D16" s="613"/>
      <c r="E16" s="122" t="s">
        <v>341</v>
      </c>
      <c r="F16" s="250" t="s">
        <v>342</v>
      </c>
      <c r="G16" s="613"/>
      <c r="H16" s="309">
        <v>0.72337006811202309</v>
      </c>
      <c r="I16" s="309">
        <v>0.88335526584330393</v>
      </c>
      <c r="J16" s="309">
        <v>0.94042393207673847</v>
      </c>
      <c r="K16" s="309">
        <v>0.92257124738751095</v>
      </c>
      <c r="L16" s="309">
        <v>0.93759137937368786</v>
      </c>
      <c r="M16" s="309">
        <v>0.92982115399285459</v>
      </c>
      <c r="N16" s="309">
        <v>0.92090436980411405</v>
      </c>
      <c r="O16" s="309">
        <v>0.92942466623576059</v>
      </c>
      <c r="P16" s="309">
        <v>0.87389010511345189</v>
      </c>
      <c r="Q16" s="309">
        <v>0.83631333669487729</v>
      </c>
      <c r="R16" s="309">
        <v>0.82763308425058524</v>
      </c>
      <c r="S16" s="309">
        <v>0.78993408538271381</v>
      </c>
      <c r="T16" s="309">
        <v>0.77472161087254965</v>
      </c>
      <c r="U16" s="309">
        <v>0.80364753981637005</v>
      </c>
      <c r="V16" s="309">
        <v>0.79170324812560455</v>
      </c>
      <c r="W16" s="309">
        <v>0.81704364137800489</v>
      </c>
      <c r="X16" s="309">
        <v>0.77721988678930187</v>
      </c>
      <c r="Y16" s="309">
        <v>0.79968481945257164</v>
      </c>
      <c r="Z16" s="309">
        <v>0.77844164012944772</v>
      </c>
      <c r="AA16" s="309">
        <v>0.7275211705316289</v>
      </c>
      <c r="AB16" s="309">
        <v>0.71172396795440895</v>
      </c>
      <c r="AC16" s="309">
        <v>0.67552088130886756</v>
      </c>
      <c r="AD16" s="309">
        <v>0.66857851044376138</v>
      </c>
      <c r="AE16" s="309">
        <v>0.66261744154119939</v>
      </c>
      <c r="AF16" s="309">
        <v>0.63031538040943114</v>
      </c>
      <c r="AG16" s="309">
        <v>0.61852986652918074</v>
      </c>
      <c r="AH16" s="309">
        <v>0.61558265548355795</v>
      </c>
      <c r="AI16" s="309">
        <v>0.59629315953508932</v>
      </c>
      <c r="AJ16" s="309">
        <v>0.56671702145183755</v>
      </c>
      <c r="AK16" s="309">
        <v>0.58193567706362925</v>
      </c>
      <c r="AL16" s="309">
        <v>0.48754705608085014</v>
      </c>
      <c r="AM16" s="309">
        <v>0.49764351400548401</v>
      </c>
      <c r="AN16" s="309">
        <v>0.50243647560724347</v>
      </c>
      <c r="AO16" s="309">
        <v>0.47037582934588207</v>
      </c>
      <c r="AP16" s="309">
        <v>0.44331425871599139</v>
      </c>
    </row>
    <row r="17" spans="4:42" ht="13.8">
      <c r="D17" s="613"/>
      <c r="E17" s="237" t="s">
        <v>343</v>
      </c>
      <c r="F17" s="310" t="s">
        <v>344</v>
      </c>
      <c r="G17" s="613"/>
      <c r="H17" s="309">
        <v>7.7101267817876886</v>
      </c>
      <c r="I17" s="309">
        <v>7.9735144141544501</v>
      </c>
      <c r="J17" s="309">
        <v>7.8416669566063346</v>
      </c>
      <c r="K17" s="309">
        <v>8.3388389184617893</v>
      </c>
      <c r="L17" s="309">
        <v>8.4727297614488695</v>
      </c>
      <c r="M17" s="309">
        <v>8.5703987932045873</v>
      </c>
      <c r="N17" s="309">
        <v>8.5033386102584991</v>
      </c>
      <c r="O17" s="309">
        <v>8.9261536634035661</v>
      </c>
      <c r="P17" s="309">
        <v>8.9892696371756724</v>
      </c>
      <c r="Q17" s="309">
        <v>9.1111407183154576</v>
      </c>
      <c r="R17" s="309">
        <v>9.771842131738115</v>
      </c>
      <c r="S17" s="309">
        <v>9.7473278764053379</v>
      </c>
      <c r="T17" s="309">
        <v>10.647687789123488</v>
      </c>
      <c r="U17" s="309">
        <v>10.941914471607953</v>
      </c>
      <c r="V17" s="309">
        <v>11.347590362700638</v>
      </c>
      <c r="W17" s="309">
        <v>12.026807783312865</v>
      </c>
      <c r="X17" s="309">
        <v>12.917726339353816</v>
      </c>
      <c r="Y17" s="309">
        <v>14.373159170694169</v>
      </c>
      <c r="Z17" s="309">
        <v>14.172385956533979</v>
      </c>
      <c r="AA17" s="309">
        <v>13.580423321264879</v>
      </c>
      <c r="AB17" s="309">
        <v>12.723574422631494</v>
      </c>
      <c r="AC17" s="309">
        <v>12.542789255576229</v>
      </c>
      <c r="AD17" s="309">
        <v>12.066625614907673</v>
      </c>
      <c r="AE17" s="309">
        <v>11.200473748548623</v>
      </c>
      <c r="AF17" s="309">
        <v>10.516242028012579</v>
      </c>
      <c r="AG17" s="309">
        <v>10.568739322216269</v>
      </c>
      <c r="AH17" s="309">
        <v>11.342764261113828</v>
      </c>
      <c r="AI17" s="309">
        <v>11.381592284605508</v>
      </c>
      <c r="AJ17" s="309">
        <v>10.711136335142784</v>
      </c>
      <c r="AK17" s="309">
        <v>9.9322063634644131</v>
      </c>
      <c r="AL17" s="309">
        <v>9.00452426190963</v>
      </c>
      <c r="AM17" s="309">
        <v>9.1244029827131552</v>
      </c>
      <c r="AN17" s="309">
        <v>8.5342945560160004</v>
      </c>
      <c r="AO17" s="309">
        <v>8.0002965598314919</v>
      </c>
      <c r="AP17" s="309">
        <v>7.745004201712014</v>
      </c>
    </row>
    <row r="18" spans="4:42" ht="13.8">
      <c r="D18" s="613"/>
      <c r="E18" s="63"/>
      <c r="F18" s="223" t="s">
        <v>345</v>
      </c>
      <c r="G18" s="613"/>
      <c r="H18" s="309">
        <v>6.5987217687191126</v>
      </c>
      <c r="I18" s="309">
        <v>7.3898202612116686</v>
      </c>
      <c r="J18" s="309">
        <v>7.4521332323079257</v>
      </c>
      <c r="K18" s="309">
        <v>7.5120222372666952</v>
      </c>
      <c r="L18" s="309">
        <v>7.5621369709483259</v>
      </c>
      <c r="M18" s="309">
        <v>7.4514592452273574</v>
      </c>
      <c r="N18" s="309">
        <v>7.3348637959590652</v>
      </c>
      <c r="O18" s="309">
        <v>7.5320030131442239</v>
      </c>
      <c r="P18" s="309">
        <v>7.3614500179468108</v>
      </c>
      <c r="Q18" s="309">
        <v>7.2556169619711532</v>
      </c>
      <c r="R18" s="309">
        <v>7.6795447565045487</v>
      </c>
      <c r="S18" s="309">
        <v>7.4620810616973321</v>
      </c>
      <c r="T18" s="309">
        <v>8.1748999238762412</v>
      </c>
      <c r="U18" s="309">
        <v>8.4486282499340657</v>
      </c>
      <c r="V18" s="309">
        <v>8.8585739013065066</v>
      </c>
      <c r="W18" s="309">
        <v>9.4294351591456884</v>
      </c>
      <c r="X18" s="309">
        <v>10.055865918531158</v>
      </c>
      <c r="Y18" s="309">
        <v>10.900563016320936</v>
      </c>
      <c r="Z18" s="309">
        <v>10.839474651205428</v>
      </c>
      <c r="AA18" s="309">
        <v>10.356853475959714</v>
      </c>
      <c r="AB18" s="309">
        <v>9.7479289459448388</v>
      </c>
      <c r="AC18" s="309">
        <v>9.7032115324667618</v>
      </c>
      <c r="AD18" s="309">
        <v>9.2760412047011283</v>
      </c>
      <c r="AE18" s="309">
        <v>8.5952807551480923</v>
      </c>
      <c r="AF18" s="309">
        <v>8.0562015312298119</v>
      </c>
      <c r="AG18" s="309">
        <v>7.9193509451536839</v>
      </c>
      <c r="AH18" s="309">
        <v>8.0888850293266117</v>
      </c>
      <c r="AI18" s="309">
        <v>8.4074102155618409</v>
      </c>
      <c r="AJ18" s="309">
        <v>7.6448803173375683</v>
      </c>
      <c r="AK18" s="309">
        <v>7.2410377959809651</v>
      </c>
      <c r="AL18" s="309">
        <v>6.789941709120705</v>
      </c>
      <c r="AM18" s="309">
        <v>6.6324658967304622</v>
      </c>
      <c r="AN18" s="309">
        <v>6.1234464427948643</v>
      </c>
      <c r="AO18" s="309">
        <v>5.7732017029302893</v>
      </c>
      <c r="AP18" s="309">
        <v>5.5341256873176858</v>
      </c>
    </row>
    <row r="19" spans="4:42" ht="14.4" thickBot="1">
      <c r="D19" s="613"/>
      <c r="E19" s="62"/>
      <c r="F19" s="1" t="s">
        <v>346</v>
      </c>
      <c r="G19" s="614"/>
      <c r="H19" s="309">
        <v>0.20843474561590103</v>
      </c>
      <c r="I19" s="309">
        <v>0.22984600466155566</v>
      </c>
      <c r="J19" s="309">
        <v>0.22995024793158569</v>
      </c>
      <c r="K19" s="309">
        <v>0.20287429286807745</v>
      </c>
      <c r="L19" s="309">
        <v>0.24314785249956972</v>
      </c>
      <c r="M19" s="309">
        <v>0.79032496797867902</v>
      </c>
      <c r="N19" s="309">
        <v>0.87691635374077825</v>
      </c>
      <c r="O19" s="309">
        <v>0.88787204830538091</v>
      </c>
      <c r="P19" s="309">
        <v>0.73602284115765804</v>
      </c>
      <c r="Q19" s="309">
        <v>0.81574002873905693</v>
      </c>
      <c r="R19" s="309">
        <v>0.74990864829025694</v>
      </c>
      <c r="S19" s="309">
        <v>0.83002877774321282</v>
      </c>
      <c r="T19" s="309">
        <v>0.77040392742229002</v>
      </c>
      <c r="U19" s="309">
        <v>0.71570512851355017</v>
      </c>
      <c r="V19" s="309">
        <v>0.64056123935987619</v>
      </c>
      <c r="W19" s="309">
        <v>0.66303736620954667</v>
      </c>
      <c r="X19" s="309">
        <v>0.68805385069336533</v>
      </c>
      <c r="Y19" s="309">
        <v>0.65902838767128191</v>
      </c>
      <c r="Z19" s="309">
        <v>0.56309360867290492</v>
      </c>
      <c r="AA19" s="309">
        <v>0.47273003859848395</v>
      </c>
      <c r="AB19" s="309">
        <v>0.4900616506864795</v>
      </c>
      <c r="AC19" s="309">
        <v>0.49024188628676485</v>
      </c>
      <c r="AD19" s="309">
        <v>0.49808198838100054</v>
      </c>
      <c r="AE19" s="309">
        <v>0.42080001948898299</v>
      </c>
      <c r="AF19" s="309">
        <v>0.46346441291756846</v>
      </c>
      <c r="AG19" s="309">
        <v>0.39203663297326879</v>
      </c>
      <c r="AH19" s="309">
        <v>0.41155674274481124</v>
      </c>
      <c r="AI19" s="309">
        <v>0.33382181109826875</v>
      </c>
      <c r="AJ19" s="309">
        <v>0.35488181099129446</v>
      </c>
      <c r="AK19" s="309">
        <v>0.32441767586981124</v>
      </c>
      <c r="AL19" s="309">
        <v>0.38148369335161336</v>
      </c>
      <c r="AM19" s="309">
        <v>0.38148369335161336</v>
      </c>
      <c r="AN19" s="309">
        <v>0.38148369335161336</v>
      </c>
      <c r="AO19" s="309">
        <v>0.38148369335161336</v>
      </c>
      <c r="AP19" s="309">
        <v>0.38148369335161336</v>
      </c>
    </row>
    <row r="20" spans="4:42" ht="17.399999999999999" thickTop="1" thickBot="1">
      <c r="D20" s="613"/>
      <c r="E20" s="616" t="s">
        <v>66</v>
      </c>
      <c r="F20" s="617"/>
      <c r="G20" s="61" t="s">
        <v>347</v>
      </c>
      <c r="H20" s="161">
        <f t="shared" ref="H20" si="5">SUM(H13:H19)</f>
        <v>211.02932860840255</v>
      </c>
      <c r="I20" s="161">
        <f t="shared" ref="I20:AM20" si="6">SUM(I13:I19)</f>
        <v>197.89886091808128</v>
      </c>
      <c r="J20" s="161">
        <f t="shared" si="6"/>
        <v>164.36072728437179</v>
      </c>
      <c r="K20" s="161">
        <f t="shared" si="6"/>
        <v>141.88457806870434</v>
      </c>
      <c r="L20" s="161">
        <f t="shared" si="6"/>
        <v>132.35728342242993</v>
      </c>
      <c r="M20" s="161">
        <f t="shared" si="6"/>
        <v>118.53511773382202</v>
      </c>
      <c r="N20" s="161">
        <f t="shared" si="6"/>
        <v>105.0395702352149</v>
      </c>
      <c r="O20" s="161">
        <f t="shared" si="6"/>
        <v>99.18263125028065</v>
      </c>
      <c r="P20" s="161">
        <f t="shared" si="6"/>
        <v>92.554183754542294</v>
      </c>
      <c r="Q20" s="161">
        <f t="shared" si="6"/>
        <v>90.170981636174403</v>
      </c>
      <c r="R20" s="161">
        <f t="shared" si="6"/>
        <v>85.006385923513463</v>
      </c>
      <c r="S20" s="161">
        <f t="shared" si="6"/>
        <v>75.604977327539814</v>
      </c>
      <c r="T20" s="161">
        <f t="shared" si="6"/>
        <v>53.500225518204402</v>
      </c>
      <c r="U20" s="161">
        <f t="shared" si="6"/>
        <v>51.136335571247166</v>
      </c>
      <c r="V20" s="161">
        <f t="shared" si="6"/>
        <v>50.622458000464249</v>
      </c>
      <c r="W20" s="161">
        <f t="shared" si="6"/>
        <v>51.083420836645388</v>
      </c>
      <c r="X20" s="161">
        <f t="shared" si="6"/>
        <v>51.980660242732455</v>
      </c>
      <c r="Y20" s="161">
        <f t="shared" si="6"/>
        <v>52.62805032009117</v>
      </c>
      <c r="Z20" s="161">
        <f t="shared" si="6"/>
        <v>51.304637203869959</v>
      </c>
      <c r="AA20" s="161">
        <f t="shared" si="6"/>
        <v>49.621473215664764</v>
      </c>
      <c r="AB20" s="161">
        <f t="shared" si="6"/>
        <v>47.660557993593734</v>
      </c>
      <c r="AC20" s="161">
        <f t="shared" si="6"/>
        <v>46.811471155539266</v>
      </c>
      <c r="AD20" s="161">
        <f t="shared" si="6"/>
        <v>45.587050204401947</v>
      </c>
      <c r="AE20" s="161">
        <f t="shared" si="6"/>
        <v>43.469292872740134</v>
      </c>
      <c r="AF20" s="161">
        <f t="shared" si="6"/>
        <v>42.447334143683001</v>
      </c>
      <c r="AG20" s="161">
        <f t="shared" si="6"/>
        <v>41.450693832181905</v>
      </c>
      <c r="AH20" s="161">
        <f t="shared" si="6"/>
        <v>42.066265441479068</v>
      </c>
      <c r="AI20" s="161">
        <f t="shared" si="6"/>
        <v>42.898864377130423</v>
      </c>
      <c r="AJ20" s="161">
        <f t="shared" si="6"/>
        <v>39.226805338284819</v>
      </c>
      <c r="AK20" s="161">
        <f t="shared" si="6"/>
        <v>37.194416887339187</v>
      </c>
      <c r="AL20" s="161">
        <f t="shared" si="6"/>
        <v>35.422109213114801</v>
      </c>
      <c r="AM20" s="161">
        <f t="shared" si="6"/>
        <v>35.415145603145106</v>
      </c>
      <c r="AN20" s="161">
        <f t="shared" ref="AN20:AO20" si="7">SUM(AN13:AN19)</f>
        <v>33.768209523625316</v>
      </c>
      <c r="AO20" s="161">
        <f t="shared" si="7"/>
        <v>32.753552845889985</v>
      </c>
      <c r="AP20" s="161">
        <f t="shared" ref="AP20" si="8">SUM(AP13:AP19)</f>
        <v>31.474158555980058</v>
      </c>
    </row>
    <row r="21" spans="4:42" ht="17.399999999999999" thickTop="1" thickBot="1">
      <c r="D21" s="614"/>
      <c r="E21" s="618"/>
      <c r="F21" s="619"/>
      <c r="G21" s="60" t="s">
        <v>348</v>
      </c>
      <c r="H21" s="162">
        <f>H20*GWP_CH4</f>
        <v>5908.8212010352718</v>
      </c>
      <c r="I21" s="162">
        <f t="shared" ref="I21:AM21" si="9">I20*GWP_CH4</f>
        <v>5541.168105706276</v>
      </c>
      <c r="J21" s="162">
        <f t="shared" si="9"/>
        <v>4602.1003639624105</v>
      </c>
      <c r="K21" s="162">
        <f t="shared" si="9"/>
        <v>3972.7681859237218</v>
      </c>
      <c r="L21" s="162">
        <f t="shared" si="9"/>
        <v>3706.0039358280383</v>
      </c>
      <c r="M21" s="162">
        <f t="shared" si="9"/>
        <v>3318.9832965470164</v>
      </c>
      <c r="N21" s="162">
        <f t="shared" si="9"/>
        <v>2941.107966586017</v>
      </c>
      <c r="O21" s="162">
        <f t="shared" si="9"/>
        <v>2777.1136750078581</v>
      </c>
      <c r="P21" s="162">
        <f t="shared" si="9"/>
        <v>2591.5171451271844</v>
      </c>
      <c r="Q21" s="162">
        <f t="shared" si="9"/>
        <v>2524.7874858128835</v>
      </c>
      <c r="R21" s="162">
        <f t="shared" si="9"/>
        <v>2380.178805858377</v>
      </c>
      <c r="S21" s="162">
        <f t="shared" si="9"/>
        <v>2116.9393651711148</v>
      </c>
      <c r="T21" s="162">
        <f t="shared" si="9"/>
        <v>1498.0063145097233</v>
      </c>
      <c r="U21" s="162">
        <f t="shared" si="9"/>
        <v>1431.8173959949206</v>
      </c>
      <c r="V21" s="162">
        <f t="shared" si="9"/>
        <v>1417.428824012999</v>
      </c>
      <c r="W21" s="162">
        <f t="shared" si="9"/>
        <v>1430.335783426071</v>
      </c>
      <c r="X21" s="162">
        <f t="shared" si="9"/>
        <v>1455.4584867965086</v>
      </c>
      <c r="Y21" s="162">
        <f t="shared" si="9"/>
        <v>1473.5854089625527</v>
      </c>
      <c r="Z21" s="162">
        <f t="shared" si="9"/>
        <v>1436.5298417083588</v>
      </c>
      <c r="AA21" s="162">
        <f t="shared" si="9"/>
        <v>1389.4012500386134</v>
      </c>
      <c r="AB21" s="162">
        <f t="shared" si="9"/>
        <v>1334.4956238206246</v>
      </c>
      <c r="AC21" s="162">
        <f t="shared" si="9"/>
        <v>1310.7211923550994</v>
      </c>
      <c r="AD21" s="162">
        <f t="shared" si="9"/>
        <v>1276.4374057232544</v>
      </c>
      <c r="AE21" s="162">
        <f t="shared" si="9"/>
        <v>1217.1402004367237</v>
      </c>
      <c r="AF21" s="162">
        <f t="shared" si="9"/>
        <v>1188.525356023124</v>
      </c>
      <c r="AG21" s="162">
        <f t="shared" si="9"/>
        <v>1160.6194273010933</v>
      </c>
      <c r="AH21" s="162">
        <f t="shared" si="9"/>
        <v>1177.8554323614139</v>
      </c>
      <c r="AI21" s="162">
        <f t="shared" si="9"/>
        <v>1201.1682025596519</v>
      </c>
      <c r="AJ21" s="162">
        <f t="shared" si="9"/>
        <v>1098.350549471975</v>
      </c>
      <c r="AK21" s="162">
        <f t="shared" si="9"/>
        <v>1041.4436728454973</v>
      </c>
      <c r="AL21" s="162">
        <f t="shared" si="9"/>
        <v>991.81905796721446</v>
      </c>
      <c r="AM21" s="162">
        <f t="shared" si="9"/>
        <v>991.62407688806297</v>
      </c>
      <c r="AN21" s="162">
        <f t="shared" ref="AN21:AO21" si="10">AN20*GWP_CH4</f>
        <v>945.5098666615088</v>
      </c>
      <c r="AO21" s="162">
        <f t="shared" si="10"/>
        <v>917.09947968491952</v>
      </c>
      <c r="AP21" s="162">
        <f t="shared" ref="AP21" si="11">AP20*GWP_CH4</f>
        <v>881.27643956744157</v>
      </c>
    </row>
    <row r="22" spans="4:42" ht="17.25" customHeight="1" thickTop="1">
      <c r="D22" s="612" t="s">
        <v>70</v>
      </c>
      <c r="E22" s="311" t="s">
        <v>338</v>
      </c>
      <c r="F22" s="250" t="s">
        <v>339</v>
      </c>
      <c r="G22" s="612" t="s">
        <v>349</v>
      </c>
      <c r="H22" s="164" t="s">
        <v>576</v>
      </c>
      <c r="I22" s="164" t="s">
        <v>576</v>
      </c>
      <c r="J22" s="164" t="s">
        <v>576</v>
      </c>
      <c r="K22" s="164" t="s">
        <v>576</v>
      </c>
      <c r="L22" s="164" t="s">
        <v>576</v>
      </c>
      <c r="M22" s="164" t="s">
        <v>576</v>
      </c>
      <c r="N22" s="164" t="s">
        <v>576</v>
      </c>
      <c r="O22" s="164" t="s">
        <v>576</v>
      </c>
      <c r="P22" s="164" t="s">
        <v>576</v>
      </c>
      <c r="Q22" s="164" t="s">
        <v>576</v>
      </c>
      <c r="R22" s="164" t="s">
        <v>576</v>
      </c>
      <c r="S22" s="164" t="s">
        <v>576</v>
      </c>
      <c r="T22" s="164" t="s">
        <v>576</v>
      </c>
      <c r="U22" s="164" t="s">
        <v>576</v>
      </c>
      <c r="V22" s="164" t="s">
        <v>576</v>
      </c>
      <c r="W22" s="164" t="s">
        <v>576</v>
      </c>
      <c r="X22" s="164" t="s">
        <v>576</v>
      </c>
      <c r="Y22" s="164" t="s">
        <v>576</v>
      </c>
      <c r="Z22" s="164" t="s">
        <v>576</v>
      </c>
      <c r="AA22" s="164" t="s">
        <v>576</v>
      </c>
      <c r="AB22" s="164" t="s">
        <v>576</v>
      </c>
      <c r="AC22" s="164" t="s">
        <v>576</v>
      </c>
      <c r="AD22" s="164" t="s">
        <v>576</v>
      </c>
      <c r="AE22" s="164" t="s">
        <v>576</v>
      </c>
      <c r="AF22" s="164" t="s">
        <v>576</v>
      </c>
      <c r="AG22" s="164" t="s">
        <v>576</v>
      </c>
      <c r="AH22" s="164" t="s">
        <v>576</v>
      </c>
      <c r="AI22" s="164" t="s">
        <v>576</v>
      </c>
      <c r="AJ22" s="164" t="s">
        <v>576</v>
      </c>
      <c r="AK22" s="164" t="s">
        <v>576</v>
      </c>
      <c r="AL22" s="164" t="s">
        <v>576</v>
      </c>
      <c r="AM22" s="164" t="s">
        <v>576</v>
      </c>
      <c r="AN22" s="164" t="s">
        <v>576</v>
      </c>
      <c r="AO22" s="164" t="s">
        <v>576</v>
      </c>
      <c r="AP22" s="164" t="s">
        <v>576</v>
      </c>
    </row>
    <row r="23" spans="4:42" ht="13.8">
      <c r="D23" s="613"/>
      <c r="F23" s="223" t="s">
        <v>510</v>
      </c>
      <c r="G23" s="613"/>
      <c r="H23" s="381">
        <v>6.6579999999999999E-3</v>
      </c>
      <c r="I23" s="381">
        <v>6.5247200000000003E-3</v>
      </c>
      <c r="J23" s="381">
        <v>6.8256000000000002E-3</v>
      </c>
      <c r="K23" s="381">
        <v>6.5868799999999998E-3</v>
      </c>
      <c r="L23" s="381">
        <v>6.8592799999999997E-3</v>
      </c>
      <c r="M23" s="381">
        <v>6.5822399999999996E-3</v>
      </c>
      <c r="N23" s="381">
        <v>6.2266400000000003E-3</v>
      </c>
      <c r="O23" s="381">
        <v>5.7405600000000005E-3</v>
      </c>
      <c r="P23" s="381">
        <v>5.4865600000000006E-3</v>
      </c>
      <c r="Q23" s="381">
        <v>6.0133599999999997E-3</v>
      </c>
      <c r="R23" s="381">
        <v>5.3942399999999998E-3</v>
      </c>
      <c r="S23" s="381">
        <v>5.0524800000000007E-3</v>
      </c>
      <c r="T23" s="381">
        <v>4.4078400000000005E-3</v>
      </c>
      <c r="U23" s="381">
        <v>4.07888E-3</v>
      </c>
      <c r="V23" s="381">
        <v>3.7845599999999997E-3</v>
      </c>
      <c r="W23" s="381">
        <v>3.5935199999999998E-3</v>
      </c>
      <c r="X23" s="381">
        <v>3.3875999999999997E-3</v>
      </c>
      <c r="Y23" s="381">
        <v>3.1219200000000003E-3</v>
      </c>
      <c r="Z23" s="381">
        <v>2.9845919999999999E-3</v>
      </c>
      <c r="AA23" s="381">
        <v>2.75588E-3</v>
      </c>
      <c r="AB23" s="381">
        <v>2.7276079999999999E-3</v>
      </c>
      <c r="AC23" s="381">
        <v>2.4981359999999998E-3</v>
      </c>
      <c r="AD23" s="381">
        <v>2.4210479999999999E-3</v>
      </c>
      <c r="AE23" s="381">
        <v>2.3670399999999999E-3</v>
      </c>
      <c r="AF23" s="381">
        <v>2.2199280000000004E-3</v>
      </c>
      <c r="AG23" s="381">
        <v>2.0691999999999998E-3</v>
      </c>
      <c r="AH23" s="381">
        <v>1.898624E-3</v>
      </c>
      <c r="AI23" s="381">
        <v>1.8476479999999999E-3</v>
      </c>
      <c r="AJ23" s="381">
        <v>1.736872E-3</v>
      </c>
      <c r="AK23" s="381">
        <v>1.705664E-3</v>
      </c>
      <c r="AL23" s="381">
        <v>1.5807360000000001E-3</v>
      </c>
      <c r="AM23" s="381">
        <v>1.3732E-3</v>
      </c>
      <c r="AN23" s="381">
        <v>1.366464E-3</v>
      </c>
      <c r="AO23" s="381">
        <v>1.3933679999999999E-3</v>
      </c>
      <c r="AP23" s="381">
        <v>1.3047039999999998E-3</v>
      </c>
    </row>
    <row r="24" spans="4:42" ht="27">
      <c r="D24" s="613"/>
      <c r="F24" s="64" t="s">
        <v>532</v>
      </c>
      <c r="G24" s="613"/>
      <c r="H24" s="312" t="s">
        <v>575</v>
      </c>
      <c r="I24" s="312" t="s">
        <v>575</v>
      </c>
      <c r="J24" s="312" t="s">
        <v>575</v>
      </c>
      <c r="K24" s="312" t="s">
        <v>575</v>
      </c>
      <c r="L24" s="312" t="s">
        <v>575</v>
      </c>
      <c r="M24" s="312" t="s">
        <v>575</v>
      </c>
      <c r="N24" s="312" t="s">
        <v>575</v>
      </c>
      <c r="O24" s="312" t="s">
        <v>575</v>
      </c>
      <c r="P24" s="312" t="s">
        <v>575</v>
      </c>
      <c r="Q24" s="312" t="s">
        <v>576</v>
      </c>
      <c r="R24" s="312" t="s">
        <v>575</v>
      </c>
      <c r="S24" s="312" t="s">
        <v>575</v>
      </c>
      <c r="T24" s="312" t="s">
        <v>575</v>
      </c>
      <c r="U24" s="312" t="s">
        <v>575</v>
      </c>
      <c r="V24" s="312" t="s">
        <v>575</v>
      </c>
      <c r="W24" s="312" t="s">
        <v>575</v>
      </c>
      <c r="X24" s="312" t="s">
        <v>575</v>
      </c>
      <c r="Y24" s="312" t="s">
        <v>575</v>
      </c>
      <c r="Z24" s="312" t="s">
        <v>575</v>
      </c>
      <c r="AA24" s="312" t="s">
        <v>575</v>
      </c>
      <c r="AB24" s="312" t="s">
        <v>575</v>
      </c>
      <c r="AC24" s="312" t="s">
        <v>575</v>
      </c>
      <c r="AD24" s="312" t="s">
        <v>575</v>
      </c>
      <c r="AE24" s="312" t="s">
        <v>575</v>
      </c>
      <c r="AF24" s="312" t="s">
        <v>575</v>
      </c>
      <c r="AG24" s="312" t="s">
        <v>575</v>
      </c>
      <c r="AH24" s="312" t="s">
        <v>575</v>
      </c>
      <c r="AI24" s="312" t="s">
        <v>575</v>
      </c>
      <c r="AJ24" s="312" t="s">
        <v>575</v>
      </c>
      <c r="AK24" s="312" t="s">
        <v>575</v>
      </c>
      <c r="AL24" s="312" t="s">
        <v>575</v>
      </c>
      <c r="AM24" s="312" t="s">
        <v>575</v>
      </c>
      <c r="AN24" s="312" t="s">
        <v>575</v>
      </c>
      <c r="AO24" s="312" t="s">
        <v>575</v>
      </c>
      <c r="AP24" s="312" t="s">
        <v>575</v>
      </c>
    </row>
    <row r="25" spans="4:42" ht="13.8">
      <c r="D25" s="613"/>
      <c r="E25" s="122" t="s">
        <v>341</v>
      </c>
      <c r="F25" s="250" t="s">
        <v>342</v>
      </c>
      <c r="G25" s="613"/>
      <c r="H25" s="312" t="s">
        <v>577</v>
      </c>
      <c r="I25" s="312" t="s">
        <v>577</v>
      </c>
      <c r="J25" s="312" t="s">
        <v>577</v>
      </c>
      <c r="K25" s="312" t="s">
        <v>577</v>
      </c>
      <c r="L25" s="312" t="s">
        <v>577</v>
      </c>
      <c r="M25" s="312" t="s">
        <v>577</v>
      </c>
      <c r="N25" s="312" t="s">
        <v>577</v>
      </c>
      <c r="O25" s="312" t="s">
        <v>577</v>
      </c>
      <c r="P25" s="312" t="s">
        <v>577</v>
      </c>
      <c r="Q25" s="312" t="s">
        <v>577</v>
      </c>
      <c r="R25" s="312" t="s">
        <v>577</v>
      </c>
      <c r="S25" s="312" t="s">
        <v>577</v>
      </c>
      <c r="T25" s="312" t="s">
        <v>577</v>
      </c>
      <c r="U25" s="312" t="s">
        <v>577</v>
      </c>
      <c r="V25" s="312" t="s">
        <v>577</v>
      </c>
      <c r="W25" s="312" t="s">
        <v>577</v>
      </c>
      <c r="X25" s="312" t="s">
        <v>577</v>
      </c>
      <c r="Y25" s="312" t="s">
        <v>577</v>
      </c>
      <c r="Z25" s="312" t="s">
        <v>577</v>
      </c>
      <c r="AA25" s="312" t="s">
        <v>577</v>
      </c>
      <c r="AB25" s="312" t="s">
        <v>577</v>
      </c>
      <c r="AC25" s="312" t="s">
        <v>577</v>
      </c>
      <c r="AD25" s="312" t="s">
        <v>577</v>
      </c>
      <c r="AE25" s="312" t="s">
        <v>577</v>
      </c>
      <c r="AF25" s="312" t="s">
        <v>577</v>
      </c>
      <c r="AG25" s="312" t="s">
        <v>577</v>
      </c>
      <c r="AH25" s="312" t="s">
        <v>577</v>
      </c>
      <c r="AI25" s="312" t="s">
        <v>578</v>
      </c>
      <c r="AJ25" s="312" t="s">
        <v>578</v>
      </c>
      <c r="AK25" s="312" t="s">
        <v>578</v>
      </c>
      <c r="AL25" s="312" t="s">
        <v>578</v>
      </c>
      <c r="AM25" s="312" t="s">
        <v>577</v>
      </c>
      <c r="AN25" s="312" t="s">
        <v>577</v>
      </c>
      <c r="AO25" s="312" t="s">
        <v>577</v>
      </c>
      <c r="AP25" s="312" t="s">
        <v>577</v>
      </c>
    </row>
    <row r="26" spans="4:42" ht="13.8">
      <c r="D26" s="613"/>
      <c r="E26" s="237" t="s">
        <v>343</v>
      </c>
      <c r="F26" s="310" t="s">
        <v>344</v>
      </c>
      <c r="G26" s="6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313"/>
      <c r="AP26" s="313"/>
    </row>
    <row r="27" spans="4:42" ht="13.8">
      <c r="D27" s="613"/>
      <c r="E27" s="63"/>
      <c r="F27" s="223" t="s">
        <v>345</v>
      </c>
      <c r="G27" s="613"/>
      <c r="H27" s="381">
        <v>4.7411535653315575E-4</v>
      </c>
      <c r="I27" s="381">
        <v>5.0228403997637321E-4</v>
      </c>
      <c r="J27" s="381">
        <v>5.0792143060268094E-4</v>
      </c>
      <c r="K27" s="381">
        <v>5.0385461372492047E-4</v>
      </c>
      <c r="L27" s="381">
        <v>5.0560545336451271E-4</v>
      </c>
      <c r="M27" s="381">
        <v>4.9376004548109403E-4</v>
      </c>
      <c r="N27" s="381">
        <v>4.8738626852261183E-4</v>
      </c>
      <c r="O27" s="381">
        <v>5.0447324124896727E-4</v>
      </c>
      <c r="P27" s="381">
        <v>4.9668081111691647E-4</v>
      </c>
      <c r="Q27" s="381">
        <v>4.9109375568421373E-4</v>
      </c>
      <c r="R27" s="381">
        <v>5.1915925310097783E-4</v>
      </c>
      <c r="S27" s="381">
        <v>4.9282750161057918E-4</v>
      </c>
      <c r="T27" s="381">
        <v>5.434841840583172E-4</v>
      </c>
      <c r="U27" s="381">
        <v>5.658798675175408E-4</v>
      </c>
      <c r="V27" s="381">
        <v>6.0759506684040176E-4</v>
      </c>
      <c r="W27" s="381">
        <v>6.6261275598703245E-4</v>
      </c>
      <c r="X27" s="381">
        <v>6.8770543677499848E-4</v>
      </c>
      <c r="Y27" s="381">
        <v>7.1889458122304472E-4</v>
      </c>
      <c r="Z27" s="381">
        <v>7.0869866507359061E-4</v>
      </c>
      <c r="AA27" s="381">
        <v>6.69904807270918E-4</v>
      </c>
      <c r="AB27" s="381">
        <v>6.3611324564964667E-4</v>
      </c>
      <c r="AC27" s="381">
        <v>6.3027399797112424E-4</v>
      </c>
      <c r="AD27" s="381">
        <v>6.0830011731030414E-4</v>
      </c>
      <c r="AE27" s="381">
        <v>5.6413097004801244E-4</v>
      </c>
      <c r="AF27" s="381">
        <v>5.2549712011688897E-4</v>
      </c>
      <c r="AG27" s="381">
        <v>5.1050708197222338E-4</v>
      </c>
      <c r="AH27" s="381">
        <v>5.138876125800689E-4</v>
      </c>
      <c r="AI27" s="381">
        <v>5.2470317175730701E-4</v>
      </c>
      <c r="AJ27" s="381">
        <v>4.8145637704583185E-4</v>
      </c>
      <c r="AK27" s="381">
        <v>4.590237537558471E-4</v>
      </c>
      <c r="AL27" s="381">
        <v>4.4749998477024155E-4</v>
      </c>
      <c r="AM27" s="381">
        <v>4.2549548759347587E-4</v>
      </c>
      <c r="AN27" s="381">
        <v>3.8786585321473512E-4</v>
      </c>
      <c r="AO27" s="381">
        <v>3.7040260045171231E-4</v>
      </c>
      <c r="AP27" s="381">
        <v>3.5816846914713473E-4</v>
      </c>
    </row>
    <row r="28" spans="4:42" ht="14.4" thickBot="1">
      <c r="D28" s="613"/>
      <c r="E28" s="62"/>
      <c r="F28" s="1" t="s">
        <v>346</v>
      </c>
      <c r="G28" s="614"/>
      <c r="H28" s="165" t="s">
        <v>575</v>
      </c>
      <c r="I28" s="165" t="s">
        <v>575</v>
      </c>
      <c r="J28" s="165" t="s">
        <v>575</v>
      </c>
      <c r="K28" s="165" t="s">
        <v>575</v>
      </c>
      <c r="L28" s="165" t="s">
        <v>575</v>
      </c>
      <c r="M28" s="165" t="s">
        <v>575</v>
      </c>
      <c r="N28" s="165" t="s">
        <v>575</v>
      </c>
      <c r="O28" s="165" t="s">
        <v>575</v>
      </c>
      <c r="P28" s="165" t="s">
        <v>575</v>
      </c>
      <c r="Q28" s="165" t="s">
        <v>575</v>
      </c>
      <c r="R28" s="165" t="s">
        <v>575</v>
      </c>
      <c r="S28" s="165" t="s">
        <v>575</v>
      </c>
      <c r="T28" s="165" t="s">
        <v>575</v>
      </c>
      <c r="U28" s="165" t="s">
        <v>575</v>
      </c>
      <c r="V28" s="165" t="s">
        <v>575</v>
      </c>
      <c r="W28" s="165" t="s">
        <v>575</v>
      </c>
      <c r="X28" s="165" t="s">
        <v>575</v>
      </c>
      <c r="Y28" s="165" t="s">
        <v>575</v>
      </c>
      <c r="Z28" s="165" t="s">
        <v>575</v>
      </c>
      <c r="AA28" s="165" t="s">
        <v>575</v>
      </c>
      <c r="AB28" s="165" t="s">
        <v>575</v>
      </c>
      <c r="AC28" s="165" t="s">
        <v>575</v>
      </c>
      <c r="AD28" s="165" t="s">
        <v>575</v>
      </c>
      <c r="AE28" s="165" t="s">
        <v>575</v>
      </c>
      <c r="AF28" s="165" t="s">
        <v>575</v>
      </c>
      <c r="AG28" s="165" t="s">
        <v>575</v>
      </c>
      <c r="AH28" s="165" t="s">
        <v>575</v>
      </c>
      <c r="AI28" s="165" t="s">
        <v>575</v>
      </c>
      <c r="AJ28" s="165" t="s">
        <v>575</v>
      </c>
      <c r="AK28" s="165" t="s">
        <v>575</v>
      </c>
      <c r="AL28" s="165" t="s">
        <v>575</v>
      </c>
      <c r="AM28" s="165" t="s">
        <v>575</v>
      </c>
      <c r="AN28" s="165" t="s">
        <v>575</v>
      </c>
      <c r="AO28" s="165" t="s">
        <v>575</v>
      </c>
      <c r="AP28" s="165" t="s">
        <v>575</v>
      </c>
    </row>
    <row r="29" spans="4:42" ht="17.399999999999999" thickTop="1" thickBot="1">
      <c r="D29" s="613"/>
      <c r="E29" s="616" t="s">
        <v>66</v>
      </c>
      <c r="F29" s="617"/>
      <c r="G29" s="61" t="s">
        <v>349</v>
      </c>
      <c r="H29" s="382">
        <f t="shared" ref="H29" si="12">SUM(H22:H28)</f>
        <v>7.1321153565331559E-3</v>
      </c>
      <c r="I29" s="382">
        <f t="shared" ref="I29:AM29" si="13">SUM(I22:I28)</f>
        <v>7.0270040399763737E-3</v>
      </c>
      <c r="J29" s="382">
        <f t="shared" si="13"/>
        <v>7.3335214306026811E-3</v>
      </c>
      <c r="K29" s="382">
        <f t="shared" si="13"/>
        <v>7.0907346137249203E-3</v>
      </c>
      <c r="L29" s="382">
        <f t="shared" si="13"/>
        <v>7.3648854533645124E-3</v>
      </c>
      <c r="M29" s="382">
        <f t="shared" si="13"/>
        <v>7.0760000454810935E-3</v>
      </c>
      <c r="N29" s="382">
        <f t="shared" si="13"/>
        <v>6.7140262685226118E-3</v>
      </c>
      <c r="O29" s="382">
        <f t="shared" si="13"/>
        <v>6.2450332412489675E-3</v>
      </c>
      <c r="P29" s="382">
        <f t="shared" si="13"/>
        <v>5.9832408111169175E-3</v>
      </c>
      <c r="Q29" s="382">
        <f t="shared" si="13"/>
        <v>6.5044537556842134E-3</v>
      </c>
      <c r="R29" s="382">
        <f t="shared" si="13"/>
        <v>5.9133992531009774E-3</v>
      </c>
      <c r="S29" s="382">
        <f t="shared" si="13"/>
        <v>5.5453075016105796E-3</v>
      </c>
      <c r="T29" s="382">
        <f t="shared" si="13"/>
        <v>4.9513241840583181E-3</v>
      </c>
      <c r="U29" s="382">
        <f t="shared" si="13"/>
        <v>4.6447598675175405E-3</v>
      </c>
      <c r="V29" s="382">
        <f t="shared" si="13"/>
        <v>4.3921550668404013E-3</v>
      </c>
      <c r="W29" s="382">
        <f t="shared" si="13"/>
        <v>4.2561327559870327E-3</v>
      </c>
      <c r="X29" s="382">
        <f t="shared" si="13"/>
        <v>4.0753054367749985E-3</v>
      </c>
      <c r="Y29" s="382">
        <f t="shared" si="13"/>
        <v>3.8408145812230451E-3</v>
      </c>
      <c r="Z29" s="382">
        <f t="shared" si="13"/>
        <v>3.6932906650735905E-3</v>
      </c>
      <c r="AA29" s="382">
        <f t="shared" si="13"/>
        <v>3.4257848072709179E-3</v>
      </c>
      <c r="AB29" s="382">
        <f t="shared" si="13"/>
        <v>3.3637212456496465E-3</v>
      </c>
      <c r="AC29" s="382">
        <f t="shared" si="13"/>
        <v>3.1284099979711241E-3</v>
      </c>
      <c r="AD29" s="382">
        <f t="shared" si="13"/>
        <v>3.0293481173103041E-3</v>
      </c>
      <c r="AE29" s="382">
        <f t="shared" si="13"/>
        <v>2.9311709700480123E-3</v>
      </c>
      <c r="AF29" s="382">
        <f t="shared" si="13"/>
        <v>2.7454251201168892E-3</v>
      </c>
      <c r="AG29" s="382">
        <f t="shared" si="13"/>
        <v>2.5797070819722229E-3</v>
      </c>
      <c r="AH29" s="382">
        <f t="shared" si="13"/>
        <v>2.4125116125800691E-3</v>
      </c>
      <c r="AI29" s="382">
        <f t="shared" si="13"/>
        <v>2.3723511717573071E-3</v>
      </c>
      <c r="AJ29" s="382">
        <f t="shared" si="13"/>
        <v>2.2183283770458319E-3</v>
      </c>
      <c r="AK29" s="382">
        <f t="shared" si="13"/>
        <v>2.164687753755847E-3</v>
      </c>
      <c r="AL29" s="382">
        <f t="shared" si="13"/>
        <v>2.0282359847702417E-3</v>
      </c>
      <c r="AM29" s="382">
        <f t="shared" si="13"/>
        <v>1.7986954875934759E-3</v>
      </c>
      <c r="AN29" s="382">
        <f t="shared" ref="AN29:AO29" si="14">SUM(AN22:AN28)</f>
        <v>1.7543298532147352E-3</v>
      </c>
      <c r="AO29" s="382">
        <f t="shared" si="14"/>
        <v>1.7637706004517122E-3</v>
      </c>
      <c r="AP29" s="382">
        <f t="shared" ref="AP29" si="15">SUM(AP22:AP28)</f>
        <v>1.6628724691471345E-3</v>
      </c>
    </row>
    <row r="30" spans="4:42" ht="17.399999999999999" thickTop="1" thickBot="1">
      <c r="D30" s="614"/>
      <c r="E30" s="618"/>
      <c r="F30" s="619"/>
      <c r="G30" s="60" t="s">
        <v>348</v>
      </c>
      <c r="H30" s="59">
        <f>H29*GWP_N2O</f>
        <v>1.8900105694812863</v>
      </c>
      <c r="I30" s="59">
        <f t="shared" ref="I30:AM30" si="16">I29*GWP_N2O</f>
        <v>1.862156070593739</v>
      </c>
      <c r="J30" s="59">
        <f t="shared" si="16"/>
        <v>1.9433831791097105</v>
      </c>
      <c r="K30" s="59">
        <f t="shared" si="16"/>
        <v>1.879044672637104</v>
      </c>
      <c r="L30" s="59">
        <f t="shared" si="16"/>
        <v>1.9516946451415957</v>
      </c>
      <c r="M30" s="59">
        <f t="shared" si="16"/>
        <v>1.8751400120524897</v>
      </c>
      <c r="N30" s="59">
        <f t="shared" si="16"/>
        <v>1.779216961158492</v>
      </c>
      <c r="O30" s="59">
        <f t="shared" si="16"/>
        <v>1.6549338089309764</v>
      </c>
      <c r="P30" s="59">
        <f t="shared" si="16"/>
        <v>1.5855588149459832</v>
      </c>
      <c r="Q30" s="59">
        <f t="shared" si="16"/>
        <v>1.7236802452563165</v>
      </c>
      <c r="R30" s="59">
        <f t="shared" si="16"/>
        <v>1.5670508020717591</v>
      </c>
      <c r="S30" s="59">
        <f t="shared" si="16"/>
        <v>1.4695064879268036</v>
      </c>
      <c r="T30" s="59">
        <f t="shared" si="16"/>
        <v>1.3121009087754543</v>
      </c>
      <c r="U30" s="59">
        <f t="shared" si="16"/>
        <v>1.2308613648921483</v>
      </c>
      <c r="V30" s="59">
        <f t="shared" si="16"/>
        <v>1.1639210927127064</v>
      </c>
      <c r="W30" s="59">
        <f t="shared" si="16"/>
        <v>1.1278751803365636</v>
      </c>
      <c r="X30" s="59">
        <f t="shared" si="16"/>
        <v>1.0799559407453747</v>
      </c>
      <c r="Y30" s="59">
        <f t="shared" si="16"/>
        <v>1.0178158640241068</v>
      </c>
      <c r="Z30" s="59">
        <f t="shared" si="16"/>
        <v>0.97872202624450144</v>
      </c>
      <c r="AA30" s="59">
        <f t="shared" si="16"/>
        <v>0.9078329739267933</v>
      </c>
      <c r="AB30" s="59">
        <f t="shared" si="16"/>
        <v>0.89138613009715628</v>
      </c>
      <c r="AC30" s="59">
        <f t="shared" si="16"/>
        <v>0.82902864946234789</v>
      </c>
      <c r="AD30" s="59">
        <f t="shared" si="16"/>
        <v>0.80277725108723064</v>
      </c>
      <c r="AE30" s="59">
        <f t="shared" si="16"/>
        <v>0.77676030706272325</v>
      </c>
      <c r="AF30" s="59">
        <f t="shared" si="16"/>
        <v>0.7275376568309756</v>
      </c>
      <c r="AG30" s="59">
        <f t="shared" si="16"/>
        <v>0.68362237672263904</v>
      </c>
      <c r="AH30" s="59">
        <f t="shared" si="16"/>
        <v>0.63931557733371835</v>
      </c>
      <c r="AI30" s="59">
        <f t="shared" si="16"/>
        <v>0.62867306051568639</v>
      </c>
      <c r="AJ30" s="59">
        <f t="shared" si="16"/>
        <v>0.58785701991714545</v>
      </c>
      <c r="AK30" s="59">
        <f t="shared" si="16"/>
        <v>0.57364225474529951</v>
      </c>
      <c r="AL30" s="59">
        <f t="shared" si="16"/>
        <v>0.53748253596411399</v>
      </c>
      <c r="AM30" s="59">
        <f t="shared" si="16"/>
        <v>0.47665430421227112</v>
      </c>
      <c r="AN30" s="59">
        <f t="shared" ref="AN30:AO30" si="17">AN29*GWP_N2O</f>
        <v>0.4648974111019048</v>
      </c>
      <c r="AO30" s="59">
        <f t="shared" si="17"/>
        <v>0.46739920911970373</v>
      </c>
      <c r="AP30" s="59">
        <f t="shared" ref="AP30" si="18">AP29*GWP_N2O</f>
        <v>0.44066120432399064</v>
      </c>
    </row>
    <row r="31" spans="4:42" ht="16.8" thickTop="1">
      <c r="D31" s="58"/>
      <c r="E31" s="57" t="s">
        <v>350</v>
      </c>
      <c r="F31" s="55"/>
      <c r="G31" s="56" t="s">
        <v>348</v>
      </c>
      <c r="H31" s="167">
        <f t="shared" ref="H31" si="19">SUM(H21,H12,H30)</f>
        <v>6113.434066433575</v>
      </c>
      <c r="I31" s="167">
        <f t="shared" ref="I31:AM31" si="20">SUM(I21,I12,I30)</f>
        <v>5761.5363420220528</v>
      </c>
      <c r="J31" s="167">
        <f t="shared" si="20"/>
        <v>4814.188335627452</v>
      </c>
      <c r="K31" s="167">
        <f t="shared" si="20"/>
        <v>4190.2355410349883</v>
      </c>
      <c r="L31" s="167">
        <f t="shared" si="20"/>
        <v>3944.5672572820777</v>
      </c>
      <c r="M31" s="167">
        <f t="shared" si="20"/>
        <v>3847.2997357147046</v>
      </c>
      <c r="N31" s="167">
        <f t="shared" si="20"/>
        <v>3519.1062851629949</v>
      </c>
      <c r="O31" s="167">
        <f t="shared" si="20"/>
        <v>3366.685726908745</v>
      </c>
      <c r="P31" s="167">
        <f t="shared" si="20"/>
        <v>3101.8005302719503</v>
      </c>
      <c r="Q31" s="167">
        <f t="shared" si="20"/>
        <v>3078.3107020635189</v>
      </c>
      <c r="R31" s="167">
        <f t="shared" si="20"/>
        <v>2908.9997723173296</v>
      </c>
      <c r="S31" s="167">
        <f t="shared" si="20"/>
        <v>2682.6345907226678</v>
      </c>
      <c r="T31" s="167">
        <f t="shared" si="20"/>
        <v>2044.2287978024324</v>
      </c>
      <c r="U31" s="167">
        <f t="shared" si="20"/>
        <v>1958.5777605136293</v>
      </c>
      <c r="V31" s="167">
        <f t="shared" si="20"/>
        <v>1917.8746232271349</v>
      </c>
      <c r="W31" s="167">
        <f t="shared" si="20"/>
        <v>1963.4490229224029</v>
      </c>
      <c r="X31" s="167">
        <f t="shared" si="20"/>
        <v>2036.6227005267185</v>
      </c>
      <c r="Y31" s="167">
        <f t="shared" si="20"/>
        <v>2118.6298690754393</v>
      </c>
      <c r="Z31" s="167">
        <f t="shared" si="20"/>
        <v>2030.1515898594164</v>
      </c>
      <c r="AA31" s="167">
        <f t="shared" si="20"/>
        <v>1917.5394729172765</v>
      </c>
      <c r="AB31" s="167">
        <f t="shared" si="20"/>
        <v>1835.2573204350824</v>
      </c>
      <c r="AC31" s="167">
        <f t="shared" si="20"/>
        <v>1814.4126257514827</v>
      </c>
      <c r="AD31" s="167">
        <f t="shared" si="20"/>
        <v>1792.0485675984912</v>
      </c>
      <c r="AE31" s="167">
        <f t="shared" si="20"/>
        <v>1679.4803698773628</v>
      </c>
      <c r="AF31" s="167">
        <f t="shared" si="20"/>
        <v>1659.3269282396795</v>
      </c>
      <c r="AG31" s="167">
        <f t="shared" si="20"/>
        <v>1607.0083359021805</v>
      </c>
      <c r="AH31" s="167">
        <f t="shared" si="20"/>
        <v>1657.7120568747689</v>
      </c>
      <c r="AI31" s="167">
        <f t="shared" si="20"/>
        <v>1660.9346609698316</v>
      </c>
      <c r="AJ31" s="167">
        <f t="shared" si="20"/>
        <v>1545.7821398029046</v>
      </c>
      <c r="AK31" s="167">
        <f t="shared" si="20"/>
        <v>1446.4274404519274</v>
      </c>
      <c r="AL31" s="167">
        <f t="shared" si="20"/>
        <v>1400.7012654237451</v>
      </c>
      <c r="AM31" s="167">
        <f t="shared" si="20"/>
        <v>1365.7418356778699</v>
      </c>
      <c r="AN31" s="167">
        <f t="shared" ref="AN31:AO31" si="21">SUM(AN21,AN12,AN30)</f>
        <v>1294.975105432482</v>
      </c>
      <c r="AO31" s="167">
        <f t="shared" si="21"/>
        <v>1253.3478866845489</v>
      </c>
      <c r="AP31" s="167">
        <f t="shared" ref="AP31" si="22">SUM(AP21,AP12,AP30)</f>
        <v>1202.3130238086387</v>
      </c>
    </row>
    <row r="32" spans="4:42" ht="7.5" customHeight="1">
      <c r="D32" s="217"/>
      <c r="E32" s="217"/>
      <c r="F32" s="218"/>
      <c r="G32" s="219"/>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row>
    <row r="33" spans="4:42" ht="16.2">
      <c r="D33" s="178" t="s">
        <v>351</v>
      </c>
      <c r="E33" s="217"/>
      <c r="F33" s="218"/>
      <c r="G33" s="219"/>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row>
    <row r="34" spans="4:42" ht="16.2">
      <c r="D34" s="221" t="s">
        <v>352</v>
      </c>
      <c r="E34" s="223" t="s">
        <v>353</v>
      </c>
      <c r="F34" s="223" t="s">
        <v>514</v>
      </c>
      <c r="G34" s="222" t="s">
        <v>321</v>
      </c>
      <c r="H34" s="224">
        <v>130.66325000000001</v>
      </c>
      <c r="I34" s="224">
        <v>128.04763</v>
      </c>
      <c r="J34" s="224">
        <v>133.95240000000001</v>
      </c>
      <c r="K34" s="224">
        <v>129.26751999999999</v>
      </c>
      <c r="L34" s="224">
        <v>134.61337</v>
      </c>
      <c r="M34" s="224">
        <v>129.17645999999999</v>
      </c>
      <c r="N34" s="224">
        <v>122.19781</v>
      </c>
      <c r="O34" s="224">
        <v>112.65849</v>
      </c>
      <c r="P34" s="224">
        <v>107.67374</v>
      </c>
      <c r="Q34" s="224">
        <v>118.01219</v>
      </c>
      <c r="R34" s="224">
        <v>105.86196</v>
      </c>
      <c r="S34" s="224">
        <v>99.154920000000004</v>
      </c>
      <c r="T34" s="224">
        <v>86.503860000000003</v>
      </c>
      <c r="U34" s="224">
        <v>80.048019999999994</v>
      </c>
      <c r="V34" s="224">
        <v>74.271990000000002</v>
      </c>
      <c r="W34" s="224">
        <v>70.522829999999999</v>
      </c>
      <c r="X34" s="224">
        <v>66.481650000000002</v>
      </c>
      <c r="Y34" s="224">
        <v>61.267679999999999</v>
      </c>
      <c r="Z34" s="224">
        <v>58.572617999999999</v>
      </c>
      <c r="AA34" s="224">
        <v>54.084144999999999</v>
      </c>
      <c r="AB34" s="224">
        <v>53.529307000000003</v>
      </c>
      <c r="AC34" s="224">
        <v>49.025918999999995</v>
      </c>
      <c r="AD34" s="224">
        <v>47.513066999999999</v>
      </c>
      <c r="AE34" s="224">
        <v>46.453159999999997</v>
      </c>
      <c r="AF34" s="224">
        <v>43.566087000000003</v>
      </c>
      <c r="AG34" s="224">
        <v>40.608049999999999</v>
      </c>
      <c r="AH34" s="224">
        <v>37.260496000000003</v>
      </c>
      <c r="AI34" s="224">
        <v>36.260092</v>
      </c>
      <c r="AJ34" s="224">
        <v>34.086112999999997</v>
      </c>
      <c r="AK34" s="224">
        <v>33.473655999999998</v>
      </c>
      <c r="AL34" s="224">
        <v>31.021944000000001</v>
      </c>
      <c r="AM34" s="224">
        <v>26.94905</v>
      </c>
      <c r="AN34" s="224">
        <v>26.816856000000001</v>
      </c>
      <c r="AO34" s="224">
        <v>27.344846999999998</v>
      </c>
      <c r="AP34" s="224">
        <v>25.604816</v>
      </c>
    </row>
  </sheetData>
  <mergeCells count="8">
    <mergeCell ref="G22:G28"/>
    <mergeCell ref="G5:G11"/>
    <mergeCell ref="G13:G19"/>
    <mergeCell ref="D5:D12"/>
    <mergeCell ref="D22:D30"/>
    <mergeCell ref="E29:F30"/>
    <mergeCell ref="D13:D21"/>
    <mergeCell ref="E20:F21"/>
  </mergeCells>
  <phoneticPr fontId="5"/>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dimension ref="A1:AS131"/>
  <sheetViews>
    <sheetView workbookViewId="0"/>
  </sheetViews>
  <sheetFormatPr defaultColWidth="18.6640625" defaultRowHeight="12.9" customHeight="1"/>
  <cols>
    <col min="1" max="1" width="3" style="8" customWidth="1"/>
    <col min="2" max="2" width="4.6640625" style="10" customWidth="1"/>
    <col min="3" max="3" width="3" style="10" customWidth="1"/>
    <col min="4" max="4" width="1.44140625" style="8" customWidth="1"/>
    <col min="5" max="5" width="3" style="9" customWidth="1"/>
    <col min="6" max="6" width="12.5546875" style="9" customWidth="1"/>
    <col min="7" max="7" width="5.109375" style="8" customWidth="1"/>
    <col min="8" max="8" width="11.44140625" style="8" bestFit="1" customWidth="1"/>
    <col min="9" max="43" width="6.33203125" style="11" customWidth="1"/>
    <col min="44" max="44" width="19.5546875" style="8" customWidth="1"/>
    <col min="45" max="45" width="19.33203125" style="8" customWidth="1"/>
    <col min="46" max="16384" width="18.6640625" style="8"/>
  </cols>
  <sheetData>
    <row r="1" spans="2:44" ht="16.2" customHeight="1">
      <c r="B1" s="212" t="s">
        <v>354</v>
      </c>
      <c r="C1" s="212"/>
    </row>
    <row r="2" spans="2:44" ht="13.2"/>
    <row r="3" spans="2:44" ht="14.1" customHeight="1">
      <c r="B3" s="10" t="s">
        <v>355</v>
      </c>
      <c r="C3" s="9">
        <v>62</v>
      </c>
      <c r="E3" s="8" t="s">
        <v>356</v>
      </c>
      <c r="F3" s="8"/>
    </row>
    <row r="4" spans="2:44" ht="14.1" customHeight="1">
      <c r="C4" s="9"/>
      <c r="F4" s="620" t="s">
        <v>357</v>
      </c>
      <c r="G4" s="621"/>
      <c r="H4" s="155" t="s">
        <v>358</v>
      </c>
      <c r="I4" s="141">
        <v>1990</v>
      </c>
      <c r="J4" s="141">
        <f t="shared" ref="J4:AQ4" si="0">I4+1</f>
        <v>1991</v>
      </c>
      <c r="K4" s="141">
        <f t="shared" si="0"/>
        <v>1992</v>
      </c>
      <c r="L4" s="141">
        <f t="shared" si="0"/>
        <v>1993</v>
      </c>
      <c r="M4" s="141">
        <f t="shared" si="0"/>
        <v>1994</v>
      </c>
      <c r="N4" s="141">
        <f t="shared" si="0"/>
        <v>1995</v>
      </c>
      <c r="O4" s="141">
        <f t="shared" si="0"/>
        <v>1996</v>
      </c>
      <c r="P4" s="141">
        <f t="shared" si="0"/>
        <v>1997</v>
      </c>
      <c r="Q4" s="141">
        <f t="shared" si="0"/>
        <v>1998</v>
      </c>
      <c r="R4" s="141">
        <f t="shared" si="0"/>
        <v>1999</v>
      </c>
      <c r="S4" s="141">
        <f t="shared" si="0"/>
        <v>2000</v>
      </c>
      <c r="T4" s="141">
        <f t="shared" si="0"/>
        <v>2001</v>
      </c>
      <c r="U4" s="141">
        <f t="shared" si="0"/>
        <v>2002</v>
      </c>
      <c r="V4" s="141">
        <f t="shared" si="0"/>
        <v>2003</v>
      </c>
      <c r="W4" s="141">
        <f t="shared" si="0"/>
        <v>2004</v>
      </c>
      <c r="X4" s="141">
        <f t="shared" si="0"/>
        <v>2005</v>
      </c>
      <c r="Y4" s="141">
        <f t="shared" si="0"/>
        <v>2006</v>
      </c>
      <c r="Z4" s="141">
        <f t="shared" si="0"/>
        <v>2007</v>
      </c>
      <c r="AA4" s="141">
        <f t="shared" si="0"/>
        <v>2008</v>
      </c>
      <c r="AB4" s="141">
        <f t="shared" si="0"/>
        <v>2009</v>
      </c>
      <c r="AC4" s="141">
        <f t="shared" si="0"/>
        <v>2010</v>
      </c>
      <c r="AD4" s="141">
        <f t="shared" si="0"/>
        <v>2011</v>
      </c>
      <c r="AE4" s="141">
        <f t="shared" si="0"/>
        <v>2012</v>
      </c>
      <c r="AF4" s="141">
        <f t="shared" si="0"/>
        <v>2013</v>
      </c>
      <c r="AG4" s="141">
        <f t="shared" si="0"/>
        <v>2014</v>
      </c>
      <c r="AH4" s="141">
        <f t="shared" si="0"/>
        <v>2015</v>
      </c>
      <c r="AI4" s="141">
        <f t="shared" si="0"/>
        <v>2016</v>
      </c>
      <c r="AJ4" s="141">
        <f t="shared" si="0"/>
        <v>2017</v>
      </c>
      <c r="AK4" s="141">
        <f t="shared" si="0"/>
        <v>2018</v>
      </c>
      <c r="AL4" s="141">
        <f t="shared" si="0"/>
        <v>2019</v>
      </c>
      <c r="AM4" s="141">
        <f t="shared" si="0"/>
        <v>2020</v>
      </c>
      <c r="AN4" s="141">
        <f t="shared" si="0"/>
        <v>2021</v>
      </c>
      <c r="AO4" s="141">
        <f t="shared" si="0"/>
        <v>2022</v>
      </c>
      <c r="AP4" s="141">
        <f t="shared" si="0"/>
        <v>2023</v>
      </c>
      <c r="AQ4" s="141">
        <f t="shared" si="0"/>
        <v>2024</v>
      </c>
      <c r="AR4" s="383" t="s">
        <v>517</v>
      </c>
    </row>
    <row r="5" spans="2:44" ht="26.25" customHeight="1">
      <c r="C5" s="9"/>
      <c r="F5" s="622" t="s">
        <v>359</v>
      </c>
      <c r="G5" s="623"/>
      <c r="H5" s="314" t="s">
        <v>360</v>
      </c>
      <c r="I5" s="315">
        <v>9470.9850000000006</v>
      </c>
      <c r="J5" s="315">
        <v>9859.1820000000007</v>
      </c>
      <c r="K5" s="315">
        <v>8966.6589999999997</v>
      </c>
      <c r="L5" s="315">
        <v>8634.4110000000001</v>
      </c>
      <c r="M5" s="315">
        <v>8677.9920000000002</v>
      </c>
      <c r="N5" s="315">
        <v>8118.3320000000003</v>
      </c>
      <c r="O5" s="315">
        <v>8032.23</v>
      </c>
      <c r="P5" s="315">
        <v>5016.0060000000003</v>
      </c>
      <c r="Q5" s="315">
        <v>5459.62</v>
      </c>
      <c r="R5" s="315">
        <v>5286.0780000000004</v>
      </c>
      <c r="S5" s="315">
        <v>4015.6759999999999</v>
      </c>
      <c r="T5" s="315">
        <v>3834.056</v>
      </c>
      <c r="U5" s="315">
        <v>1826.84</v>
      </c>
      <c r="V5" s="315">
        <v>1247.4480000000001</v>
      </c>
      <c r="W5" s="315">
        <v>1713.8009999999999</v>
      </c>
      <c r="X5" s="315">
        <v>1634.925</v>
      </c>
      <c r="Y5" s="315">
        <v>1552.818</v>
      </c>
      <c r="Z5" s="315">
        <v>1285.0419999999999</v>
      </c>
      <c r="AA5" s="315">
        <v>1117.2919999999999</v>
      </c>
      <c r="AB5" s="315">
        <v>1197.875</v>
      </c>
      <c r="AC5" s="315">
        <v>1224.646</v>
      </c>
      <c r="AD5" s="315">
        <v>1132.104</v>
      </c>
      <c r="AE5" s="315">
        <v>1100.4169999999999</v>
      </c>
      <c r="AF5" s="315">
        <v>1102.9380000000001</v>
      </c>
      <c r="AG5" s="315">
        <v>1124.375</v>
      </c>
      <c r="AH5" s="315">
        <v>979.52300000000002</v>
      </c>
      <c r="AI5" s="315">
        <v>1102.0830000000001</v>
      </c>
      <c r="AJ5" s="315">
        <v>1275.2080000000001</v>
      </c>
      <c r="AK5" s="315">
        <v>659.89599999999996</v>
      </c>
      <c r="AL5" s="315">
        <v>458.95800000000003</v>
      </c>
      <c r="AM5" s="315">
        <v>565</v>
      </c>
      <c r="AN5" s="315">
        <v>799.35500000000002</v>
      </c>
      <c r="AO5" s="315">
        <v>616.34799999999996</v>
      </c>
      <c r="AP5" s="315">
        <v>729.01199999999994</v>
      </c>
      <c r="AQ5" s="315">
        <v>475.45299999999997</v>
      </c>
      <c r="AR5" s="379" t="s">
        <v>502</v>
      </c>
    </row>
    <row r="6" spans="2:44" ht="15.6">
      <c r="C6" s="9"/>
      <c r="F6" s="631" t="s">
        <v>361</v>
      </c>
      <c r="G6" s="632"/>
      <c r="H6" s="314" t="s">
        <v>362</v>
      </c>
      <c r="I6" s="315">
        <v>261.99400000000003</v>
      </c>
      <c r="J6" s="315">
        <v>240.52974461732899</v>
      </c>
      <c r="K6" s="315">
        <v>189.46764749884366</v>
      </c>
      <c r="L6" s="315">
        <v>154.24474300843639</v>
      </c>
      <c r="M6" s="315">
        <v>126.67849939443147</v>
      </c>
      <c r="N6" s="315">
        <v>91.992000000000004</v>
      </c>
      <c r="O6" s="315">
        <v>75.587999999999994</v>
      </c>
      <c r="P6" s="315">
        <v>75.418000000000006</v>
      </c>
      <c r="Q6" s="315">
        <v>65.942999999999998</v>
      </c>
      <c r="R6" s="315">
        <v>63.076999999999998</v>
      </c>
      <c r="S6" s="315">
        <v>56.502000000000002</v>
      </c>
      <c r="T6" s="315">
        <v>42.829000000000001</v>
      </c>
      <c r="U6" s="316">
        <v>10.452</v>
      </c>
      <c r="V6" s="316">
        <v>6.0410000000000004</v>
      </c>
      <c r="W6" s="316">
        <v>5.226</v>
      </c>
      <c r="X6" s="316">
        <v>4.21</v>
      </c>
      <c r="Y6" s="316">
        <v>3.5459999999999998</v>
      </c>
      <c r="Z6" s="316">
        <v>2.4159999999999999</v>
      </c>
      <c r="AA6" s="316">
        <v>1.9890000000000001</v>
      </c>
      <c r="AB6" s="316">
        <v>2.0790000000000002</v>
      </c>
      <c r="AC6" s="316">
        <v>1.966</v>
      </c>
      <c r="AD6" s="316">
        <v>1.7609999999999999</v>
      </c>
      <c r="AE6" s="316">
        <v>1.7629999999999999</v>
      </c>
      <c r="AF6" s="316">
        <v>1.851</v>
      </c>
      <c r="AG6" s="316">
        <v>2.2690000000000001</v>
      </c>
      <c r="AH6" s="316">
        <v>2.3889999999999998</v>
      </c>
      <c r="AI6" s="316">
        <v>2.35</v>
      </c>
      <c r="AJ6" s="316">
        <v>2.8540000000000001</v>
      </c>
      <c r="AK6" s="316">
        <v>1.5069999999999999</v>
      </c>
      <c r="AL6" s="316">
        <v>1.335</v>
      </c>
      <c r="AM6" s="316">
        <v>1.1639999999999999</v>
      </c>
      <c r="AN6" s="316">
        <v>1.28</v>
      </c>
      <c r="AO6" s="316">
        <v>1.276</v>
      </c>
      <c r="AP6" s="316">
        <v>1.2649999999999999</v>
      </c>
      <c r="AQ6" s="316">
        <v>1.2669999999999999</v>
      </c>
      <c r="AR6" s="379" t="s">
        <v>502</v>
      </c>
    </row>
    <row r="7" spans="2:44" ht="15.6">
      <c r="C7" s="9"/>
      <c r="F7" s="631" t="s">
        <v>364</v>
      </c>
      <c r="G7" s="632"/>
      <c r="H7" s="314" t="s">
        <v>365</v>
      </c>
      <c r="I7" s="315">
        <v>175.53598000000002</v>
      </c>
      <c r="J7" s="315">
        <v>161.15492889361042</v>
      </c>
      <c r="K7" s="315">
        <v>126.94332382422526</v>
      </c>
      <c r="L7" s="315">
        <v>103.34397781565238</v>
      </c>
      <c r="M7" s="315">
        <v>84.874594594269084</v>
      </c>
      <c r="N7" s="315">
        <v>61.634640000000005</v>
      </c>
      <c r="O7" s="315">
        <v>50.64396</v>
      </c>
      <c r="P7" s="315">
        <v>50.530060000000006</v>
      </c>
      <c r="Q7" s="315">
        <v>44.181809999999999</v>
      </c>
      <c r="R7" s="315">
        <v>42.261589999999998</v>
      </c>
      <c r="S7" s="315">
        <v>37.856340000000003</v>
      </c>
      <c r="T7" s="315">
        <v>28.695430000000002</v>
      </c>
      <c r="U7" s="316">
        <v>7.00284</v>
      </c>
      <c r="V7" s="316">
        <v>4.0474700000000006</v>
      </c>
      <c r="W7" s="316">
        <v>3.50142</v>
      </c>
      <c r="X7" s="316">
        <v>2.8207</v>
      </c>
      <c r="Y7" s="316">
        <v>2.37582</v>
      </c>
      <c r="Z7" s="316">
        <v>1.6187199999999999</v>
      </c>
      <c r="AA7" s="316">
        <v>1.3326300000000002</v>
      </c>
      <c r="AB7" s="316">
        <v>1.3929300000000002</v>
      </c>
      <c r="AC7" s="316">
        <v>1.3172200000000001</v>
      </c>
      <c r="AD7" s="316">
        <v>1.17987</v>
      </c>
      <c r="AE7" s="316">
        <v>1.1812100000000001</v>
      </c>
      <c r="AF7" s="316">
        <v>1.24017</v>
      </c>
      <c r="AG7" s="316">
        <v>1.5202300000000002</v>
      </c>
      <c r="AH7" s="316">
        <v>1.60063</v>
      </c>
      <c r="AI7" s="316">
        <v>1.5745000000000002</v>
      </c>
      <c r="AJ7" s="316">
        <v>1.9121800000000002</v>
      </c>
      <c r="AK7" s="316">
        <v>1.00969</v>
      </c>
      <c r="AL7" s="316">
        <v>0.89445000000000008</v>
      </c>
      <c r="AM7" s="316">
        <v>0.77988000000000002</v>
      </c>
      <c r="AN7" s="316">
        <v>0.85760000000000003</v>
      </c>
      <c r="AO7" s="316">
        <v>0.85492000000000001</v>
      </c>
      <c r="AP7" s="316">
        <v>0.84755000000000003</v>
      </c>
      <c r="AQ7" s="316">
        <v>0.84889000000000003</v>
      </c>
      <c r="AR7" s="238" t="s">
        <v>366</v>
      </c>
    </row>
    <row r="8" spans="2:44" ht="15.6">
      <c r="C8" s="9"/>
      <c r="F8" s="631" t="s">
        <v>367</v>
      </c>
      <c r="G8" s="632"/>
      <c r="H8" s="314" t="s">
        <v>368</v>
      </c>
      <c r="I8" s="315">
        <v>18.534078556771025</v>
      </c>
      <c r="J8" s="315">
        <v>16.345669335814108</v>
      </c>
      <c r="K8" s="315">
        <v>14.157260114857191</v>
      </c>
      <c r="L8" s="315">
        <v>11.968850893900276</v>
      </c>
      <c r="M8" s="315">
        <v>9.7804416729433576</v>
      </c>
      <c r="N8" s="315">
        <v>7.5920324519864426</v>
      </c>
      <c r="O8" s="315">
        <v>6.3050933551454573</v>
      </c>
      <c r="P8" s="315">
        <v>10.073763867108612</v>
      </c>
      <c r="Q8" s="315">
        <v>8.0924698055908646</v>
      </c>
      <c r="R8" s="315">
        <v>7.9948858113709251</v>
      </c>
      <c r="S8" s="315">
        <v>9.4271400381903341</v>
      </c>
      <c r="T8" s="315">
        <v>7.4843533845097729</v>
      </c>
      <c r="U8" s="315">
        <v>3.8333077883120583</v>
      </c>
      <c r="V8" s="316">
        <v>3.2446001757187477</v>
      </c>
      <c r="W8" s="316">
        <v>2.0430726787999305</v>
      </c>
      <c r="X8" s="316">
        <v>1.7252779179473066</v>
      </c>
      <c r="Y8" s="316">
        <v>1.530005448159411</v>
      </c>
      <c r="Z8" s="316">
        <v>1.2596631082875112</v>
      </c>
      <c r="AA8" s="316">
        <v>1.1927320700407773</v>
      </c>
      <c r="AB8" s="316">
        <v>1.1628341855368882</v>
      </c>
      <c r="AC8" s="316">
        <v>1.0755924569222453</v>
      </c>
      <c r="AD8" s="316">
        <v>1.0421922367556338</v>
      </c>
      <c r="AE8" s="316">
        <v>1.0734203488313976</v>
      </c>
      <c r="AF8" s="316">
        <v>1.1244240383412303</v>
      </c>
      <c r="AG8" s="316">
        <v>1.3520667037242913</v>
      </c>
      <c r="AH8" s="316">
        <v>1.6340912872898339</v>
      </c>
      <c r="AI8" s="316">
        <v>1.428658277098912</v>
      </c>
      <c r="AJ8" s="316">
        <v>1.4995043945771984</v>
      </c>
      <c r="AK8" s="316">
        <v>1.5300744359717289</v>
      </c>
      <c r="AL8" s="316">
        <v>1.9488711385355524</v>
      </c>
      <c r="AM8" s="316">
        <v>1.3803185840707966</v>
      </c>
      <c r="AN8" s="316">
        <v>1.0728649974041571</v>
      </c>
      <c r="AO8" s="316">
        <v>1.3870735363787992</v>
      </c>
      <c r="AP8" s="316">
        <v>1.1626008899716331</v>
      </c>
      <c r="AQ8" s="316">
        <v>1.7854341017934476</v>
      </c>
      <c r="AR8" s="239" t="s">
        <v>369</v>
      </c>
    </row>
    <row r="9" spans="2:44" ht="14.1" customHeight="1">
      <c r="C9" s="9"/>
      <c r="G9" s="9"/>
    </row>
    <row r="10" spans="2:44" ht="13.2">
      <c r="C10" s="9"/>
      <c r="G10" s="9"/>
    </row>
    <row r="11" spans="2:44" ht="13.2">
      <c r="C11" s="9"/>
      <c r="G11" s="9"/>
    </row>
    <row r="12" spans="2:44" ht="14.1" customHeight="1">
      <c r="B12" s="10" t="s">
        <v>355</v>
      </c>
      <c r="C12" s="9">
        <f>C3+1</f>
        <v>63</v>
      </c>
      <c r="E12" s="9" t="s">
        <v>370</v>
      </c>
    </row>
    <row r="13" spans="2:44" ht="14.1" customHeight="1">
      <c r="C13" s="9"/>
      <c r="F13" s="620" t="s">
        <v>357</v>
      </c>
      <c r="G13" s="621"/>
      <c r="H13" s="155" t="s">
        <v>358</v>
      </c>
      <c r="I13" s="141">
        <v>1990</v>
      </c>
      <c r="J13" s="141">
        <f t="shared" ref="J13:AQ13" si="1">I13+1</f>
        <v>1991</v>
      </c>
      <c r="K13" s="141">
        <f t="shared" si="1"/>
        <v>1992</v>
      </c>
      <c r="L13" s="141">
        <f t="shared" si="1"/>
        <v>1993</v>
      </c>
      <c r="M13" s="141">
        <f t="shared" si="1"/>
        <v>1994</v>
      </c>
      <c r="N13" s="141">
        <f t="shared" si="1"/>
        <v>1995</v>
      </c>
      <c r="O13" s="141">
        <f t="shared" si="1"/>
        <v>1996</v>
      </c>
      <c r="P13" s="141">
        <f t="shared" si="1"/>
        <v>1997</v>
      </c>
      <c r="Q13" s="141">
        <f t="shared" si="1"/>
        <v>1998</v>
      </c>
      <c r="R13" s="141">
        <f t="shared" si="1"/>
        <v>1999</v>
      </c>
      <c r="S13" s="141">
        <f t="shared" si="1"/>
        <v>2000</v>
      </c>
      <c r="T13" s="141">
        <f t="shared" si="1"/>
        <v>2001</v>
      </c>
      <c r="U13" s="141">
        <f t="shared" si="1"/>
        <v>2002</v>
      </c>
      <c r="V13" s="141">
        <f t="shared" si="1"/>
        <v>2003</v>
      </c>
      <c r="W13" s="141">
        <f t="shared" si="1"/>
        <v>2004</v>
      </c>
      <c r="X13" s="141">
        <f t="shared" si="1"/>
        <v>2005</v>
      </c>
      <c r="Y13" s="141">
        <f t="shared" si="1"/>
        <v>2006</v>
      </c>
      <c r="Z13" s="141">
        <f t="shared" si="1"/>
        <v>2007</v>
      </c>
      <c r="AA13" s="141">
        <f t="shared" si="1"/>
        <v>2008</v>
      </c>
      <c r="AB13" s="141">
        <f t="shared" si="1"/>
        <v>2009</v>
      </c>
      <c r="AC13" s="141">
        <f t="shared" si="1"/>
        <v>2010</v>
      </c>
      <c r="AD13" s="141">
        <f t="shared" si="1"/>
        <v>2011</v>
      </c>
      <c r="AE13" s="141">
        <f t="shared" si="1"/>
        <v>2012</v>
      </c>
      <c r="AF13" s="141">
        <f t="shared" si="1"/>
        <v>2013</v>
      </c>
      <c r="AG13" s="141">
        <f t="shared" si="1"/>
        <v>2014</v>
      </c>
      <c r="AH13" s="141">
        <f t="shared" si="1"/>
        <v>2015</v>
      </c>
      <c r="AI13" s="141">
        <f t="shared" si="1"/>
        <v>2016</v>
      </c>
      <c r="AJ13" s="141">
        <f t="shared" si="1"/>
        <v>2017</v>
      </c>
      <c r="AK13" s="141">
        <f t="shared" si="1"/>
        <v>2018</v>
      </c>
      <c r="AL13" s="141">
        <f t="shared" si="1"/>
        <v>2019</v>
      </c>
      <c r="AM13" s="141">
        <f t="shared" si="1"/>
        <v>2020</v>
      </c>
      <c r="AN13" s="141">
        <f t="shared" si="1"/>
        <v>2021</v>
      </c>
      <c r="AO13" s="141">
        <f t="shared" si="1"/>
        <v>2022</v>
      </c>
      <c r="AP13" s="141">
        <f t="shared" si="1"/>
        <v>2023</v>
      </c>
      <c r="AQ13" s="141">
        <f t="shared" si="1"/>
        <v>2024</v>
      </c>
    </row>
    <row r="14" spans="2:44" ht="14.1" customHeight="1">
      <c r="C14" s="9"/>
      <c r="F14" s="629" t="s">
        <v>371</v>
      </c>
      <c r="G14" s="630"/>
      <c r="H14" s="248"/>
      <c r="I14" s="317">
        <v>10676.305</v>
      </c>
      <c r="J14" s="317">
        <v>11008.413</v>
      </c>
      <c r="K14" s="317">
        <v>9808.0849999999991</v>
      </c>
      <c r="L14" s="317">
        <v>9448.7690000000002</v>
      </c>
      <c r="M14" s="317">
        <v>9462.2450000000008</v>
      </c>
      <c r="N14" s="317">
        <v>8813.5939999999991</v>
      </c>
      <c r="O14" s="317">
        <v>8676.9619999999995</v>
      </c>
      <c r="P14" s="317">
        <v>5674.1869999999999</v>
      </c>
      <c r="Q14" s="317">
        <v>6027.5969999999998</v>
      </c>
      <c r="R14" s="317">
        <v>5873.5280000000002</v>
      </c>
      <c r="S14" s="317">
        <v>4625.4889999999996</v>
      </c>
      <c r="T14" s="317">
        <v>4576.32</v>
      </c>
      <c r="U14" s="317">
        <v>2377.4789999999998</v>
      </c>
      <c r="V14" s="317">
        <v>1863.5619999999999</v>
      </c>
      <c r="W14" s="317">
        <v>2244.5390000000002</v>
      </c>
      <c r="X14" s="317">
        <v>2146.194</v>
      </c>
      <c r="Y14" s="317">
        <v>2159.3330000000001</v>
      </c>
      <c r="Z14" s="317">
        <v>1947.7249999999999</v>
      </c>
      <c r="AA14" s="317">
        <v>1871.2</v>
      </c>
      <c r="AB14" s="317">
        <v>1829.36</v>
      </c>
      <c r="AC14" s="317">
        <v>1781.8979999999999</v>
      </c>
      <c r="AD14" s="317">
        <v>1784.0989999999999</v>
      </c>
      <c r="AE14" s="317">
        <v>1818.9280000000001</v>
      </c>
      <c r="AF14" s="317">
        <v>1824.3140000000001</v>
      </c>
      <c r="AG14" s="317">
        <v>1902.752</v>
      </c>
      <c r="AH14" s="317">
        <v>1774.2739999999999</v>
      </c>
      <c r="AI14" s="317">
        <v>1854.7750000000001</v>
      </c>
      <c r="AJ14" s="317">
        <v>1991.0050000000001</v>
      </c>
      <c r="AK14" s="317">
        <v>1306.825</v>
      </c>
      <c r="AL14" s="317">
        <v>1013.774</v>
      </c>
      <c r="AM14" s="317">
        <v>1041.758</v>
      </c>
      <c r="AN14" s="317">
        <v>1191.934</v>
      </c>
      <c r="AO14" s="317">
        <v>1034.8869999999999</v>
      </c>
      <c r="AP14" s="317">
        <v>1095.3620000000001</v>
      </c>
      <c r="AQ14" s="317">
        <v>793.08600000000001</v>
      </c>
    </row>
    <row r="15" spans="2:44" ht="14.1" customHeight="1">
      <c r="C15" s="9"/>
      <c r="F15" s="629" t="s">
        <v>372</v>
      </c>
      <c r="G15" s="630"/>
      <c r="H15" s="70" t="s">
        <v>287</v>
      </c>
      <c r="I15" s="317">
        <v>1205.32</v>
      </c>
      <c r="J15" s="317">
        <v>1149.231</v>
      </c>
      <c r="K15" s="317">
        <v>841.42600000000004</v>
      </c>
      <c r="L15" s="317">
        <v>814.35799999999995</v>
      </c>
      <c r="M15" s="317">
        <v>784.25300000000004</v>
      </c>
      <c r="N15" s="317">
        <v>695.26199999999994</v>
      </c>
      <c r="O15" s="317">
        <v>644.73199999999997</v>
      </c>
      <c r="P15" s="317">
        <v>658.18100000000004</v>
      </c>
      <c r="Q15" s="317">
        <v>567.97699999999998</v>
      </c>
      <c r="R15" s="317">
        <v>587.45000000000005</v>
      </c>
      <c r="S15" s="317">
        <v>609.81299999999999</v>
      </c>
      <c r="T15" s="317">
        <v>742.26400000000001</v>
      </c>
      <c r="U15" s="317">
        <v>550.63900000000001</v>
      </c>
      <c r="V15" s="317">
        <v>616.11400000000003</v>
      </c>
      <c r="W15" s="317">
        <v>530.73800000000006</v>
      </c>
      <c r="X15" s="317">
        <v>511.26900000000001</v>
      </c>
      <c r="Y15" s="317">
        <v>606.51499999999999</v>
      </c>
      <c r="Z15" s="317">
        <v>662.68299999999999</v>
      </c>
      <c r="AA15" s="317">
        <v>753.90800000000002</v>
      </c>
      <c r="AB15" s="317">
        <v>631.48500000000001</v>
      </c>
      <c r="AC15" s="317">
        <v>557.25199999999995</v>
      </c>
      <c r="AD15" s="317">
        <v>651.995</v>
      </c>
      <c r="AE15" s="317">
        <v>718.51099999999997</v>
      </c>
      <c r="AF15" s="317">
        <v>721.37599999999998</v>
      </c>
      <c r="AG15" s="317">
        <v>778.37699999999995</v>
      </c>
      <c r="AH15" s="317">
        <v>794.75099999999998</v>
      </c>
      <c r="AI15" s="317">
        <v>752.69200000000001</v>
      </c>
      <c r="AJ15" s="317">
        <v>715.79700000000003</v>
      </c>
      <c r="AK15" s="317">
        <v>646.92899999999997</v>
      </c>
      <c r="AL15" s="317">
        <v>554.81600000000003</v>
      </c>
      <c r="AM15" s="317">
        <v>476.75799999999998</v>
      </c>
      <c r="AN15" s="317">
        <v>392.57900000000001</v>
      </c>
      <c r="AO15" s="317">
        <v>418.53899999999999</v>
      </c>
      <c r="AP15" s="317">
        <v>366.35</v>
      </c>
      <c r="AQ15" s="317">
        <v>317.63299999999998</v>
      </c>
    </row>
    <row r="16" spans="2:44" ht="14.1" customHeight="1">
      <c r="C16" s="9"/>
      <c r="F16" s="629" t="s">
        <v>373</v>
      </c>
      <c r="G16" s="630"/>
      <c r="H16" s="69"/>
      <c r="I16" s="317">
        <v>9470.9850000000006</v>
      </c>
      <c r="J16" s="317">
        <v>9859.1820000000007</v>
      </c>
      <c r="K16" s="317">
        <v>8966.6589999999997</v>
      </c>
      <c r="L16" s="317">
        <v>8634.4110000000001</v>
      </c>
      <c r="M16" s="317">
        <v>8677.9920000000002</v>
      </c>
      <c r="N16" s="317">
        <v>8118.3320000000003</v>
      </c>
      <c r="O16" s="317">
        <v>8032.23</v>
      </c>
      <c r="P16" s="317">
        <v>5016.0060000000003</v>
      </c>
      <c r="Q16" s="317">
        <v>5459.62</v>
      </c>
      <c r="R16" s="317">
        <v>5286.0780000000004</v>
      </c>
      <c r="S16" s="317">
        <v>4015.6759999999999</v>
      </c>
      <c r="T16" s="317">
        <v>3834.056</v>
      </c>
      <c r="U16" s="317">
        <v>1826.84</v>
      </c>
      <c r="V16" s="317">
        <v>1247.4480000000001</v>
      </c>
      <c r="W16" s="317">
        <v>1713.8009999999999</v>
      </c>
      <c r="X16" s="317">
        <v>1634.925</v>
      </c>
      <c r="Y16" s="317">
        <v>1552.818</v>
      </c>
      <c r="Z16" s="317">
        <v>1285.0419999999999</v>
      </c>
      <c r="AA16" s="317">
        <v>1117.2919999999999</v>
      </c>
      <c r="AB16" s="317">
        <v>1197.875</v>
      </c>
      <c r="AC16" s="317">
        <v>1224.646</v>
      </c>
      <c r="AD16" s="317">
        <v>1132.104</v>
      </c>
      <c r="AE16" s="317">
        <v>1100.4169999999999</v>
      </c>
      <c r="AF16" s="317">
        <v>1102.9380000000001</v>
      </c>
      <c r="AG16" s="317">
        <v>1124.375</v>
      </c>
      <c r="AH16" s="317">
        <v>979.52300000000002</v>
      </c>
      <c r="AI16" s="317">
        <v>1102.0830000000001</v>
      </c>
      <c r="AJ16" s="317">
        <v>1275.2080000000001</v>
      </c>
      <c r="AK16" s="317">
        <v>659.89599999999996</v>
      </c>
      <c r="AL16" s="317">
        <v>458.95800000000003</v>
      </c>
      <c r="AM16" s="317">
        <v>565</v>
      </c>
      <c r="AN16" s="317">
        <v>799.35500000000002</v>
      </c>
      <c r="AO16" s="317">
        <v>616.34799999999996</v>
      </c>
      <c r="AP16" s="317">
        <v>729.01199999999994</v>
      </c>
      <c r="AQ16" s="317">
        <v>475.45299999999997</v>
      </c>
    </row>
    <row r="17" spans="2:45" ht="14.1" customHeight="1">
      <c r="C17" s="9"/>
      <c r="G17" s="9"/>
    </row>
    <row r="18" spans="2:45" ht="13.2">
      <c r="C18" s="9"/>
      <c r="E18" s="8"/>
      <c r="F18" s="8"/>
    </row>
    <row r="19" spans="2:45" ht="13.2">
      <c r="C19" s="9"/>
      <c r="G19" s="9"/>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row>
    <row r="20" spans="2:45" ht="14.1" customHeight="1">
      <c r="B20" s="10" t="s">
        <v>355</v>
      </c>
      <c r="C20" s="9">
        <v>65</v>
      </c>
      <c r="E20" s="129" t="s">
        <v>374</v>
      </c>
      <c r="F20" s="8"/>
    </row>
    <row r="21" spans="2:45" ht="14.1" customHeight="1">
      <c r="C21" s="9"/>
      <c r="F21" s="620" t="s">
        <v>357</v>
      </c>
      <c r="G21" s="621"/>
      <c r="H21" s="155" t="s">
        <v>358</v>
      </c>
      <c r="I21" s="141">
        <v>1990</v>
      </c>
      <c r="J21" s="141">
        <f t="shared" ref="J21:AQ21" si="2">I21+1</f>
        <v>1991</v>
      </c>
      <c r="K21" s="141">
        <f t="shared" si="2"/>
        <v>1992</v>
      </c>
      <c r="L21" s="141">
        <f t="shared" si="2"/>
        <v>1993</v>
      </c>
      <c r="M21" s="141">
        <f t="shared" si="2"/>
        <v>1994</v>
      </c>
      <c r="N21" s="141">
        <f t="shared" si="2"/>
        <v>1995</v>
      </c>
      <c r="O21" s="141">
        <f t="shared" si="2"/>
        <v>1996</v>
      </c>
      <c r="P21" s="141">
        <f t="shared" si="2"/>
        <v>1997</v>
      </c>
      <c r="Q21" s="141">
        <f t="shared" si="2"/>
        <v>1998</v>
      </c>
      <c r="R21" s="141">
        <f t="shared" si="2"/>
        <v>1999</v>
      </c>
      <c r="S21" s="141">
        <f t="shared" si="2"/>
        <v>2000</v>
      </c>
      <c r="T21" s="141">
        <f t="shared" si="2"/>
        <v>2001</v>
      </c>
      <c r="U21" s="141">
        <f t="shared" si="2"/>
        <v>2002</v>
      </c>
      <c r="V21" s="141">
        <f t="shared" si="2"/>
        <v>2003</v>
      </c>
      <c r="W21" s="141">
        <f t="shared" si="2"/>
        <v>2004</v>
      </c>
      <c r="X21" s="141">
        <f t="shared" si="2"/>
        <v>2005</v>
      </c>
      <c r="Y21" s="141">
        <f t="shared" si="2"/>
        <v>2006</v>
      </c>
      <c r="Z21" s="141">
        <f t="shared" si="2"/>
        <v>2007</v>
      </c>
      <c r="AA21" s="141">
        <f t="shared" si="2"/>
        <v>2008</v>
      </c>
      <c r="AB21" s="141">
        <f t="shared" si="2"/>
        <v>2009</v>
      </c>
      <c r="AC21" s="141">
        <f t="shared" si="2"/>
        <v>2010</v>
      </c>
      <c r="AD21" s="141">
        <f t="shared" si="2"/>
        <v>2011</v>
      </c>
      <c r="AE21" s="141">
        <f t="shared" si="2"/>
        <v>2012</v>
      </c>
      <c r="AF21" s="141">
        <f t="shared" si="2"/>
        <v>2013</v>
      </c>
      <c r="AG21" s="141">
        <f t="shared" si="2"/>
        <v>2014</v>
      </c>
      <c r="AH21" s="141">
        <f t="shared" si="2"/>
        <v>2015</v>
      </c>
      <c r="AI21" s="141">
        <f t="shared" si="2"/>
        <v>2016</v>
      </c>
      <c r="AJ21" s="141">
        <f t="shared" si="2"/>
        <v>2017</v>
      </c>
      <c r="AK21" s="141">
        <f t="shared" si="2"/>
        <v>2018</v>
      </c>
      <c r="AL21" s="141">
        <f t="shared" si="2"/>
        <v>2019</v>
      </c>
      <c r="AM21" s="141">
        <f t="shared" si="2"/>
        <v>2020</v>
      </c>
      <c r="AN21" s="141">
        <f t="shared" si="2"/>
        <v>2021</v>
      </c>
      <c r="AO21" s="141">
        <f t="shared" si="2"/>
        <v>2022</v>
      </c>
      <c r="AP21" s="141">
        <f t="shared" si="2"/>
        <v>2023</v>
      </c>
      <c r="AQ21" s="141">
        <f t="shared" si="2"/>
        <v>2024</v>
      </c>
      <c r="AS21" s="39"/>
    </row>
    <row r="22" spans="2:45" ht="14.1" customHeight="1">
      <c r="C22" s="9"/>
      <c r="F22" s="631" t="s">
        <v>375</v>
      </c>
      <c r="G22" s="632"/>
      <c r="H22" s="314" t="s">
        <v>376</v>
      </c>
      <c r="I22" s="317">
        <v>50139</v>
      </c>
      <c r="J22" s="317">
        <v>48887</v>
      </c>
      <c r="K22" s="317">
        <v>44355</v>
      </c>
      <c r="L22" s="317">
        <v>40613</v>
      </c>
      <c r="M22" s="317">
        <v>27005</v>
      </c>
      <c r="N22" s="317">
        <v>11112</v>
      </c>
      <c r="O22" s="317">
        <v>12562</v>
      </c>
      <c r="P22" s="317">
        <v>12796</v>
      </c>
      <c r="Q22" s="317">
        <v>12272</v>
      </c>
      <c r="R22" s="317">
        <v>11867</v>
      </c>
      <c r="S22" s="317">
        <v>9810</v>
      </c>
      <c r="T22" s="317">
        <v>8319</v>
      </c>
      <c r="U22" s="317">
        <v>4528</v>
      </c>
      <c r="V22" s="317">
        <v>1949</v>
      </c>
      <c r="W22" s="317">
        <v>2977</v>
      </c>
      <c r="X22" s="317">
        <v>2044</v>
      </c>
      <c r="Y22" s="317">
        <v>1288</v>
      </c>
      <c r="Z22" s="317">
        <v>1097</v>
      </c>
      <c r="AA22" s="317">
        <v>988</v>
      </c>
      <c r="AB22" s="317">
        <v>990</v>
      </c>
      <c r="AC22" s="317">
        <v>941</v>
      </c>
      <c r="AD22" s="317">
        <v>733</v>
      </c>
      <c r="AE22" s="317">
        <v>591</v>
      </c>
      <c r="AF22" s="317">
        <v>826</v>
      </c>
      <c r="AG22" s="317">
        <v>448</v>
      </c>
      <c r="AH22" s="317">
        <v>844</v>
      </c>
      <c r="AI22" s="317">
        <v>955</v>
      </c>
      <c r="AJ22" s="317">
        <v>482</v>
      </c>
      <c r="AK22" s="317">
        <v>301</v>
      </c>
      <c r="AL22" s="317">
        <v>293</v>
      </c>
      <c r="AM22" s="317">
        <v>303</v>
      </c>
      <c r="AN22" s="317">
        <v>303</v>
      </c>
      <c r="AO22" s="317">
        <v>303</v>
      </c>
      <c r="AP22" s="317">
        <v>294</v>
      </c>
      <c r="AQ22" s="317">
        <v>297</v>
      </c>
      <c r="AS22" s="39"/>
    </row>
    <row r="23" spans="2:45" ht="14.1" customHeight="1">
      <c r="C23" s="9"/>
      <c r="E23" s="77"/>
      <c r="F23" s="77"/>
      <c r="G23" s="77"/>
      <c r="H23" s="77"/>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S23" s="9"/>
    </row>
    <row r="24" spans="2:45" ht="13.5" customHeight="1">
      <c r="C24" s="9"/>
      <c r="E24" s="77"/>
      <c r="F24" s="77"/>
      <c r="G24" s="77"/>
      <c r="H24" s="77"/>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S24" s="9"/>
    </row>
    <row r="25" spans="2:45" ht="13.5" customHeight="1">
      <c r="C25" s="9"/>
      <c r="E25" s="8"/>
      <c r="F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row>
    <row r="26" spans="2:45" ht="14.1" customHeight="1">
      <c r="B26" s="10" t="s">
        <v>355</v>
      </c>
      <c r="C26" s="9">
        <f>C20+2</f>
        <v>67</v>
      </c>
      <c r="E26" s="8" t="s">
        <v>377</v>
      </c>
      <c r="F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row>
    <row r="27" spans="2:45" ht="14.1" customHeight="1">
      <c r="C27" s="9"/>
      <c r="F27" s="620" t="s">
        <v>357</v>
      </c>
      <c r="G27" s="621"/>
      <c r="H27" s="155" t="s">
        <v>358</v>
      </c>
      <c r="I27" s="141">
        <v>1990</v>
      </c>
      <c r="J27" s="141">
        <f t="shared" ref="J27:AQ27" si="3">I27+1</f>
        <v>1991</v>
      </c>
      <c r="K27" s="141">
        <f t="shared" si="3"/>
        <v>1992</v>
      </c>
      <c r="L27" s="141">
        <f t="shared" si="3"/>
        <v>1993</v>
      </c>
      <c r="M27" s="141">
        <f t="shared" si="3"/>
        <v>1994</v>
      </c>
      <c r="N27" s="141">
        <f t="shared" si="3"/>
        <v>1995</v>
      </c>
      <c r="O27" s="141">
        <f t="shared" si="3"/>
        <v>1996</v>
      </c>
      <c r="P27" s="141">
        <f t="shared" si="3"/>
        <v>1997</v>
      </c>
      <c r="Q27" s="141">
        <f t="shared" si="3"/>
        <v>1998</v>
      </c>
      <c r="R27" s="141">
        <f t="shared" si="3"/>
        <v>1999</v>
      </c>
      <c r="S27" s="141">
        <f t="shared" si="3"/>
        <v>2000</v>
      </c>
      <c r="T27" s="141">
        <f t="shared" si="3"/>
        <v>2001</v>
      </c>
      <c r="U27" s="141">
        <f t="shared" si="3"/>
        <v>2002</v>
      </c>
      <c r="V27" s="141">
        <f t="shared" si="3"/>
        <v>2003</v>
      </c>
      <c r="W27" s="141">
        <f t="shared" si="3"/>
        <v>2004</v>
      </c>
      <c r="X27" s="141">
        <f t="shared" si="3"/>
        <v>2005</v>
      </c>
      <c r="Y27" s="141">
        <f t="shared" si="3"/>
        <v>2006</v>
      </c>
      <c r="Z27" s="141">
        <f t="shared" si="3"/>
        <v>2007</v>
      </c>
      <c r="AA27" s="141">
        <f t="shared" si="3"/>
        <v>2008</v>
      </c>
      <c r="AB27" s="141">
        <f t="shared" si="3"/>
        <v>2009</v>
      </c>
      <c r="AC27" s="141">
        <f t="shared" si="3"/>
        <v>2010</v>
      </c>
      <c r="AD27" s="141">
        <f t="shared" si="3"/>
        <v>2011</v>
      </c>
      <c r="AE27" s="141">
        <f t="shared" si="3"/>
        <v>2012</v>
      </c>
      <c r="AF27" s="141">
        <f t="shared" si="3"/>
        <v>2013</v>
      </c>
      <c r="AG27" s="141">
        <f t="shared" si="3"/>
        <v>2014</v>
      </c>
      <c r="AH27" s="141">
        <f t="shared" si="3"/>
        <v>2015</v>
      </c>
      <c r="AI27" s="141">
        <f t="shared" si="3"/>
        <v>2016</v>
      </c>
      <c r="AJ27" s="141">
        <f t="shared" si="3"/>
        <v>2017</v>
      </c>
      <c r="AK27" s="141">
        <f t="shared" si="3"/>
        <v>2018</v>
      </c>
      <c r="AL27" s="141">
        <f t="shared" si="3"/>
        <v>2019</v>
      </c>
      <c r="AM27" s="141">
        <f t="shared" si="3"/>
        <v>2020</v>
      </c>
      <c r="AN27" s="141">
        <f t="shared" si="3"/>
        <v>2021</v>
      </c>
      <c r="AO27" s="141">
        <f t="shared" si="3"/>
        <v>2022</v>
      </c>
      <c r="AP27" s="141">
        <f t="shared" si="3"/>
        <v>2023</v>
      </c>
      <c r="AQ27" s="141">
        <f t="shared" si="3"/>
        <v>2024</v>
      </c>
    </row>
    <row r="28" spans="2:45" ht="14.1" customHeight="1">
      <c r="C28" s="9"/>
      <c r="F28" s="637" t="s">
        <v>377</v>
      </c>
      <c r="G28" s="638"/>
      <c r="H28" s="142" t="s">
        <v>378</v>
      </c>
      <c r="I28" s="318">
        <v>83.224999999999994</v>
      </c>
      <c r="J28" s="318">
        <v>81.558999999999997</v>
      </c>
      <c r="K28" s="318">
        <v>85.32</v>
      </c>
      <c r="L28" s="318">
        <v>82.335999999999999</v>
      </c>
      <c r="M28" s="318">
        <v>85.741</v>
      </c>
      <c r="N28" s="318">
        <v>82.278000000000006</v>
      </c>
      <c r="O28" s="318">
        <v>77.832999999999998</v>
      </c>
      <c r="P28" s="318">
        <v>71.757000000000005</v>
      </c>
      <c r="Q28" s="318">
        <v>68.581999999999994</v>
      </c>
      <c r="R28" s="318">
        <v>75.167000000000002</v>
      </c>
      <c r="S28" s="318">
        <v>67.427999999999997</v>
      </c>
      <c r="T28" s="318">
        <v>63.155999999999999</v>
      </c>
      <c r="U28" s="318">
        <v>55.097999999999999</v>
      </c>
      <c r="V28" s="318">
        <v>50.985999999999997</v>
      </c>
      <c r="W28" s="318">
        <v>47.307000000000002</v>
      </c>
      <c r="X28" s="318">
        <v>44.918999999999997</v>
      </c>
      <c r="Y28" s="318">
        <v>42.344999999999999</v>
      </c>
      <c r="Z28" s="318">
        <v>39.024000000000001</v>
      </c>
      <c r="AA28" s="318">
        <v>37.307400000000001</v>
      </c>
      <c r="AB28" s="318">
        <v>34.448500000000003</v>
      </c>
      <c r="AC28" s="318">
        <v>34.095099999999995</v>
      </c>
      <c r="AD28" s="318">
        <v>31.226699999999997</v>
      </c>
      <c r="AE28" s="318">
        <v>30.263099999999998</v>
      </c>
      <c r="AF28" s="318">
        <v>29.588000000000001</v>
      </c>
      <c r="AG28" s="318">
        <v>27.749100000000002</v>
      </c>
      <c r="AH28" s="318">
        <v>25.864999999999998</v>
      </c>
      <c r="AI28" s="318">
        <v>23.732800000000001</v>
      </c>
      <c r="AJ28" s="318">
        <v>23.095599999999997</v>
      </c>
      <c r="AK28" s="318">
        <v>21.710900000000002</v>
      </c>
      <c r="AL28" s="318">
        <v>21.320799999999998</v>
      </c>
      <c r="AM28" s="318">
        <v>19.7592</v>
      </c>
      <c r="AN28" s="318">
        <v>17.164999999999999</v>
      </c>
      <c r="AO28" s="318">
        <v>17.0808</v>
      </c>
      <c r="AP28" s="318">
        <v>17.417099999999998</v>
      </c>
      <c r="AQ28" s="318">
        <v>16.308799999999998</v>
      </c>
    </row>
    <row r="29" spans="2:45" ht="14.1" customHeight="1">
      <c r="C29" s="9"/>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row>
    <row r="30" spans="2:45" ht="13.5" customHeight="1">
      <c r="C30" s="9"/>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row>
    <row r="31" spans="2:45" ht="13.5" customHeight="1">
      <c r="C31" s="9"/>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row>
    <row r="32" spans="2:45" ht="14.1" customHeight="1">
      <c r="B32" s="10" t="s">
        <v>355</v>
      </c>
      <c r="C32" s="9">
        <f>C26+1</f>
        <v>68</v>
      </c>
      <c r="E32" s="74" t="s">
        <v>450</v>
      </c>
      <c r="F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row>
    <row r="33" spans="1:43" ht="14.1" customHeight="1">
      <c r="C33" s="9"/>
      <c r="D33" s="645" t="s">
        <v>357</v>
      </c>
      <c r="E33" s="645"/>
      <c r="F33" s="645"/>
      <c r="G33" s="645"/>
      <c r="H33" s="155" t="s">
        <v>358</v>
      </c>
      <c r="I33" s="141">
        <v>1990</v>
      </c>
      <c r="J33" s="141">
        <f t="shared" ref="J33" si="4">I33+1</f>
        <v>1991</v>
      </c>
      <c r="K33" s="141">
        <f t="shared" ref="K33" si="5">J33+1</f>
        <v>1992</v>
      </c>
      <c r="L33" s="141">
        <f t="shared" ref="L33" si="6">K33+1</f>
        <v>1993</v>
      </c>
      <c r="M33" s="141">
        <f t="shared" ref="M33" si="7">L33+1</f>
        <v>1994</v>
      </c>
      <c r="N33" s="141">
        <f t="shared" ref="N33" si="8">M33+1</f>
        <v>1995</v>
      </c>
      <c r="O33" s="141">
        <f t="shared" ref="O33" si="9">N33+1</f>
        <v>1996</v>
      </c>
      <c r="P33" s="141">
        <f t="shared" ref="P33" si="10">O33+1</f>
        <v>1997</v>
      </c>
      <c r="Q33" s="141">
        <f t="shared" ref="Q33" si="11">P33+1</f>
        <v>1998</v>
      </c>
      <c r="R33" s="141">
        <f t="shared" ref="R33" si="12">Q33+1</f>
        <v>1999</v>
      </c>
      <c r="S33" s="141">
        <f t="shared" ref="S33" si="13">R33+1</f>
        <v>2000</v>
      </c>
      <c r="T33" s="141">
        <f t="shared" ref="T33" si="14">S33+1</f>
        <v>2001</v>
      </c>
      <c r="U33" s="141">
        <f t="shared" ref="U33" si="15">T33+1</f>
        <v>2002</v>
      </c>
      <c r="V33" s="141">
        <f t="shared" ref="V33" si="16">U33+1</f>
        <v>2003</v>
      </c>
      <c r="W33" s="141">
        <f t="shared" ref="W33" si="17">V33+1</f>
        <v>2004</v>
      </c>
      <c r="X33" s="141">
        <f t="shared" ref="X33" si="18">W33+1</f>
        <v>2005</v>
      </c>
      <c r="Y33" s="141">
        <f t="shared" ref="Y33" si="19">X33+1</f>
        <v>2006</v>
      </c>
      <c r="Z33" s="141">
        <f t="shared" ref="Z33" si="20">Y33+1</f>
        <v>2007</v>
      </c>
      <c r="AA33" s="141">
        <f t="shared" ref="AA33" si="21">Z33+1</f>
        <v>2008</v>
      </c>
      <c r="AB33" s="141">
        <f t="shared" ref="AB33" si="22">AA33+1</f>
        <v>2009</v>
      </c>
      <c r="AC33" s="141">
        <f t="shared" ref="AC33" si="23">AB33+1</f>
        <v>2010</v>
      </c>
      <c r="AD33" s="141">
        <f t="shared" ref="AD33" si="24">AC33+1</f>
        <v>2011</v>
      </c>
      <c r="AE33" s="141">
        <f t="shared" ref="AE33" si="25">AD33+1</f>
        <v>2012</v>
      </c>
      <c r="AF33" s="141">
        <f t="shared" ref="AF33" si="26">AE33+1</f>
        <v>2013</v>
      </c>
      <c r="AG33" s="141">
        <f t="shared" ref="AG33" si="27">AF33+1</f>
        <v>2014</v>
      </c>
      <c r="AH33" s="141">
        <f t="shared" ref="AH33" si="28">AG33+1</f>
        <v>2015</v>
      </c>
      <c r="AI33" s="141">
        <f t="shared" ref="AI33" si="29">AH33+1</f>
        <v>2016</v>
      </c>
      <c r="AJ33" s="141">
        <f t="shared" ref="AJ33" si="30">AI33+1</f>
        <v>2017</v>
      </c>
      <c r="AK33" s="141">
        <f t="shared" ref="AK33" si="31">AJ33+1</f>
        <v>2018</v>
      </c>
      <c r="AL33" s="141">
        <f t="shared" ref="AL33" si="32">AK33+1</f>
        <v>2019</v>
      </c>
      <c r="AM33" s="141">
        <f t="shared" ref="AM33" si="33">AL33+1</f>
        <v>2020</v>
      </c>
      <c r="AN33" s="141">
        <f t="shared" ref="AN33:AQ33" si="34">AM33+1</f>
        <v>2021</v>
      </c>
      <c r="AO33" s="141">
        <f t="shared" si="34"/>
        <v>2022</v>
      </c>
      <c r="AP33" s="141">
        <f t="shared" si="34"/>
        <v>2023</v>
      </c>
      <c r="AQ33" s="141">
        <f t="shared" si="34"/>
        <v>2024</v>
      </c>
    </row>
    <row r="34" spans="1:43" ht="27" customHeight="1">
      <c r="C34" s="9"/>
      <c r="D34" s="644" t="s">
        <v>450</v>
      </c>
      <c r="E34" s="644"/>
      <c r="F34" s="644"/>
      <c r="G34" s="644"/>
      <c r="H34" s="142" t="s">
        <v>294</v>
      </c>
      <c r="I34" s="318">
        <v>11.569768653827115</v>
      </c>
      <c r="J34" s="318">
        <v>14.276708720834517</v>
      </c>
      <c r="K34" s="318">
        <v>16.186799954476836</v>
      </c>
      <c r="L34" s="318">
        <v>19.000894718400971</v>
      </c>
      <c r="M34" s="318">
        <v>22.383375393323078</v>
      </c>
      <c r="N34" s="318">
        <v>25.471987707729646</v>
      </c>
      <c r="O34" s="318">
        <v>27.798733937639572</v>
      </c>
      <c r="P34" s="318">
        <v>30.842090403966523</v>
      </c>
      <c r="Q34" s="318">
        <v>31.614792969380289</v>
      </c>
      <c r="R34" s="318">
        <v>34.169439668848185</v>
      </c>
      <c r="S34" s="318">
        <v>38.766591612823596</v>
      </c>
      <c r="T34" s="318">
        <v>39.023458952648625</v>
      </c>
      <c r="U34" s="318">
        <v>40.635095580864828</v>
      </c>
      <c r="V34" s="318">
        <v>40.929444646859039</v>
      </c>
      <c r="W34" s="318">
        <v>39.949886711002343</v>
      </c>
      <c r="X34" s="318">
        <v>38.466864603928457</v>
      </c>
      <c r="Y34" s="318">
        <v>38.733573590894061</v>
      </c>
      <c r="Z34" s="318">
        <v>42.804702646216839</v>
      </c>
      <c r="AA34" s="318">
        <v>41.173526954299717</v>
      </c>
      <c r="AB34" s="318">
        <v>39.299202849684889</v>
      </c>
      <c r="AC34" s="318">
        <v>41.204618898008</v>
      </c>
      <c r="AD34" s="318">
        <v>43.513654948446955</v>
      </c>
      <c r="AE34" s="318">
        <v>48.251108503650897</v>
      </c>
      <c r="AF34" s="318">
        <v>52.852116568090324</v>
      </c>
      <c r="AG34" s="318">
        <v>54.345179339245206</v>
      </c>
      <c r="AH34" s="318">
        <v>55.859092727779341</v>
      </c>
      <c r="AI34" s="318">
        <v>61.601424579102165</v>
      </c>
      <c r="AJ34" s="318">
        <v>65.301529113017537</v>
      </c>
      <c r="AK34" s="318">
        <v>69.40373773463827</v>
      </c>
      <c r="AL34" s="318">
        <v>74.051754079835362</v>
      </c>
      <c r="AM34" s="318">
        <v>70.617465841565291</v>
      </c>
      <c r="AN34" s="318">
        <v>75.613558083826234</v>
      </c>
      <c r="AO34" s="380" t="s">
        <v>511</v>
      </c>
      <c r="AP34" s="380" t="s">
        <v>511</v>
      </c>
      <c r="AQ34" s="380" t="s">
        <v>511</v>
      </c>
    </row>
    <row r="35" spans="1:43" ht="14.1" customHeight="1">
      <c r="C35" s="9"/>
      <c r="I35" s="33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row>
    <row r="36" spans="1:43" ht="13.5" customHeight="1">
      <c r="C36" s="9"/>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row>
    <row r="37" spans="1:43" ht="13.5" customHeight="1">
      <c r="C37" s="9"/>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row>
    <row r="38" spans="1:43" ht="14.1" customHeight="1">
      <c r="B38" s="10" t="s">
        <v>355</v>
      </c>
      <c r="C38" s="9">
        <v>72</v>
      </c>
      <c r="E38" s="74" t="s">
        <v>379</v>
      </c>
      <c r="F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row>
    <row r="39" spans="1:43" ht="14.1" customHeight="1">
      <c r="C39" s="9"/>
      <c r="E39" s="639" t="s">
        <v>357</v>
      </c>
      <c r="F39" s="640"/>
      <c r="G39" s="641"/>
      <c r="H39" s="155" t="s">
        <v>358</v>
      </c>
      <c r="I39" s="141">
        <v>1990</v>
      </c>
      <c r="J39" s="141">
        <f t="shared" ref="J39:AQ39" si="35">I39+1</f>
        <v>1991</v>
      </c>
      <c r="K39" s="141">
        <f t="shared" si="35"/>
        <v>1992</v>
      </c>
      <c r="L39" s="141">
        <f t="shared" si="35"/>
        <v>1993</v>
      </c>
      <c r="M39" s="141">
        <f t="shared" si="35"/>
        <v>1994</v>
      </c>
      <c r="N39" s="141">
        <f t="shared" si="35"/>
        <v>1995</v>
      </c>
      <c r="O39" s="141">
        <f t="shared" si="35"/>
        <v>1996</v>
      </c>
      <c r="P39" s="141">
        <f t="shared" si="35"/>
        <v>1997</v>
      </c>
      <c r="Q39" s="141">
        <f t="shared" si="35"/>
        <v>1998</v>
      </c>
      <c r="R39" s="141">
        <f t="shared" si="35"/>
        <v>1999</v>
      </c>
      <c r="S39" s="141">
        <f t="shared" si="35"/>
        <v>2000</v>
      </c>
      <c r="T39" s="141">
        <f t="shared" si="35"/>
        <v>2001</v>
      </c>
      <c r="U39" s="141">
        <f t="shared" si="35"/>
        <v>2002</v>
      </c>
      <c r="V39" s="141">
        <f t="shared" si="35"/>
        <v>2003</v>
      </c>
      <c r="W39" s="141">
        <f t="shared" si="35"/>
        <v>2004</v>
      </c>
      <c r="X39" s="141">
        <f t="shared" si="35"/>
        <v>2005</v>
      </c>
      <c r="Y39" s="141">
        <f t="shared" si="35"/>
        <v>2006</v>
      </c>
      <c r="Z39" s="141">
        <f t="shared" si="35"/>
        <v>2007</v>
      </c>
      <c r="AA39" s="141">
        <f t="shared" si="35"/>
        <v>2008</v>
      </c>
      <c r="AB39" s="141">
        <f t="shared" si="35"/>
        <v>2009</v>
      </c>
      <c r="AC39" s="141">
        <f t="shared" si="35"/>
        <v>2010</v>
      </c>
      <c r="AD39" s="141">
        <f t="shared" si="35"/>
        <v>2011</v>
      </c>
      <c r="AE39" s="141">
        <f t="shared" si="35"/>
        <v>2012</v>
      </c>
      <c r="AF39" s="141">
        <f t="shared" si="35"/>
        <v>2013</v>
      </c>
      <c r="AG39" s="141">
        <f t="shared" si="35"/>
        <v>2014</v>
      </c>
      <c r="AH39" s="141">
        <f t="shared" si="35"/>
        <v>2015</v>
      </c>
      <c r="AI39" s="141">
        <f t="shared" si="35"/>
        <v>2016</v>
      </c>
      <c r="AJ39" s="141">
        <f t="shared" si="35"/>
        <v>2017</v>
      </c>
      <c r="AK39" s="141">
        <f t="shared" si="35"/>
        <v>2018</v>
      </c>
      <c r="AL39" s="141">
        <f t="shared" si="35"/>
        <v>2019</v>
      </c>
      <c r="AM39" s="141">
        <f t="shared" si="35"/>
        <v>2020</v>
      </c>
      <c r="AN39" s="141">
        <f t="shared" si="35"/>
        <v>2021</v>
      </c>
      <c r="AO39" s="141">
        <f t="shared" si="35"/>
        <v>2022</v>
      </c>
      <c r="AP39" s="141">
        <f t="shared" si="35"/>
        <v>2023</v>
      </c>
      <c r="AQ39" s="141">
        <f t="shared" si="35"/>
        <v>2024</v>
      </c>
    </row>
    <row r="40" spans="1:43" ht="26.1" customHeight="1">
      <c r="C40" s="9"/>
      <c r="E40" s="643" t="s">
        <v>380</v>
      </c>
      <c r="F40" s="643"/>
      <c r="G40" s="643"/>
      <c r="H40" s="624" t="s">
        <v>299</v>
      </c>
      <c r="I40" s="315">
        <v>420.41500000000002</v>
      </c>
      <c r="J40" s="315">
        <v>667.23</v>
      </c>
      <c r="K40" s="315">
        <v>716.995</v>
      </c>
      <c r="L40" s="315">
        <v>657.00900000000001</v>
      </c>
      <c r="M40" s="315">
        <v>623.91499999999996</v>
      </c>
      <c r="N40" s="315">
        <v>622.67899999999997</v>
      </c>
      <c r="O40" s="315">
        <v>601.202</v>
      </c>
      <c r="P40" s="315">
        <v>574.81700000000001</v>
      </c>
      <c r="Q40" s="315">
        <v>497.34</v>
      </c>
      <c r="R40" s="315">
        <v>426.89299999999997</v>
      </c>
      <c r="S40" s="315">
        <v>385.565</v>
      </c>
      <c r="T40" s="315">
        <v>334.25599999999997</v>
      </c>
      <c r="U40" s="315">
        <v>294.86599999999999</v>
      </c>
      <c r="V40" s="315">
        <v>343.55900000000003</v>
      </c>
      <c r="W40" s="315">
        <v>342.75099999999998</v>
      </c>
      <c r="X40" s="315">
        <v>370.423</v>
      </c>
      <c r="Y40" s="315">
        <v>329.23399999999998</v>
      </c>
      <c r="Z40" s="315">
        <v>334.46699999999998</v>
      </c>
      <c r="AA40" s="315">
        <v>340.59300000000002</v>
      </c>
      <c r="AB40" s="315">
        <v>309.52600000000001</v>
      </c>
      <c r="AC40" s="315">
        <v>292.53899999999999</v>
      </c>
      <c r="AD40" s="315">
        <v>283.93200000000002</v>
      </c>
      <c r="AE40" s="315">
        <v>281.166</v>
      </c>
      <c r="AF40" s="315">
        <v>264.827</v>
      </c>
      <c r="AG40" s="315">
        <v>261.58199999999999</v>
      </c>
      <c r="AH40" s="315">
        <v>239.71600000000001</v>
      </c>
      <c r="AI40" s="315">
        <v>218.751</v>
      </c>
      <c r="AJ40" s="315">
        <v>210.47900000000001</v>
      </c>
      <c r="AK40" s="315">
        <v>194.78100000000001</v>
      </c>
      <c r="AL40" s="315">
        <v>246.64699999999999</v>
      </c>
      <c r="AM40" s="315">
        <v>254.32300000000001</v>
      </c>
      <c r="AN40" s="315">
        <v>221.851</v>
      </c>
      <c r="AO40" s="315">
        <v>181.685</v>
      </c>
      <c r="AP40" s="315">
        <v>181.43100000000001</v>
      </c>
      <c r="AQ40" s="315">
        <v>182.94200000000001</v>
      </c>
    </row>
    <row r="41" spans="1:43" ht="14.1" customHeight="1">
      <c r="C41" s="9"/>
      <c r="E41" s="643" t="s">
        <v>381</v>
      </c>
      <c r="F41" s="643"/>
      <c r="G41" s="643"/>
      <c r="H41" s="625"/>
      <c r="I41" s="315">
        <v>234.11099999999999</v>
      </c>
      <c r="J41" s="315">
        <v>278.68599999999998</v>
      </c>
      <c r="K41" s="315">
        <v>263.56299999999999</v>
      </c>
      <c r="L41" s="315">
        <v>241.81399999999999</v>
      </c>
      <c r="M41" s="315">
        <v>238.61199999999999</v>
      </c>
      <c r="N41" s="315">
        <v>242.85900000000001</v>
      </c>
      <c r="O41" s="315">
        <v>232.77</v>
      </c>
      <c r="P41" s="315">
        <v>265.51600000000002</v>
      </c>
      <c r="Q41" s="315">
        <v>275.892</v>
      </c>
      <c r="R41" s="315">
        <v>301.40100000000001</v>
      </c>
      <c r="S41" s="315">
        <v>375.488</v>
      </c>
      <c r="T41" s="315">
        <v>399.38099999999997</v>
      </c>
      <c r="U41" s="315">
        <v>461.02300000000002</v>
      </c>
      <c r="V41" s="315">
        <v>486.50900000000001</v>
      </c>
      <c r="W41" s="315">
        <v>517.64800000000002</v>
      </c>
      <c r="X41" s="315">
        <v>540.50699999999995</v>
      </c>
      <c r="Y41" s="315">
        <v>575.89800000000002</v>
      </c>
      <c r="Z41" s="315">
        <v>644.52499999999998</v>
      </c>
      <c r="AA41" s="315">
        <v>632.654</v>
      </c>
      <c r="AB41" s="315">
        <v>607.67200000000003</v>
      </c>
      <c r="AC41" s="315">
        <v>560.10599999999999</v>
      </c>
      <c r="AD41" s="315">
        <v>540.51</v>
      </c>
      <c r="AE41" s="315">
        <v>477.78899999999999</v>
      </c>
      <c r="AF41" s="315">
        <v>403.45299999999997</v>
      </c>
      <c r="AG41" s="315">
        <v>364.64400000000001</v>
      </c>
      <c r="AH41" s="315">
        <v>338.589</v>
      </c>
      <c r="AI41" s="315">
        <v>330.56299999999999</v>
      </c>
      <c r="AJ41" s="315">
        <v>335.99400000000003</v>
      </c>
      <c r="AK41" s="315">
        <v>301.29700000000003</v>
      </c>
      <c r="AL41" s="315">
        <v>277.54500000000002</v>
      </c>
      <c r="AM41" s="315">
        <v>258.61399999999998</v>
      </c>
      <c r="AN41" s="315">
        <v>251.50399999999999</v>
      </c>
      <c r="AO41" s="315">
        <v>228.59700000000001</v>
      </c>
      <c r="AP41" s="315">
        <v>210.35900000000001</v>
      </c>
      <c r="AQ41" s="315">
        <v>197.667</v>
      </c>
    </row>
    <row r="42" spans="1:43" ht="14.1" customHeight="1">
      <c r="C42" s="9"/>
      <c r="E42" s="646" t="s">
        <v>382</v>
      </c>
      <c r="F42" s="646"/>
      <c r="G42" s="646"/>
      <c r="H42" s="626"/>
      <c r="I42" s="315">
        <v>654.52599999999995</v>
      </c>
      <c r="J42" s="315">
        <v>945.91600000000005</v>
      </c>
      <c r="K42" s="315">
        <v>980.55799999999999</v>
      </c>
      <c r="L42" s="315">
        <v>898.82299999999998</v>
      </c>
      <c r="M42" s="315">
        <v>862.52700000000004</v>
      </c>
      <c r="N42" s="315">
        <v>865.53800000000001</v>
      </c>
      <c r="O42" s="315">
        <v>833.97199999999998</v>
      </c>
      <c r="P42" s="315">
        <v>840.33299999999997</v>
      </c>
      <c r="Q42" s="315">
        <v>773.23199999999997</v>
      </c>
      <c r="R42" s="315">
        <v>728.29399999999998</v>
      </c>
      <c r="S42" s="315">
        <v>761.053</v>
      </c>
      <c r="T42" s="315">
        <v>733.63699999999994</v>
      </c>
      <c r="U42" s="315">
        <v>755.88900000000001</v>
      </c>
      <c r="V42" s="315">
        <v>830.06799999999998</v>
      </c>
      <c r="W42" s="315">
        <v>860.399</v>
      </c>
      <c r="X42" s="315">
        <v>910.93</v>
      </c>
      <c r="Y42" s="315">
        <v>905.13199999999995</v>
      </c>
      <c r="Z42" s="315">
        <v>978.99199999999996</v>
      </c>
      <c r="AA42" s="315">
        <v>973.24699999999996</v>
      </c>
      <c r="AB42" s="315">
        <v>917.19799999999998</v>
      </c>
      <c r="AC42" s="315">
        <v>852.64499999999998</v>
      </c>
      <c r="AD42" s="315">
        <v>824.44200000000001</v>
      </c>
      <c r="AE42" s="315">
        <v>758.95500000000004</v>
      </c>
      <c r="AF42" s="315">
        <v>668.28</v>
      </c>
      <c r="AG42" s="315">
        <v>626.226</v>
      </c>
      <c r="AH42" s="315">
        <v>578.30499999999995</v>
      </c>
      <c r="AI42" s="315">
        <v>549.31399999999996</v>
      </c>
      <c r="AJ42" s="315">
        <v>546.47299999999996</v>
      </c>
      <c r="AK42" s="315">
        <v>496.07799999999997</v>
      </c>
      <c r="AL42" s="315">
        <v>524.19200000000001</v>
      </c>
      <c r="AM42" s="315">
        <v>512.93700000000001</v>
      </c>
      <c r="AN42" s="315">
        <v>473.35500000000002</v>
      </c>
      <c r="AO42" s="315">
        <v>410.28199999999998</v>
      </c>
      <c r="AP42" s="315">
        <v>391.79</v>
      </c>
      <c r="AQ42" s="315">
        <v>380.60899999999998</v>
      </c>
    </row>
    <row r="43" spans="1:43" ht="14.1" customHeight="1">
      <c r="C43" s="9"/>
      <c r="E43" s="105"/>
      <c r="F43" s="105"/>
      <c r="G43" s="105"/>
      <c r="H43" s="76"/>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row>
    <row r="44" spans="1:43" ht="13.5" customHeight="1">
      <c r="C44" s="9"/>
      <c r="E44" s="105"/>
      <c r="F44" s="105"/>
      <c r="G44" s="105"/>
      <c r="H44" s="76"/>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row>
    <row r="45" spans="1:43" ht="13.5" customHeight="1">
      <c r="A45" s="8" t="s">
        <v>41</v>
      </c>
      <c r="C45" s="9"/>
      <c r="G45" s="9"/>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row>
    <row r="46" spans="1:43" ht="14.1" customHeight="1">
      <c r="B46" s="10" t="s">
        <v>355</v>
      </c>
      <c r="C46" s="9">
        <f>C38+1</f>
        <v>73</v>
      </c>
      <c r="E46" s="9" t="s">
        <v>383</v>
      </c>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row>
    <row r="47" spans="1:43" ht="14.1" customHeight="1">
      <c r="C47" s="9"/>
      <c r="F47" s="620" t="s">
        <v>357</v>
      </c>
      <c r="G47" s="621"/>
      <c r="H47" s="155" t="s">
        <v>358</v>
      </c>
      <c r="I47" s="141">
        <v>1990</v>
      </c>
      <c r="J47" s="141">
        <f t="shared" ref="J47:AQ47" si="36">I47+1</f>
        <v>1991</v>
      </c>
      <c r="K47" s="141">
        <f t="shared" si="36"/>
        <v>1992</v>
      </c>
      <c r="L47" s="141">
        <f t="shared" si="36"/>
        <v>1993</v>
      </c>
      <c r="M47" s="141">
        <f t="shared" si="36"/>
        <v>1994</v>
      </c>
      <c r="N47" s="141">
        <f t="shared" si="36"/>
        <v>1995</v>
      </c>
      <c r="O47" s="141">
        <f t="shared" si="36"/>
        <v>1996</v>
      </c>
      <c r="P47" s="141">
        <f t="shared" si="36"/>
        <v>1997</v>
      </c>
      <c r="Q47" s="141">
        <f t="shared" si="36"/>
        <v>1998</v>
      </c>
      <c r="R47" s="141">
        <f t="shared" si="36"/>
        <v>1999</v>
      </c>
      <c r="S47" s="141">
        <f t="shared" si="36"/>
        <v>2000</v>
      </c>
      <c r="T47" s="141">
        <f t="shared" si="36"/>
        <v>2001</v>
      </c>
      <c r="U47" s="141">
        <f t="shared" si="36"/>
        <v>2002</v>
      </c>
      <c r="V47" s="141">
        <f t="shared" si="36"/>
        <v>2003</v>
      </c>
      <c r="W47" s="141">
        <f t="shared" si="36"/>
        <v>2004</v>
      </c>
      <c r="X47" s="141">
        <f t="shared" si="36"/>
        <v>2005</v>
      </c>
      <c r="Y47" s="141">
        <f t="shared" si="36"/>
        <v>2006</v>
      </c>
      <c r="Z47" s="141">
        <f t="shared" si="36"/>
        <v>2007</v>
      </c>
      <c r="AA47" s="141">
        <f t="shared" si="36"/>
        <v>2008</v>
      </c>
      <c r="AB47" s="141">
        <f t="shared" si="36"/>
        <v>2009</v>
      </c>
      <c r="AC47" s="141">
        <f t="shared" si="36"/>
        <v>2010</v>
      </c>
      <c r="AD47" s="141">
        <f t="shared" si="36"/>
        <v>2011</v>
      </c>
      <c r="AE47" s="141">
        <f t="shared" si="36"/>
        <v>2012</v>
      </c>
      <c r="AF47" s="141">
        <f t="shared" si="36"/>
        <v>2013</v>
      </c>
      <c r="AG47" s="141">
        <f t="shared" si="36"/>
        <v>2014</v>
      </c>
      <c r="AH47" s="141">
        <f t="shared" si="36"/>
        <v>2015</v>
      </c>
      <c r="AI47" s="141">
        <f t="shared" si="36"/>
        <v>2016</v>
      </c>
      <c r="AJ47" s="141">
        <f t="shared" si="36"/>
        <v>2017</v>
      </c>
      <c r="AK47" s="141">
        <f t="shared" si="36"/>
        <v>2018</v>
      </c>
      <c r="AL47" s="141">
        <f t="shared" si="36"/>
        <v>2019</v>
      </c>
      <c r="AM47" s="141">
        <f t="shared" si="36"/>
        <v>2020</v>
      </c>
      <c r="AN47" s="141">
        <f t="shared" si="36"/>
        <v>2021</v>
      </c>
      <c r="AO47" s="141">
        <f t="shared" si="36"/>
        <v>2022</v>
      </c>
      <c r="AP47" s="141">
        <f t="shared" si="36"/>
        <v>2023</v>
      </c>
      <c r="AQ47" s="141">
        <f t="shared" si="36"/>
        <v>2024</v>
      </c>
    </row>
    <row r="48" spans="1:43" ht="14.1" customHeight="1">
      <c r="C48" s="9"/>
      <c r="F48" s="642" t="s">
        <v>384</v>
      </c>
      <c r="G48" s="634"/>
      <c r="H48" s="142" t="s">
        <v>385</v>
      </c>
      <c r="I48" s="317">
        <v>204.163591</v>
      </c>
      <c r="J48" s="317">
        <v>215.60745499999996</v>
      </c>
      <c r="K48" s="317">
        <v>229.07370700000001</v>
      </c>
      <c r="L48" s="317">
        <v>233.24206000000001</v>
      </c>
      <c r="M48" s="317">
        <v>245.02672300000003</v>
      </c>
      <c r="N48" s="317">
        <v>241.34959700000002</v>
      </c>
      <c r="O48" s="317">
        <v>242.30723600000007</v>
      </c>
      <c r="P48" s="317">
        <v>249.932467</v>
      </c>
      <c r="Q48" s="317">
        <v>242.86093199999999</v>
      </c>
      <c r="R48" s="317">
        <v>240.493369</v>
      </c>
      <c r="S48" s="317">
        <v>242.38874600000003</v>
      </c>
      <c r="T48" s="317">
        <v>234.48201299999997</v>
      </c>
      <c r="U48" s="317">
        <v>234.964381</v>
      </c>
      <c r="V48" s="317">
        <v>237.028718</v>
      </c>
      <c r="W48" s="317">
        <v>234.04625700000003</v>
      </c>
      <c r="X48" s="317">
        <v>241.11349000000004</v>
      </c>
      <c r="Y48" s="317">
        <v>230.80924299999995</v>
      </c>
      <c r="Z48" s="317">
        <v>233.63260000000005</v>
      </c>
      <c r="AA48" s="317">
        <v>223.97480400000001</v>
      </c>
      <c r="AB48" s="317">
        <v>209.57208700000001</v>
      </c>
      <c r="AC48" s="317">
        <v>208.57198499999998</v>
      </c>
      <c r="AD48" s="317">
        <v>196.71989499999998</v>
      </c>
      <c r="AE48" s="317">
        <v>197.35946999999999</v>
      </c>
      <c r="AF48" s="317">
        <v>200.17901012724741</v>
      </c>
      <c r="AG48" s="317">
        <v>188.7833693781011</v>
      </c>
      <c r="AH48" s="317">
        <v>188.33964723247894</v>
      </c>
      <c r="AI48" s="317">
        <v>190.60587558680234</v>
      </c>
      <c r="AJ48" s="317">
        <v>183.68474666225404</v>
      </c>
      <c r="AK48" s="317">
        <v>176.54318073092679</v>
      </c>
      <c r="AL48" s="317">
        <v>173.70749945329692</v>
      </c>
      <c r="AM48" s="317">
        <v>139.05726308844152</v>
      </c>
      <c r="AN48" s="317">
        <v>147.25491060502873</v>
      </c>
      <c r="AO48" s="317">
        <v>156.01732791306688</v>
      </c>
      <c r="AP48" s="317">
        <v>144.841139</v>
      </c>
      <c r="AQ48" s="317">
        <v>134.90312500000002</v>
      </c>
    </row>
    <row r="49" spans="2:43" ht="14.1" customHeight="1">
      <c r="C49" s="9"/>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row>
    <row r="50" spans="2:43" ht="14.1" customHeight="1">
      <c r="C50" s="9"/>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row>
    <row r="51" spans="2:43" ht="13.2">
      <c r="C51" s="9"/>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row>
    <row r="52" spans="2:43" ht="14.1" customHeight="1">
      <c r="B52" s="10" t="s">
        <v>355</v>
      </c>
      <c r="C52" s="9">
        <v>83</v>
      </c>
      <c r="E52" s="71" t="s">
        <v>386</v>
      </c>
      <c r="F52" s="71"/>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row>
    <row r="53" spans="2:43" ht="14.1" customHeight="1">
      <c r="C53" s="9"/>
      <c r="E53" s="8"/>
      <c r="F53" s="635" t="s">
        <v>357</v>
      </c>
      <c r="G53" s="636"/>
      <c r="H53" s="249" t="s">
        <v>358</v>
      </c>
      <c r="I53" s="141">
        <v>1990</v>
      </c>
      <c r="J53" s="141">
        <f t="shared" ref="J53:AA53" si="37">I53+1</f>
        <v>1991</v>
      </c>
      <c r="K53" s="141">
        <f t="shared" si="37"/>
        <v>1992</v>
      </c>
      <c r="L53" s="141">
        <f t="shared" si="37"/>
        <v>1993</v>
      </c>
      <c r="M53" s="141">
        <f t="shared" si="37"/>
        <v>1994</v>
      </c>
      <c r="N53" s="141">
        <f t="shared" si="37"/>
        <v>1995</v>
      </c>
      <c r="O53" s="141">
        <f t="shared" si="37"/>
        <v>1996</v>
      </c>
      <c r="P53" s="141">
        <f t="shared" si="37"/>
        <v>1997</v>
      </c>
      <c r="Q53" s="141">
        <f t="shared" si="37"/>
        <v>1998</v>
      </c>
      <c r="R53" s="141">
        <f t="shared" si="37"/>
        <v>1999</v>
      </c>
      <c r="S53" s="141">
        <f t="shared" si="37"/>
        <v>2000</v>
      </c>
      <c r="T53" s="141">
        <f t="shared" si="37"/>
        <v>2001</v>
      </c>
      <c r="U53" s="141">
        <f t="shared" si="37"/>
        <v>2002</v>
      </c>
      <c r="V53" s="141">
        <f t="shared" si="37"/>
        <v>2003</v>
      </c>
      <c r="W53" s="141">
        <f t="shared" si="37"/>
        <v>2004</v>
      </c>
      <c r="X53" s="141">
        <f t="shared" si="37"/>
        <v>2005</v>
      </c>
      <c r="Y53" s="141">
        <f t="shared" si="37"/>
        <v>2006</v>
      </c>
      <c r="Z53" s="141">
        <f t="shared" si="37"/>
        <v>2007</v>
      </c>
      <c r="AA53" s="141">
        <f t="shared" si="37"/>
        <v>2008</v>
      </c>
      <c r="AB53" s="141">
        <f t="shared" ref="AB53:AQ53" si="38">AA53+1</f>
        <v>2009</v>
      </c>
      <c r="AC53" s="141">
        <f t="shared" si="38"/>
        <v>2010</v>
      </c>
      <c r="AD53" s="141">
        <f t="shared" si="38"/>
        <v>2011</v>
      </c>
      <c r="AE53" s="141">
        <f t="shared" si="38"/>
        <v>2012</v>
      </c>
      <c r="AF53" s="141">
        <f t="shared" si="38"/>
        <v>2013</v>
      </c>
      <c r="AG53" s="141">
        <f t="shared" si="38"/>
        <v>2014</v>
      </c>
      <c r="AH53" s="141">
        <f t="shared" si="38"/>
        <v>2015</v>
      </c>
      <c r="AI53" s="141">
        <f t="shared" si="38"/>
        <v>2016</v>
      </c>
      <c r="AJ53" s="141">
        <f t="shared" si="38"/>
        <v>2017</v>
      </c>
      <c r="AK53" s="141">
        <f t="shared" si="38"/>
        <v>2018</v>
      </c>
      <c r="AL53" s="141">
        <f t="shared" si="38"/>
        <v>2019</v>
      </c>
      <c r="AM53" s="141">
        <f t="shared" si="38"/>
        <v>2020</v>
      </c>
      <c r="AN53" s="141">
        <f t="shared" si="38"/>
        <v>2021</v>
      </c>
      <c r="AO53" s="141">
        <f t="shared" si="38"/>
        <v>2022</v>
      </c>
      <c r="AP53" s="141">
        <f t="shared" si="38"/>
        <v>2023</v>
      </c>
      <c r="AQ53" s="141">
        <f t="shared" si="38"/>
        <v>2024</v>
      </c>
    </row>
    <row r="54" spans="2:43" ht="26.1" customHeight="1">
      <c r="C54" s="9"/>
      <c r="F54" s="633" t="s">
        <v>387</v>
      </c>
      <c r="G54" s="634"/>
      <c r="H54" s="229" t="s">
        <v>388</v>
      </c>
      <c r="I54" s="241">
        <v>0.21989276620800996</v>
      </c>
      <c r="J54" s="241">
        <v>0.21989276620800996</v>
      </c>
      <c r="K54" s="241">
        <v>0.21989276620800996</v>
      </c>
      <c r="L54" s="241">
        <v>0.21989276620800996</v>
      </c>
      <c r="M54" s="241">
        <v>0.21989276620800996</v>
      </c>
      <c r="N54" s="241">
        <v>0.21989276620800996</v>
      </c>
      <c r="O54" s="241">
        <v>0.21989276620800996</v>
      </c>
      <c r="P54" s="241">
        <v>0.21989276620800996</v>
      </c>
      <c r="Q54" s="241">
        <v>0.21989276620800996</v>
      </c>
      <c r="R54" s="241">
        <v>0.21989276620800996</v>
      </c>
      <c r="S54" s="241">
        <v>0.21989276620800996</v>
      </c>
      <c r="T54" s="241">
        <v>0.21989276620800996</v>
      </c>
      <c r="U54" s="241">
        <v>0.21989276620800996</v>
      </c>
      <c r="V54" s="241">
        <v>0.21989276620800996</v>
      </c>
      <c r="W54" s="241">
        <v>0.21989276620800996</v>
      </c>
      <c r="X54" s="241">
        <v>0.19010746040007884</v>
      </c>
      <c r="Y54" s="241">
        <v>0.16032215459214769</v>
      </c>
      <c r="Z54" s="241">
        <v>0.13053684878421656</v>
      </c>
      <c r="AA54" s="241">
        <v>0.10075154297628545</v>
      </c>
      <c r="AB54" s="241">
        <v>0.10040348416857174</v>
      </c>
      <c r="AC54" s="241">
        <v>7.1294721420430487E-2</v>
      </c>
      <c r="AD54" s="241">
        <v>3.7287806367023009E-2</v>
      </c>
      <c r="AE54" s="241">
        <v>7.3016905574189814E-2</v>
      </c>
      <c r="AF54" s="241">
        <v>6.2291567516681128E-2</v>
      </c>
      <c r="AG54" s="241">
        <v>7.0267285292720402E-2</v>
      </c>
      <c r="AH54" s="241">
        <v>0.11507693950977858</v>
      </c>
      <c r="AI54" s="241">
        <v>0.21705680208613468</v>
      </c>
      <c r="AJ54" s="241">
        <v>7.6614723508619476E-2</v>
      </c>
      <c r="AK54" s="241">
        <v>0.12942302657706564</v>
      </c>
      <c r="AL54" s="241">
        <v>0.11916848816099082</v>
      </c>
      <c r="AM54" s="241">
        <v>2.8681358192683384E-2</v>
      </c>
      <c r="AN54" s="241">
        <v>7.2865009007169829E-2</v>
      </c>
      <c r="AO54" s="241">
        <v>6.2742627496292558E-2</v>
      </c>
      <c r="AP54" s="241">
        <v>6.0920580508949086E-2</v>
      </c>
      <c r="AQ54" s="241">
        <v>8.2393957436985632E-2</v>
      </c>
    </row>
    <row r="55" spans="2:43" ht="26.1" customHeight="1">
      <c r="C55" s="9"/>
      <c r="F55" s="627" t="s">
        <v>389</v>
      </c>
      <c r="G55" s="628"/>
      <c r="H55" s="229" t="s">
        <v>388</v>
      </c>
      <c r="I55" s="241">
        <v>8.6592217178759645E-2</v>
      </c>
      <c r="J55" s="241">
        <v>8.6592217178759645E-2</v>
      </c>
      <c r="K55" s="241">
        <v>8.6592217178759645E-2</v>
      </c>
      <c r="L55" s="241">
        <v>8.6592217178759645E-2</v>
      </c>
      <c r="M55" s="241">
        <v>8.6592217178759645E-2</v>
      </c>
      <c r="N55" s="241">
        <v>8.6592217178759645E-2</v>
      </c>
      <c r="O55" s="241">
        <v>8.6592217178759645E-2</v>
      </c>
      <c r="P55" s="241">
        <v>8.6592217178759645E-2</v>
      </c>
      <c r="Q55" s="241">
        <v>8.6592217178759645E-2</v>
      </c>
      <c r="R55" s="241">
        <v>8.6592217178759645E-2</v>
      </c>
      <c r="S55" s="241">
        <v>8.6592217178759645E-2</v>
      </c>
      <c r="T55" s="241">
        <v>8.6592217178759645E-2</v>
      </c>
      <c r="U55" s="241">
        <v>8.6592217178759645E-2</v>
      </c>
      <c r="V55" s="241">
        <v>8.6592217178759645E-2</v>
      </c>
      <c r="W55" s="241">
        <v>8.6592217178759645E-2</v>
      </c>
      <c r="X55" s="241">
        <v>7.6841654447878424E-2</v>
      </c>
      <c r="Y55" s="241">
        <v>6.7091091716997189E-2</v>
      </c>
      <c r="Z55" s="241">
        <v>5.7340528986115975E-2</v>
      </c>
      <c r="AA55" s="241">
        <v>4.7589966255234754E-2</v>
      </c>
      <c r="AB55" s="241">
        <v>3.7839403524353533E-2</v>
      </c>
      <c r="AC55" s="241">
        <v>2.8088840793472312E-2</v>
      </c>
      <c r="AD55" s="241">
        <v>1.8338278062591098E-2</v>
      </c>
      <c r="AE55" s="241">
        <v>1.3492872533936502E-2</v>
      </c>
      <c r="AF55" s="241">
        <v>9.1376046639573168E-3</v>
      </c>
      <c r="AG55" s="241">
        <v>5.2026081237437046E-3</v>
      </c>
      <c r="AH55" s="241">
        <v>1.3207907607443732E-3</v>
      </c>
      <c r="AI55" s="241">
        <v>1.2601383562146967E-3</v>
      </c>
      <c r="AJ55" s="241">
        <v>1.1622669298728418E-3</v>
      </c>
      <c r="AK55" s="241">
        <v>1.3637256797262313E-3</v>
      </c>
      <c r="AL55" s="241">
        <v>3.0518350018790222E-3</v>
      </c>
      <c r="AM55" s="241">
        <v>2.8793245068218379E-3</v>
      </c>
      <c r="AN55" s="241">
        <v>2.5852395475792983E-3</v>
      </c>
      <c r="AO55" s="241">
        <v>2.3511545177364057E-3</v>
      </c>
      <c r="AP55" s="241">
        <v>2.1255740330615499E-3</v>
      </c>
      <c r="AQ55" s="241">
        <v>2.8109731108002763E-4</v>
      </c>
    </row>
    <row r="56" spans="2:43" ht="14.1" customHeight="1">
      <c r="C56" s="9"/>
      <c r="F56" s="647" t="s">
        <v>390</v>
      </c>
      <c r="G56" s="648"/>
      <c r="H56" s="229" t="s">
        <v>388</v>
      </c>
      <c r="I56" s="241">
        <v>0.30648498338676955</v>
      </c>
      <c r="J56" s="241">
        <v>0.30648498338676955</v>
      </c>
      <c r="K56" s="241">
        <v>0.30648498338676955</v>
      </c>
      <c r="L56" s="241">
        <v>0.30648498338676955</v>
      </c>
      <c r="M56" s="241">
        <v>0.30648498338676955</v>
      </c>
      <c r="N56" s="241">
        <v>0.30648498338676955</v>
      </c>
      <c r="O56" s="241">
        <v>0.30648498338676955</v>
      </c>
      <c r="P56" s="241">
        <v>0.30648498338676955</v>
      </c>
      <c r="Q56" s="241">
        <v>0.30648498338676955</v>
      </c>
      <c r="R56" s="241">
        <v>0.30648498338676955</v>
      </c>
      <c r="S56" s="241">
        <v>0.30648498338676955</v>
      </c>
      <c r="T56" s="241">
        <v>0.30648498338676955</v>
      </c>
      <c r="U56" s="241">
        <v>0.30648498338676955</v>
      </c>
      <c r="V56" s="241">
        <v>0.30648498338676955</v>
      </c>
      <c r="W56" s="241">
        <v>0.30648498338676955</v>
      </c>
      <c r="X56" s="241">
        <v>0.26694911484795725</v>
      </c>
      <c r="Y56" s="241">
        <v>0.22741324630914489</v>
      </c>
      <c r="Z56" s="241">
        <v>0.18787737777033253</v>
      </c>
      <c r="AA56" s="241">
        <v>0.1483415092315202</v>
      </c>
      <c r="AB56" s="241">
        <v>0.13824288769292528</v>
      </c>
      <c r="AC56" s="241">
        <v>9.9383562213902793E-2</v>
      </c>
      <c r="AD56" s="241">
        <v>5.5626084429614107E-2</v>
      </c>
      <c r="AE56" s="241">
        <v>8.6509778108126309E-2</v>
      </c>
      <c r="AF56" s="241">
        <v>7.1429172180638448E-2</v>
      </c>
      <c r="AG56" s="241">
        <v>7.5469893416464109E-2</v>
      </c>
      <c r="AH56" s="241">
        <v>0.11639773027052296</v>
      </c>
      <c r="AI56" s="241">
        <v>0.21831694044234937</v>
      </c>
      <c r="AJ56" s="241">
        <v>7.777699043849233E-2</v>
      </c>
      <c r="AK56" s="241">
        <v>0.13078675225679187</v>
      </c>
      <c r="AL56" s="241">
        <v>0.12222032316286985</v>
      </c>
      <c r="AM56" s="241">
        <v>3.1560682699505217E-2</v>
      </c>
      <c r="AN56" s="241">
        <v>7.5450248554749133E-2</v>
      </c>
      <c r="AO56" s="241">
        <v>6.5093782014028961E-2</v>
      </c>
      <c r="AP56" s="241">
        <v>6.3046154542010638E-2</v>
      </c>
      <c r="AQ56" s="241">
        <v>8.2675054748065663E-2</v>
      </c>
    </row>
    <row r="57" spans="2:43" ht="14.1" customHeight="1">
      <c r="C57" s="9"/>
      <c r="E57" s="8"/>
      <c r="F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row>
    <row r="58" spans="2:43" ht="13.2">
      <c r="C58" s="9"/>
      <c r="E58" s="8"/>
      <c r="F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row>
    <row r="59" spans="2:43" ht="13.2">
      <c r="C59" s="9"/>
      <c r="E59" s="8"/>
      <c r="F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row>
    <row r="60" spans="2:43" ht="14.1" customHeight="1">
      <c r="B60" s="10" t="s">
        <v>355</v>
      </c>
      <c r="C60" s="9">
        <f>C52+1</f>
        <v>84</v>
      </c>
      <c r="E60" s="71" t="s">
        <v>391</v>
      </c>
      <c r="F60" s="71"/>
      <c r="H60" s="71"/>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row>
    <row r="61" spans="2:43" ht="14.1" customHeight="1">
      <c r="C61" s="9"/>
      <c r="F61" s="635" t="s">
        <v>357</v>
      </c>
      <c r="G61" s="636"/>
      <c r="H61" s="249" t="s">
        <v>358</v>
      </c>
      <c r="I61" s="141">
        <v>1990</v>
      </c>
      <c r="J61" s="141">
        <f t="shared" ref="J61:AQ61" si="39">I61+1</f>
        <v>1991</v>
      </c>
      <c r="K61" s="141">
        <f t="shared" si="39"/>
        <v>1992</v>
      </c>
      <c r="L61" s="141">
        <f t="shared" si="39"/>
        <v>1993</v>
      </c>
      <c r="M61" s="141">
        <f t="shared" si="39"/>
        <v>1994</v>
      </c>
      <c r="N61" s="141">
        <f t="shared" si="39"/>
        <v>1995</v>
      </c>
      <c r="O61" s="141">
        <f t="shared" si="39"/>
        <v>1996</v>
      </c>
      <c r="P61" s="141">
        <f t="shared" si="39"/>
        <v>1997</v>
      </c>
      <c r="Q61" s="141">
        <f t="shared" si="39"/>
        <v>1998</v>
      </c>
      <c r="R61" s="141">
        <f t="shared" si="39"/>
        <v>1999</v>
      </c>
      <c r="S61" s="141">
        <f t="shared" si="39"/>
        <v>2000</v>
      </c>
      <c r="T61" s="141">
        <f t="shared" si="39"/>
        <v>2001</v>
      </c>
      <c r="U61" s="141">
        <f t="shared" si="39"/>
        <v>2002</v>
      </c>
      <c r="V61" s="141">
        <f t="shared" si="39"/>
        <v>2003</v>
      </c>
      <c r="W61" s="141">
        <f t="shared" si="39"/>
        <v>2004</v>
      </c>
      <c r="X61" s="141">
        <f t="shared" si="39"/>
        <v>2005</v>
      </c>
      <c r="Y61" s="141">
        <f t="shared" si="39"/>
        <v>2006</v>
      </c>
      <c r="Z61" s="141">
        <f t="shared" si="39"/>
        <v>2007</v>
      </c>
      <c r="AA61" s="141">
        <f t="shared" si="39"/>
        <v>2008</v>
      </c>
      <c r="AB61" s="141">
        <f t="shared" si="39"/>
        <v>2009</v>
      </c>
      <c r="AC61" s="141">
        <f t="shared" si="39"/>
        <v>2010</v>
      </c>
      <c r="AD61" s="141">
        <f t="shared" si="39"/>
        <v>2011</v>
      </c>
      <c r="AE61" s="141">
        <f t="shared" si="39"/>
        <v>2012</v>
      </c>
      <c r="AF61" s="141">
        <f t="shared" si="39"/>
        <v>2013</v>
      </c>
      <c r="AG61" s="141">
        <f t="shared" si="39"/>
        <v>2014</v>
      </c>
      <c r="AH61" s="141">
        <f t="shared" si="39"/>
        <v>2015</v>
      </c>
      <c r="AI61" s="141">
        <f t="shared" si="39"/>
        <v>2016</v>
      </c>
      <c r="AJ61" s="141">
        <f t="shared" si="39"/>
        <v>2017</v>
      </c>
      <c r="AK61" s="141">
        <f t="shared" si="39"/>
        <v>2018</v>
      </c>
      <c r="AL61" s="141">
        <f t="shared" si="39"/>
        <v>2019</v>
      </c>
      <c r="AM61" s="141">
        <f t="shared" si="39"/>
        <v>2020</v>
      </c>
      <c r="AN61" s="141">
        <f t="shared" si="39"/>
        <v>2021</v>
      </c>
      <c r="AO61" s="141">
        <f t="shared" si="39"/>
        <v>2022</v>
      </c>
      <c r="AP61" s="141">
        <f t="shared" si="39"/>
        <v>2023</v>
      </c>
      <c r="AQ61" s="141">
        <f t="shared" si="39"/>
        <v>2024</v>
      </c>
    </row>
    <row r="62" spans="2:43" ht="15.6">
      <c r="C62" s="9"/>
      <c r="F62" s="660" t="s">
        <v>392</v>
      </c>
      <c r="G62" s="661"/>
      <c r="H62" s="319" t="s">
        <v>363</v>
      </c>
      <c r="I62" s="315">
        <v>2066.9459999999999</v>
      </c>
      <c r="J62" s="315">
        <v>2182.6979999999999</v>
      </c>
      <c r="K62" s="315">
        <v>2228.8519999999999</v>
      </c>
      <c r="L62" s="315">
        <v>2271.44</v>
      </c>
      <c r="M62" s="315">
        <v>2296.857</v>
      </c>
      <c r="N62" s="315">
        <v>2339.4850000000001</v>
      </c>
      <c r="O62" s="315">
        <v>2386.7579999999998</v>
      </c>
      <c r="P62" s="315">
        <v>2471.3069999999998</v>
      </c>
      <c r="Q62" s="315">
        <v>2455.3150000000001</v>
      </c>
      <c r="R62" s="315">
        <v>2457.7739999999999</v>
      </c>
      <c r="S62" s="315">
        <v>2617.1480000000001</v>
      </c>
      <c r="T62" s="315">
        <v>2589.8069999999998</v>
      </c>
      <c r="U62" s="315">
        <v>2853.97</v>
      </c>
      <c r="V62" s="315">
        <v>3032.2449999999999</v>
      </c>
      <c r="W62" s="315">
        <v>3113.9659999999999</v>
      </c>
      <c r="X62" s="315">
        <v>3329.4940000000001</v>
      </c>
      <c r="Y62" s="315">
        <v>3549.442</v>
      </c>
      <c r="Z62" s="315">
        <v>3980.681</v>
      </c>
      <c r="AA62" s="315">
        <v>3911.422</v>
      </c>
      <c r="AB62" s="315">
        <v>3918.1329999999998</v>
      </c>
      <c r="AC62" s="315">
        <v>4019.7469999999998</v>
      </c>
      <c r="AD62" s="315">
        <v>4208.4669999999996</v>
      </c>
      <c r="AE62" s="315">
        <v>3928.0039999999999</v>
      </c>
      <c r="AF62" s="315">
        <v>3789.7620000000002</v>
      </c>
      <c r="AG62" s="315">
        <v>3791.9540000000002</v>
      </c>
      <c r="AH62" s="315">
        <v>3709.4720000000002</v>
      </c>
      <c r="AI62" s="315">
        <v>3806.0459999999998</v>
      </c>
      <c r="AJ62" s="315">
        <v>3999.8229999999999</v>
      </c>
      <c r="AK62" s="315">
        <v>3980.4079999999999</v>
      </c>
      <c r="AL62" s="315">
        <v>3902.7289999999998</v>
      </c>
      <c r="AM62" s="315">
        <v>3768.3879999999999</v>
      </c>
      <c r="AN62" s="315">
        <v>3901.8919999999998</v>
      </c>
      <c r="AO62" s="315">
        <v>3663.6149999999998</v>
      </c>
      <c r="AP62" s="315">
        <v>3618.9789999999998</v>
      </c>
      <c r="AQ62" s="315">
        <v>3594.3989999999999</v>
      </c>
    </row>
    <row r="63" spans="2:43" ht="14.1" customHeight="1">
      <c r="C63" s="9"/>
      <c r="E63" s="8"/>
      <c r="F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row>
    <row r="64" spans="2:43" ht="13.2">
      <c r="C64" s="9"/>
      <c r="E64" s="8"/>
      <c r="F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row>
    <row r="65" spans="1:43" ht="13.2">
      <c r="C65" s="9"/>
      <c r="G65" s="9"/>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row>
    <row r="66" spans="1:43" ht="14.1" customHeight="1">
      <c r="B66" s="10" t="s">
        <v>355</v>
      </c>
      <c r="C66" s="9">
        <f>C60+1</f>
        <v>85</v>
      </c>
      <c r="E66" s="73" t="s">
        <v>393</v>
      </c>
      <c r="F66" s="73"/>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row>
    <row r="67" spans="1:43" ht="14.1" customHeight="1">
      <c r="C67" s="9"/>
      <c r="E67" s="620" t="s">
        <v>357</v>
      </c>
      <c r="F67" s="659"/>
      <c r="G67" s="621"/>
      <c r="H67" s="155" t="s">
        <v>358</v>
      </c>
      <c r="I67" s="141">
        <v>1990</v>
      </c>
      <c r="J67" s="141">
        <f t="shared" ref="J67:AQ67" si="40">I67+1</f>
        <v>1991</v>
      </c>
      <c r="K67" s="141">
        <f t="shared" si="40"/>
        <v>1992</v>
      </c>
      <c r="L67" s="141">
        <f t="shared" si="40"/>
        <v>1993</v>
      </c>
      <c r="M67" s="141">
        <f t="shared" si="40"/>
        <v>1994</v>
      </c>
      <c r="N67" s="141">
        <f t="shared" si="40"/>
        <v>1995</v>
      </c>
      <c r="O67" s="141">
        <f t="shared" si="40"/>
        <v>1996</v>
      </c>
      <c r="P67" s="141">
        <f t="shared" si="40"/>
        <v>1997</v>
      </c>
      <c r="Q67" s="141">
        <f t="shared" si="40"/>
        <v>1998</v>
      </c>
      <c r="R67" s="141">
        <f t="shared" si="40"/>
        <v>1999</v>
      </c>
      <c r="S67" s="141">
        <f t="shared" si="40"/>
        <v>2000</v>
      </c>
      <c r="T67" s="141">
        <f t="shared" si="40"/>
        <v>2001</v>
      </c>
      <c r="U67" s="141">
        <f t="shared" si="40"/>
        <v>2002</v>
      </c>
      <c r="V67" s="141">
        <f t="shared" si="40"/>
        <v>2003</v>
      </c>
      <c r="W67" s="141">
        <f t="shared" si="40"/>
        <v>2004</v>
      </c>
      <c r="X67" s="141">
        <f t="shared" si="40"/>
        <v>2005</v>
      </c>
      <c r="Y67" s="141">
        <f t="shared" si="40"/>
        <v>2006</v>
      </c>
      <c r="Z67" s="141">
        <f t="shared" si="40"/>
        <v>2007</v>
      </c>
      <c r="AA67" s="141">
        <f t="shared" si="40"/>
        <v>2008</v>
      </c>
      <c r="AB67" s="141">
        <f t="shared" si="40"/>
        <v>2009</v>
      </c>
      <c r="AC67" s="141">
        <f t="shared" si="40"/>
        <v>2010</v>
      </c>
      <c r="AD67" s="141">
        <f t="shared" si="40"/>
        <v>2011</v>
      </c>
      <c r="AE67" s="141">
        <f t="shared" si="40"/>
        <v>2012</v>
      </c>
      <c r="AF67" s="141">
        <f t="shared" si="40"/>
        <v>2013</v>
      </c>
      <c r="AG67" s="141">
        <f t="shared" si="40"/>
        <v>2014</v>
      </c>
      <c r="AH67" s="141">
        <f t="shared" si="40"/>
        <v>2015</v>
      </c>
      <c r="AI67" s="141">
        <f t="shared" si="40"/>
        <v>2016</v>
      </c>
      <c r="AJ67" s="141">
        <f t="shared" si="40"/>
        <v>2017</v>
      </c>
      <c r="AK67" s="141">
        <f t="shared" si="40"/>
        <v>2018</v>
      </c>
      <c r="AL67" s="141">
        <f t="shared" si="40"/>
        <v>2019</v>
      </c>
      <c r="AM67" s="141">
        <f t="shared" si="40"/>
        <v>2020</v>
      </c>
      <c r="AN67" s="141">
        <f t="shared" si="40"/>
        <v>2021</v>
      </c>
      <c r="AO67" s="141">
        <f t="shared" si="40"/>
        <v>2022</v>
      </c>
      <c r="AP67" s="141">
        <f t="shared" si="40"/>
        <v>2023</v>
      </c>
      <c r="AQ67" s="141">
        <f t="shared" si="40"/>
        <v>2024</v>
      </c>
    </row>
    <row r="68" spans="1:43" ht="26.1" customHeight="1">
      <c r="A68" s="8" t="s">
        <v>41</v>
      </c>
      <c r="C68" s="9"/>
      <c r="E68" s="642" t="s">
        <v>394</v>
      </c>
      <c r="F68" s="658"/>
      <c r="G68" s="634"/>
      <c r="H68" s="314" t="s">
        <v>395</v>
      </c>
      <c r="I68" s="320">
        <v>464.23275799999999</v>
      </c>
      <c r="J68" s="320">
        <v>513.72396900000001</v>
      </c>
      <c r="K68" s="320">
        <v>551.72008200000005</v>
      </c>
      <c r="L68" s="320">
        <v>604.53693999999996</v>
      </c>
      <c r="M68" s="320">
        <v>623.86340399999995</v>
      </c>
      <c r="N68" s="320">
        <v>676.07775399999991</v>
      </c>
      <c r="O68" s="320">
        <v>716.14829299999997</v>
      </c>
      <c r="P68" s="320">
        <v>754.70877599999994</v>
      </c>
      <c r="Q68" s="320">
        <v>775.47831999999994</v>
      </c>
      <c r="R68" s="320">
        <v>823.44316099999992</v>
      </c>
      <c r="S68" s="320">
        <v>864.27837899999997</v>
      </c>
      <c r="T68" s="320">
        <v>892.479288</v>
      </c>
      <c r="U68" s="320">
        <v>982.18202399999996</v>
      </c>
      <c r="V68" s="320">
        <v>1040.7193259999999</v>
      </c>
      <c r="W68" s="320">
        <v>1122.0389809999999</v>
      </c>
      <c r="X68" s="320">
        <v>1229.6010700000002</v>
      </c>
      <c r="Y68" s="320">
        <v>1380.3972860000001</v>
      </c>
      <c r="Z68" s="320">
        <v>1467.985948</v>
      </c>
      <c r="AA68" s="320">
        <v>1438.570457</v>
      </c>
      <c r="AB68" s="320">
        <v>1423.9705719999999</v>
      </c>
      <c r="AC68" s="320">
        <v>1530.8139339999998</v>
      </c>
      <c r="AD68" s="320">
        <v>1573.8411080000001</v>
      </c>
      <c r="AE68" s="320">
        <v>1591.897046</v>
      </c>
      <c r="AF68" s="320">
        <v>1555.4289950000002</v>
      </c>
      <c r="AG68" s="320">
        <v>1566.665475</v>
      </c>
      <c r="AH68" s="320">
        <v>1566.559013</v>
      </c>
      <c r="AI68" s="320">
        <v>1640.6390309999999</v>
      </c>
      <c r="AJ68" s="320">
        <v>1665.202389</v>
      </c>
      <c r="AK68" s="320">
        <v>1634.937799</v>
      </c>
      <c r="AL68" s="320">
        <v>1583.561504</v>
      </c>
      <c r="AM68" s="320">
        <v>1532.3629390000001</v>
      </c>
      <c r="AN68" s="320">
        <v>1593.152824</v>
      </c>
      <c r="AO68" s="320">
        <v>1531.5213510000001</v>
      </c>
      <c r="AP68" s="320">
        <v>1472.125364</v>
      </c>
      <c r="AQ68" s="320">
        <v>1469.6734210000002</v>
      </c>
    </row>
    <row r="69" spans="1:43" ht="26.1" customHeight="1">
      <c r="A69" s="8" t="s">
        <v>41</v>
      </c>
      <c r="C69" s="9"/>
      <c r="E69" s="633" t="s">
        <v>396</v>
      </c>
      <c r="F69" s="656"/>
      <c r="G69" s="657"/>
      <c r="H69" s="314" t="s">
        <v>395</v>
      </c>
      <c r="I69" s="320">
        <v>39.666373957325639</v>
      </c>
      <c r="J69" s="320">
        <v>41.864524710795024</v>
      </c>
      <c r="K69" s="320">
        <v>43.805484179018769</v>
      </c>
      <c r="L69" s="320">
        <v>45.722678416805444</v>
      </c>
      <c r="M69" s="320">
        <v>45.166484644508088</v>
      </c>
      <c r="N69" s="320">
        <v>47.601227774007398</v>
      </c>
      <c r="O69" s="320">
        <v>49.592406978317257</v>
      </c>
      <c r="P69" s="320">
        <v>52.09405713809965</v>
      </c>
      <c r="Q69" s="320">
        <v>54.107480859004035</v>
      </c>
      <c r="R69" s="320">
        <v>57.416608892501252</v>
      </c>
      <c r="S69" s="320">
        <v>61.062944870633025</v>
      </c>
      <c r="T69" s="320">
        <v>62.012754198274379</v>
      </c>
      <c r="U69" s="320">
        <v>67.800033433540477</v>
      </c>
      <c r="V69" s="320">
        <v>72.927478054084375</v>
      </c>
      <c r="W69" s="320">
        <v>76.639119418108407</v>
      </c>
      <c r="X69" s="320">
        <v>85.645205541936292</v>
      </c>
      <c r="Y69" s="320">
        <v>110.36653643058339</v>
      </c>
      <c r="Z69" s="320">
        <v>132.79861689629314</v>
      </c>
      <c r="AA69" s="320">
        <v>131.14314526680349</v>
      </c>
      <c r="AB69" s="320">
        <v>127.25290183152195</v>
      </c>
      <c r="AC69" s="320">
        <v>115.36871274618662</v>
      </c>
      <c r="AD69" s="320">
        <v>117.65790997091597</v>
      </c>
      <c r="AE69" s="320">
        <v>112.0812557444502</v>
      </c>
      <c r="AF69" s="320">
        <v>107.27963131122753</v>
      </c>
      <c r="AG69" s="320">
        <v>105.93452582543316</v>
      </c>
      <c r="AH69" s="320">
        <v>102.79898951090868</v>
      </c>
      <c r="AI69" s="320">
        <v>101.30805195267835</v>
      </c>
      <c r="AJ69" s="320">
        <v>96.447423435812922</v>
      </c>
      <c r="AK69" s="320">
        <v>85.362454053576315</v>
      </c>
      <c r="AL69" s="320">
        <v>75.398634572125104</v>
      </c>
      <c r="AM69" s="320">
        <v>71.299241852226444</v>
      </c>
      <c r="AN69" s="320">
        <v>68.321853833464829</v>
      </c>
      <c r="AO69" s="320">
        <v>61.43337617779806</v>
      </c>
      <c r="AP69" s="320">
        <v>60.563965725496345</v>
      </c>
      <c r="AQ69" s="320">
        <v>58.66808325950408</v>
      </c>
    </row>
    <row r="70" spans="1:43" ht="14.1" customHeight="1">
      <c r="C70" s="9"/>
      <c r="G70" s="9"/>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row>
    <row r="71" spans="1:43" ht="13.5" customHeight="1">
      <c r="C71" s="9"/>
      <c r="G71" s="9"/>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row>
    <row r="72" spans="1:43" ht="13.2">
      <c r="C72" s="9"/>
      <c r="G72" s="9"/>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row>
    <row r="73" spans="1:43" ht="14.1" customHeight="1">
      <c r="B73" s="10" t="s">
        <v>355</v>
      </c>
      <c r="C73" s="9">
        <f>C66+2</f>
        <v>87</v>
      </c>
      <c r="E73" s="9" t="s">
        <v>397</v>
      </c>
      <c r="H73" s="71"/>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row>
    <row r="74" spans="1:43" ht="14.1" customHeight="1">
      <c r="C74" s="9"/>
      <c r="F74" s="620" t="s">
        <v>357</v>
      </c>
      <c r="G74" s="621"/>
      <c r="H74" s="155" t="s">
        <v>358</v>
      </c>
      <c r="I74" s="141">
        <v>1990</v>
      </c>
      <c r="J74" s="141">
        <f t="shared" ref="J74:AQ74" si="41">I74+1</f>
        <v>1991</v>
      </c>
      <c r="K74" s="141">
        <f t="shared" si="41"/>
        <v>1992</v>
      </c>
      <c r="L74" s="141">
        <f t="shared" si="41"/>
        <v>1993</v>
      </c>
      <c r="M74" s="141">
        <f t="shared" si="41"/>
        <v>1994</v>
      </c>
      <c r="N74" s="141">
        <f t="shared" si="41"/>
        <v>1995</v>
      </c>
      <c r="O74" s="141">
        <f t="shared" si="41"/>
        <v>1996</v>
      </c>
      <c r="P74" s="141">
        <f t="shared" si="41"/>
        <v>1997</v>
      </c>
      <c r="Q74" s="141">
        <f t="shared" si="41"/>
        <v>1998</v>
      </c>
      <c r="R74" s="141">
        <f t="shared" si="41"/>
        <v>1999</v>
      </c>
      <c r="S74" s="141">
        <f t="shared" si="41"/>
        <v>2000</v>
      </c>
      <c r="T74" s="141">
        <f t="shared" si="41"/>
        <v>2001</v>
      </c>
      <c r="U74" s="141">
        <f t="shared" si="41"/>
        <v>2002</v>
      </c>
      <c r="V74" s="141">
        <f t="shared" si="41"/>
        <v>2003</v>
      </c>
      <c r="W74" s="141">
        <f t="shared" si="41"/>
        <v>2004</v>
      </c>
      <c r="X74" s="141">
        <f t="shared" si="41"/>
        <v>2005</v>
      </c>
      <c r="Y74" s="141">
        <f t="shared" si="41"/>
        <v>2006</v>
      </c>
      <c r="Z74" s="141">
        <f t="shared" si="41"/>
        <v>2007</v>
      </c>
      <c r="AA74" s="141">
        <f t="shared" si="41"/>
        <v>2008</v>
      </c>
      <c r="AB74" s="141">
        <f t="shared" si="41"/>
        <v>2009</v>
      </c>
      <c r="AC74" s="141">
        <f t="shared" si="41"/>
        <v>2010</v>
      </c>
      <c r="AD74" s="141">
        <f t="shared" si="41"/>
        <v>2011</v>
      </c>
      <c r="AE74" s="141">
        <f t="shared" si="41"/>
        <v>2012</v>
      </c>
      <c r="AF74" s="141">
        <f t="shared" si="41"/>
        <v>2013</v>
      </c>
      <c r="AG74" s="141">
        <f t="shared" si="41"/>
        <v>2014</v>
      </c>
      <c r="AH74" s="141">
        <f t="shared" si="41"/>
        <v>2015</v>
      </c>
      <c r="AI74" s="141">
        <f t="shared" si="41"/>
        <v>2016</v>
      </c>
      <c r="AJ74" s="141">
        <f t="shared" si="41"/>
        <v>2017</v>
      </c>
      <c r="AK74" s="141">
        <f t="shared" si="41"/>
        <v>2018</v>
      </c>
      <c r="AL74" s="141">
        <f t="shared" si="41"/>
        <v>2019</v>
      </c>
      <c r="AM74" s="141">
        <f t="shared" si="41"/>
        <v>2020</v>
      </c>
      <c r="AN74" s="141">
        <f t="shared" si="41"/>
        <v>2021</v>
      </c>
      <c r="AO74" s="141">
        <f t="shared" si="41"/>
        <v>2022</v>
      </c>
      <c r="AP74" s="141">
        <f t="shared" si="41"/>
        <v>2023</v>
      </c>
      <c r="AQ74" s="141">
        <f t="shared" si="41"/>
        <v>2024</v>
      </c>
    </row>
    <row r="75" spans="1:43" ht="14.1" customHeight="1">
      <c r="C75" s="9"/>
      <c r="F75" s="660" t="s">
        <v>397</v>
      </c>
      <c r="G75" s="661"/>
      <c r="H75" s="72" t="s">
        <v>398</v>
      </c>
      <c r="I75" s="242">
        <v>643.25714300000004</v>
      </c>
      <c r="J75" s="242">
        <v>699.43853999999999</v>
      </c>
      <c r="K75" s="242">
        <v>737.84470799999997</v>
      </c>
      <c r="L75" s="242">
        <v>797.21140300000002</v>
      </c>
      <c r="M75" s="242">
        <v>812.251758</v>
      </c>
      <c r="N75" s="242">
        <v>877.07908899999995</v>
      </c>
      <c r="O75" s="242">
        <v>914.99169500000005</v>
      </c>
      <c r="P75" s="242">
        <v>944.07014500000002</v>
      </c>
      <c r="Q75" s="242">
        <v>961.60038099999997</v>
      </c>
      <c r="R75" s="242">
        <v>1017.369733</v>
      </c>
      <c r="S75" s="242">
        <v>1064.464356</v>
      </c>
      <c r="T75" s="242">
        <v>1083.178406</v>
      </c>
      <c r="U75" s="242">
        <v>1170.542563</v>
      </c>
      <c r="V75" s="242">
        <v>1222.432386</v>
      </c>
      <c r="W75" s="242">
        <v>1304.2467810000001</v>
      </c>
      <c r="X75" s="242">
        <v>1419.437064</v>
      </c>
      <c r="Y75" s="242">
        <v>1514.7281109999999</v>
      </c>
      <c r="Z75" s="242">
        <v>1600.9167239999999</v>
      </c>
      <c r="AA75" s="242">
        <v>1562.638275</v>
      </c>
      <c r="AB75" s="242">
        <v>1546.296435</v>
      </c>
      <c r="AC75" s="242">
        <v>1644.362852</v>
      </c>
      <c r="AD75" s="242">
        <v>1690.6577970000001</v>
      </c>
      <c r="AE75" s="242">
        <v>1688.3141370000001</v>
      </c>
      <c r="AF75" s="242">
        <v>1666.8195459999999</v>
      </c>
      <c r="AG75" s="242">
        <v>1681.1258769999999</v>
      </c>
      <c r="AH75" s="242">
        <v>1670.7202749999999</v>
      </c>
      <c r="AI75" s="242">
        <v>1738.4549199999999</v>
      </c>
      <c r="AJ75" s="242">
        <v>1776.01208</v>
      </c>
      <c r="AK75" s="242">
        <v>1740.380461</v>
      </c>
      <c r="AL75" s="242">
        <v>1692.021148</v>
      </c>
      <c r="AM75" s="242">
        <v>1653.9367769999999</v>
      </c>
      <c r="AN75" s="242">
        <v>1722.5189419999999</v>
      </c>
      <c r="AO75" s="242">
        <v>1684.441822</v>
      </c>
      <c r="AP75" s="242">
        <v>1590.9455680000001</v>
      </c>
      <c r="AQ75" s="242">
        <v>1600.2093930000001</v>
      </c>
    </row>
    <row r="76" spans="1:43" ht="14.1" customHeight="1">
      <c r="C76" s="9"/>
      <c r="F76" s="660" t="s">
        <v>399</v>
      </c>
      <c r="G76" s="661"/>
      <c r="H76" s="142" t="s">
        <v>512</v>
      </c>
      <c r="I76" s="321">
        <v>41.860500000000002</v>
      </c>
      <c r="J76" s="321">
        <v>41.860500000000002</v>
      </c>
      <c r="K76" s="321">
        <v>41.860500000000002</v>
      </c>
      <c r="L76" s="321">
        <v>41.860500000000002</v>
      </c>
      <c r="M76" s="321">
        <v>41.860500000000002</v>
      </c>
      <c r="N76" s="321">
        <v>41.860500000000002</v>
      </c>
      <c r="O76" s="321">
        <v>41.860500000000002</v>
      </c>
      <c r="P76" s="321">
        <v>41.860500000000002</v>
      </c>
      <c r="Q76" s="321">
        <v>41.860500000000002</v>
      </c>
      <c r="R76" s="321">
        <v>41.860500000000002</v>
      </c>
      <c r="S76" s="321">
        <v>41.1</v>
      </c>
      <c r="T76" s="321">
        <v>41.1</v>
      </c>
      <c r="U76" s="321">
        <v>41.1</v>
      </c>
      <c r="V76" s="321">
        <v>41.1</v>
      </c>
      <c r="W76" s="321">
        <v>41.1</v>
      </c>
      <c r="X76" s="321">
        <v>44.8</v>
      </c>
      <c r="Y76" s="321">
        <v>44.8</v>
      </c>
      <c r="Z76" s="321">
        <v>44.8</v>
      </c>
      <c r="AA76" s="321">
        <v>44.8</v>
      </c>
      <c r="AB76" s="321">
        <v>44.8</v>
      </c>
      <c r="AC76" s="321">
        <v>44.8</v>
      </c>
      <c r="AD76" s="321">
        <v>44.8</v>
      </c>
      <c r="AE76" s="321">
        <v>44.8</v>
      </c>
      <c r="AF76" s="321">
        <v>36.853479306663431</v>
      </c>
      <c r="AG76" s="321">
        <v>36.870321780167373</v>
      </c>
      <c r="AH76" s="321">
        <v>36.778616672675732</v>
      </c>
      <c r="AI76" s="321">
        <v>36.793456451944934</v>
      </c>
      <c r="AJ76" s="321">
        <v>36.879142482170494</v>
      </c>
      <c r="AK76" s="321">
        <v>36.156364719493354</v>
      </c>
      <c r="AL76" s="321">
        <v>36.130974469756204</v>
      </c>
      <c r="AM76" s="321">
        <v>36.08947426645247</v>
      </c>
      <c r="AN76" s="321">
        <v>36.21195202941643</v>
      </c>
      <c r="AO76" s="321">
        <v>36.487796857153711</v>
      </c>
      <c r="AP76" s="321">
        <v>36.18443034889242</v>
      </c>
      <c r="AQ76" s="321">
        <v>36.125545496267684</v>
      </c>
    </row>
    <row r="77" spans="1:43" ht="26.1" customHeight="1">
      <c r="C77" s="9"/>
      <c r="F77" s="664" t="s">
        <v>400</v>
      </c>
      <c r="G77" s="665"/>
      <c r="H77" s="142" t="s">
        <v>513</v>
      </c>
      <c r="I77" s="247">
        <v>15366.685610539767</v>
      </c>
      <c r="J77" s="247">
        <v>16708.795642670295</v>
      </c>
      <c r="K77" s="247">
        <v>17626.275558103698</v>
      </c>
      <c r="L77" s="247">
        <v>19044.478756823257</v>
      </c>
      <c r="M77" s="247">
        <v>19403.775826853478</v>
      </c>
      <c r="N77" s="247">
        <v>20952.427443532688</v>
      </c>
      <c r="O77" s="247">
        <v>21858.116721013845</v>
      </c>
      <c r="P77" s="247">
        <v>22552.768003248886</v>
      </c>
      <c r="Q77" s="247">
        <v>22971.545514267626</v>
      </c>
      <c r="R77" s="247">
        <v>24303.812257378675</v>
      </c>
      <c r="S77" s="247">
        <v>25899.376058394158</v>
      </c>
      <c r="T77" s="247">
        <v>26354.705742092458</v>
      </c>
      <c r="U77" s="247">
        <v>28480.354330900242</v>
      </c>
      <c r="V77" s="247">
        <v>29742.880437956203</v>
      </c>
      <c r="W77" s="247">
        <v>31733.498321167881</v>
      </c>
      <c r="X77" s="247">
        <v>31683.863035714287</v>
      </c>
      <c r="Y77" s="247">
        <v>33810.895334821435</v>
      </c>
      <c r="Z77" s="247">
        <v>35734.748303571432</v>
      </c>
      <c r="AA77" s="247">
        <v>34880.318638392855</v>
      </c>
      <c r="AB77" s="247">
        <v>34515.545424107142</v>
      </c>
      <c r="AC77" s="247">
        <v>36704.527946428578</v>
      </c>
      <c r="AD77" s="247">
        <v>37737.897254464289</v>
      </c>
      <c r="AE77" s="247">
        <v>37685.583415178575</v>
      </c>
      <c r="AF77" s="247">
        <v>45228.281762222228</v>
      </c>
      <c r="AG77" s="247">
        <v>45595.638872462499</v>
      </c>
      <c r="AH77" s="247">
        <v>45426.40333292479</v>
      </c>
      <c r="AI77" s="247">
        <v>47249.024354929934</v>
      </c>
      <c r="AJ77" s="247">
        <v>48157.629501787545</v>
      </c>
      <c r="AK77" s="247">
        <v>48134.829773461453</v>
      </c>
      <c r="AL77" s="247">
        <v>46830.210721726406</v>
      </c>
      <c r="AM77" s="247">
        <v>45828.785556387076</v>
      </c>
      <c r="AN77" s="247">
        <v>47567.690927037795</v>
      </c>
      <c r="AO77" s="247">
        <v>46164.525323204114</v>
      </c>
      <c r="AP77" s="247">
        <v>43967.683134983985</v>
      </c>
      <c r="AQ77" s="247">
        <v>44295.784908364243</v>
      </c>
    </row>
    <row r="78" spans="1:43" ht="14.1" customHeight="1">
      <c r="C78" s="9"/>
      <c r="G78" s="9"/>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row>
    <row r="79" spans="1:43" ht="13.2">
      <c r="C79" s="9"/>
      <c r="G79" s="9"/>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row>
    <row r="80" spans="1:43" ht="13.2">
      <c r="C80" s="9"/>
      <c r="G80" s="9"/>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row>
    <row r="81" spans="2:45" ht="14.1" customHeight="1">
      <c r="B81" s="10" t="s">
        <v>355</v>
      </c>
      <c r="C81" s="9">
        <f>C73+1</f>
        <v>88</v>
      </c>
      <c r="E81" s="8" t="s">
        <v>401</v>
      </c>
      <c r="F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row>
    <row r="82" spans="2:45" ht="14.1" customHeight="1">
      <c r="C82" s="9"/>
      <c r="F82" s="620" t="s">
        <v>357</v>
      </c>
      <c r="G82" s="621"/>
      <c r="H82" s="322" t="s">
        <v>358</v>
      </c>
      <c r="I82" s="323">
        <v>1990</v>
      </c>
      <c r="J82" s="323">
        <f t="shared" ref="J82:AQ82" si="42">I82+1</f>
        <v>1991</v>
      </c>
      <c r="K82" s="323">
        <f t="shared" si="42"/>
        <v>1992</v>
      </c>
      <c r="L82" s="323">
        <f t="shared" si="42"/>
        <v>1993</v>
      </c>
      <c r="M82" s="323">
        <f t="shared" si="42"/>
        <v>1994</v>
      </c>
      <c r="N82" s="323">
        <f t="shared" si="42"/>
        <v>1995</v>
      </c>
      <c r="O82" s="323">
        <f t="shared" si="42"/>
        <v>1996</v>
      </c>
      <c r="P82" s="323">
        <f t="shared" si="42"/>
        <v>1997</v>
      </c>
      <c r="Q82" s="323">
        <f t="shared" si="42"/>
        <v>1998</v>
      </c>
      <c r="R82" s="323">
        <f t="shared" si="42"/>
        <v>1999</v>
      </c>
      <c r="S82" s="323">
        <f t="shared" si="42"/>
        <v>2000</v>
      </c>
      <c r="T82" s="323">
        <f t="shared" si="42"/>
        <v>2001</v>
      </c>
      <c r="U82" s="323">
        <f t="shared" si="42"/>
        <v>2002</v>
      </c>
      <c r="V82" s="323">
        <f t="shared" si="42"/>
        <v>2003</v>
      </c>
      <c r="W82" s="323">
        <f t="shared" si="42"/>
        <v>2004</v>
      </c>
      <c r="X82" s="323">
        <f t="shared" si="42"/>
        <v>2005</v>
      </c>
      <c r="Y82" s="323">
        <f t="shared" si="42"/>
        <v>2006</v>
      </c>
      <c r="Z82" s="323">
        <f t="shared" si="42"/>
        <v>2007</v>
      </c>
      <c r="AA82" s="323">
        <f t="shared" si="42"/>
        <v>2008</v>
      </c>
      <c r="AB82" s="323">
        <f t="shared" si="42"/>
        <v>2009</v>
      </c>
      <c r="AC82" s="323">
        <f t="shared" si="42"/>
        <v>2010</v>
      </c>
      <c r="AD82" s="323">
        <f t="shared" si="42"/>
        <v>2011</v>
      </c>
      <c r="AE82" s="323">
        <f t="shared" si="42"/>
        <v>2012</v>
      </c>
      <c r="AF82" s="323">
        <f t="shared" si="42"/>
        <v>2013</v>
      </c>
      <c r="AG82" s="323">
        <f t="shared" si="42"/>
        <v>2014</v>
      </c>
      <c r="AH82" s="323">
        <f t="shared" si="42"/>
        <v>2015</v>
      </c>
      <c r="AI82" s="323">
        <f t="shared" si="42"/>
        <v>2016</v>
      </c>
      <c r="AJ82" s="323">
        <f t="shared" si="42"/>
        <v>2017</v>
      </c>
      <c r="AK82" s="323">
        <f t="shared" si="42"/>
        <v>2018</v>
      </c>
      <c r="AL82" s="323">
        <f t="shared" si="42"/>
        <v>2019</v>
      </c>
      <c r="AM82" s="323">
        <f t="shared" si="42"/>
        <v>2020</v>
      </c>
      <c r="AN82" s="323">
        <f t="shared" si="42"/>
        <v>2021</v>
      </c>
      <c r="AO82" s="323">
        <f t="shared" si="42"/>
        <v>2022</v>
      </c>
      <c r="AP82" s="323">
        <f t="shared" si="42"/>
        <v>2023</v>
      </c>
      <c r="AQ82" s="323">
        <f t="shared" si="42"/>
        <v>2024</v>
      </c>
    </row>
    <row r="83" spans="2:45" ht="15.6">
      <c r="C83" s="9"/>
      <c r="F83" s="662" t="s">
        <v>402</v>
      </c>
      <c r="G83" s="663"/>
      <c r="H83" s="325" t="s">
        <v>451</v>
      </c>
      <c r="I83" s="240">
        <v>0.13341207073105582</v>
      </c>
      <c r="J83" s="240">
        <v>0.13008795522284344</v>
      </c>
      <c r="K83" s="240">
        <v>0.12676383971463109</v>
      </c>
      <c r="L83" s="240">
        <v>0.12343972420641872</v>
      </c>
      <c r="M83" s="240">
        <v>0.12011560869820635</v>
      </c>
      <c r="N83" s="240">
        <v>0.11679149318999399</v>
      </c>
      <c r="O83" s="240">
        <v>0.1188237506489357</v>
      </c>
      <c r="P83" s="240">
        <v>0.11879810222733905</v>
      </c>
      <c r="Q83" s="240">
        <v>0.11824570015039343</v>
      </c>
      <c r="R83" s="240">
        <v>0.11630871252109498</v>
      </c>
      <c r="S83" s="240">
        <v>0.12566782283940642</v>
      </c>
      <c r="T83" s="240">
        <v>0.12017170272975812</v>
      </c>
      <c r="U83" s="240">
        <v>0.10693068974785945</v>
      </c>
      <c r="V83" s="240">
        <v>0.11342618054148501</v>
      </c>
      <c r="W83" s="240">
        <v>0.11311127795792789</v>
      </c>
      <c r="X83" s="240">
        <v>0.11358923974818853</v>
      </c>
      <c r="Y83" s="240">
        <v>0.11162000493888295</v>
      </c>
      <c r="Z83" s="240">
        <v>0.124988490077691</v>
      </c>
      <c r="AA83" s="240">
        <v>0.12433251828915327</v>
      </c>
      <c r="AB83" s="240">
        <v>0.12281630553318543</v>
      </c>
      <c r="AC83" s="240">
        <v>0.1202879378857903</v>
      </c>
      <c r="AD83" s="240">
        <v>0.11876009189133203</v>
      </c>
      <c r="AE83" s="240">
        <v>0.12197622677047368</v>
      </c>
      <c r="AF83" s="240">
        <v>0.12158974325070726</v>
      </c>
      <c r="AG83" s="240">
        <v>0.12371255131606587</v>
      </c>
      <c r="AH83" s="240">
        <v>0.12840812860773357</v>
      </c>
      <c r="AI83" s="240">
        <v>0.12942416113417665</v>
      </c>
      <c r="AJ83" s="240">
        <v>0.12720495144963831</v>
      </c>
      <c r="AK83" s="240">
        <v>0.12899074438852076</v>
      </c>
      <c r="AL83" s="240">
        <v>0.12836346955680591</v>
      </c>
      <c r="AM83" s="240">
        <v>0.12230881468120915</v>
      </c>
      <c r="AN83" s="240">
        <v>0.10083395850225718</v>
      </c>
      <c r="AO83" s="240">
        <v>9.5991254270671858E-2</v>
      </c>
      <c r="AP83" s="240">
        <v>9.453879120601931E-2</v>
      </c>
      <c r="AQ83" s="240">
        <v>8.294866380737799E-2</v>
      </c>
    </row>
    <row r="84" spans="2:45" ht="14.1" customHeight="1">
      <c r="C84" s="9"/>
      <c r="G84" s="9"/>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row>
    <row r="85" spans="2:45" ht="13.2">
      <c r="C85" s="9"/>
      <c r="G85" s="9"/>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row>
    <row r="86" spans="2:45" ht="13.2">
      <c r="C86" s="9"/>
      <c r="G86" s="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row>
    <row r="87" spans="2:45" ht="14.1" customHeight="1">
      <c r="B87" s="10" t="s">
        <v>355</v>
      </c>
      <c r="C87" s="9">
        <v>90</v>
      </c>
      <c r="E87" s="40" t="s">
        <v>403</v>
      </c>
      <c r="F87" s="40"/>
      <c r="G87" s="39"/>
      <c r="H87" s="39"/>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39"/>
      <c r="AS87" s="39"/>
    </row>
    <row r="88" spans="2:45" ht="14.1" customHeight="1">
      <c r="C88" s="9"/>
      <c r="E88" s="652"/>
      <c r="F88" s="653"/>
      <c r="G88" s="326" t="s">
        <v>402</v>
      </c>
      <c r="H88" s="156"/>
      <c r="I88" s="156" t="s">
        <v>404</v>
      </c>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7"/>
      <c r="AK88" s="157"/>
      <c r="AL88" s="157"/>
      <c r="AM88" s="157"/>
      <c r="AN88" s="157"/>
      <c r="AO88" s="157"/>
      <c r="AP88" s="157"/>
      <c r="AQ88" s="157"/>
      <c r="AS88" s="39"/>
    </row>
    <row r="89" spans="2:45" ht="14.1" customHeight="1">
      <c r="C89" s="9"/>
      <c r="E89" s="651" t="s">
        <v>405</v>
      </c>
      <c r="F89" s="650"/>
      <c r="G89" s="327" t="s">
        <v>406</v>
      </c>
      <c r="H89" s="158" t="s">
        <v>407</v>
      </c>
      <c r="I89" s="200" t="s">
        <v>408</v>
      </c>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159"/>
      <c r="AK89" s="159"/>
      <c r="AL89" s="159"/>
      <c r="AM89" s="159"/>
      <c r="AN89" s="159"/>
      <c r="AO89" s="159"/>
      <c r="AP89" s="159"/>
      <c r="AQ89" s="159"/>
      <c r="AS89" s="39"/>
    </row>
    <row r="90" spans="2:45" ht="14.1" customHeight="1">
      <c r="C90" s="9"/>
      <c r="E90" s="649"/>
      <c r="F90" s="650"/>
      <c r="G90" s="198" t="s">
        <v>409</v>
      </c>
      <c r="H90" s="199" t="s">
        <v>410</v>
      </c>
      <c r="I90" s="141">
        <v>1990</v>
      </c>
      <c r="J90" s="141">
        <f t="shared" ref="J90:AQ90" si="43">I90+1</f>
        <v>1991</v>
      </c>
      <c r="K90" s="141">
        <f t="shared" si="43"/>
        <v>1992</v>
      </c>
      <c r="L90" s="141">
        <f t="shared" si="43"/>
        <v>1993</v>
      </c>
      <c r="M90" s="141">
        <f t="shared" si="43"/>
        <v>1994</v>
      </c>
      <c r="N90" s="141">
        <f t="shared" si="43"/>
        <v>1995</v>
      </c>
      <c r="O90" s="141">
        <f t="shared" si="43"/>
        <v>1996</v>
      </c>
      <c r="P90" s="141">
        <f t="shared" si="43"/>
        <v>1997</v>
      </c>
      <c r="Q90" s="141">
        <f t="shared" si="43"/>
        <v>1998</v>
      </c>
      <c r="R90" s="141">
        <f t="shared" si="43"/>
        <v>1999</v>
      </c>
      <c r="S90" s="141">
        <f t="shared" si="43"/>
        <v>2000</v>
      </c>
      <c r="T90" s="141">
        <f t="shared" si="43"/>
        <v>2001</v>
      </c>
      <c r="U90" s="141">
        <f t="shared" si="43"/>
        <v>2002</v>
      </c>
      <c r="V90" s="141">
        <f t="shared" si="43"/>
        <v>2003</v>
      </c>
      <c r="W90" s="141">
        <f t="shared" si="43"/>
        <v>2004</v>
      </c>
      <c r="X90" s="141">
        <f t="shared" si="43"/>
        <v>2005</v>
      </c>
      <c r="Y90" s="141">
        <f t="shared" si="43"/>
        <v>2006</v>
      </c>
      <c r="Z90" s="141">
        <f t="shared" si="43"/>
        <v>2007</v>
      </c>
      <c r="AA90" s="141">
        <f t="shared" si="43"/>
        <v>2008</v>
      </c>
      <c r="AB90" s="141">
        <f t="shared" si="43"/>
        <v>2009</v>
      </c>
      <c r="AC90" s="141">
        <f t="shared" si="43"/>
        <v>2010</v>
      </c>
      <c r="AD90" s="141">
        <f t="shared" si="43"/>
        <v>2011</v>
      </c>
      <c r="AE90" s="141">
        <f t="shared" si="43"/>
        <v>2012</v>
      </c>
      <c r="AF90" s="141">
        <f t="shared" si="43"/>
        <v>2013</v>
      </c>
      <c r="AG90" s="141">
        <f t="shared" si="43"/>
        <v>2014</v>
      </c>
      <c r="AH90" s="141">
        <f t="shared" si="43"/>
        <v>2015</v>
      </c>
      <c r="AI90" s="141">
        <f t="shared" si="43"/>
        <v>2016</v>
      </c>
      <c r="AJ90" s="141">
        <f t="shared" si="43"/>
        <v>2017</v>
      </c>
      <c r="AK90" s="141">
        <f t="shared" si="43"/>
        <v>2018</v>
      </c>
      <c r="AL90" s="141">
        <f t="shared" si="43"/>
        <v>2019</v>
      </c>
      <c r="AM90" s="141">
        <f t="shared" si="43"/>
        <v>2020</v>
      </c>
      <c r="AN90" s="141">
        <f t="shared" si="43"/>
        <v>2021</v>
      </c>
      <c r="AO90" s="141">
        <f t="shared" si="43"/>
        <v>2022</v>
      </c>
      <c r="AP90" s="141">
        <f t="shared" si="43"/>
        <v>2023</v>
      </c>
      <c r="AQ90" s="141">
        <f t="shared" si="43"/>
        <v>2024</v>
      </c>
      <c r="AS90" s="39"/>
    </row>
    <row r="91" spans="2:45" ht="14.1" customHeight="1">
      <c r="C91" s="9"/>
      <c r="E91" s="654" t="s">
        <v>411</v>
      </c>
      <c r="F91" s="655"/>
      <c r="G91" s="328">
        <v>12.220132775919733</v>
      </c>
      <c r="H91" s="324">
        <v>2.502090301003345E-2</v>
      </c>
      <c r="I91" s="174">
        <v>1884.2670000000001</v>
      </c>
      <c r="J91" s="174">
        <v>1879.02</v>
      </c>
      <c r="K91" s="174">
        <v>1904.4</v>
      </c>
      <c r="L91" s="174">
        <v>1399.2909999999999</v>
      </c>
      <c r="M91" s="174">
        <v>1633.48</v>
      </c>
      <c r="N91" s="174">
        <v>1493.46</v>
      </c>
      <c r="O91" s="174">
        <v>1509.6859999999999</v>
      </c>
      <c r="P91" s="174">
        <v>1549.002</v>
      </c>
      <c r="Q91" s="174">
        <v>1519.2660000000001</v>
      </c>
      <c r="R91" s="174">
        <v>1468.77</v>
      </c>
      <c r="S91" s="174">
        <v>1707.6959999999999</v>
      </c>
      <c r="T91" s="174">
        <v>1870.1020000000001</v>
      </c>
      <c r="U91" s="174">
        <v>1585.35</v>
      </c>
      <c r="V91" s="174">
        <v>1518.047</v>
      </c>
      <c r="W91" s="174">
        <v>1326.8</v>
      </c>
      <c r="X91" s="174">
        <v>1114.8310999999999</v>
      </c>
      <c r="Y91" s="174">
        <v>1207.778</v>
      </c>
      <c r="Z91" s="174">
        <v>1115.53</v>
      </c>
      <c r="AA91" s="174">
        <v>1257.048</v>
      </c>
      <c r="AB91" s="174">
        <v>1083.4369999999999</v>
      </c>
      <c r="AC91" s="174">
        <v>813.30200000000002</v>
      </c>
      <c r="AD91" s="174">
        <v>776.7</v>
      </c>
      <c r="AE91" s="174">
        <v>744.74400000000003</v>
      </c>
      <c r="AF91" s="174">
        <v>871.62400000000002</v>
      </c>
      <c r="AG91" s="174">
        <v>857.22</v>
      </c>
      <c r="AH91" s="174">
        <v>666.18</v>
      </c>
      <c r="AI91" s="174">
        <v>412.45600000000002</v>
      </c>
      <c r="AJ91" s="174">
        <v>609.92999999999995</v>
      </c>
      <c r="AK91" s="174">
        <v>736.56</v>
      </c>
      <c r="AL91" s="174">
        <v>604.06399999999996</v>
      </c>
      <c r="AM91" s="174">
        <v>682.80499999999995</v>
      </c>
      <c r="AN91" s="174">
        <v>682.80499999999995</v>
      </c>
      <c r="AO91" s="174">
        <v>682.80499999999995</v>
      </c>
      <c r="AP91" s="174">
        <v>682.80499999999995</v>
      </c>
      <c r="AQ91" s="174">
        <v>682.80499999999995</v>
      </c>
      <c r="AS91" s="106"/>
    </row>
    <row r="92" spans="2:45" ht="14.1" customHeight="1">
      <c r="C92" s="9"/>
      <c r="E92" s="654" t="s">
        <v>412</v>
      </c>
      <c r="F92" s="655"/>
      <c r="G92" s="328">
        <v>3.0641071906354518</v>
      </c>
      <c r="H92" s="324">
        <v>5.9260033444816064E-3</v>
      </c>
      <c r="I92" s="174">
        <v>1173.1500000000001</v>
      </c>
      <c r="J92" s="174">
        <v>1131.8399999999999</v>
      </c>
      <c r="K92" s="174">
        <v>1182.5999999999999</v>
      </c>
      <c r="L92" s="174">
        <v>970.29899999999998</v>
      </c>
      <c r="M92" s="174">
        <v>1094</v>
      </c>
      <c r="N92" s="174">
        <v>995.125</v>
      </c>
      <c r="O92" s="174">
        <v>1042.415</v>
      </c>
      <c r="P92" s="174">
        <v>916.68</v>
      </c>
      <c r="Q92" s="174">
        <v>984.79499999999996</v>
      </c>
      <c r="R92" s="174">
        <v>1005.631</v>
      </c>
      <c r="S92" s="174">
        <v>994.75</v>
      </c>
      <c r="T92" s="174">
        <v>998.625</v>
      </c>
      <c r="U92" s="174">
        <v>1059.96</v>
      </c>
      <c r="V92" s="174">
        <v>902.33</v>
      </c>
      <c r="W92" s="174">
        <v>963.6</v>
      </c>
      <c r="X92" s="174">
        <v>773.95500000000004</v>
      </c>
      <c r="Y92" s="174">
        <v>893.52</v>
      </c>
      <c r="Z92" s="174">
        <v>813.24800000000005</v>
      </c>
      <c r="AA92" s="174">
        <v>928.03</v>
      </c>
      <c r="AB92" s="174">
        <v>816.8605</v>
      </c>
      <c r="AC92" s="174">
        <v>788.78800000000001</v>
      </c>
      <c r="AD92" s="174">
        <v>677.44600000000003</v>
      </c>
      <c r="AE92" s="174">
        <v>769.91200000000003</v>
      </c>
      <c r="AF92" s="174">
        <v>936.63699999999994</v>
      </c>
      <c r="AG92" s="174">
        <v>884.76</v>
      </c>
      <c r="AH92" s="174">
        <v>866.55</v>
      </c>
      <c r="AI92" s="174">
        <v>935.31200000000001</v>
      </c>
      <c r="AJ92" s="174">
        <v>1013.028</v>
      </c>
      <c r="AK92" s="174">
        <v>954.84</v>
      </c>
      <c r="AL92" s="174">
        <v>721.22400000000005</v>
      </c>
      <c r="AM92" s="174">
        <v>467.92200000000003</v>
      </c>
      <c r="AN92" s="174">
        <v>467.92200000000003</v>
      </c>
      <c r="AO92" s="174">
        <v>467.92200000000003</v>
      </c>
      <c r="AP92" s="174">
        <v>467.92200000000003</v>
      </c>
      <c r="AQ92" s="174">
        <v>467.92200000000003</v>
      </c>
    </row>
    <row r="93" spans="2:45" ht="14.1" customHeight="1">
      <c r="C93" s="9"/>
      <c r="E93" s="654" t="s">
        <v>413</v>
      </c>
      <c r="F93" s="655"/>
      <c r="G93" s="328">
        <v>0.59209642976588639</v>
      </c>
      <c r="H93" s="324">
        <v>2.4142976588628767E-3</v>
      </c>
      <c r="I93" s="174">
        <v>693.59</v>
      </c>
      <c r="J93" s="174">
        <v>687.20690000000002</v>
      </c>
      <c r="K93" s="174">
        <v>704.24880000000007</v>
      </c>
      <c r="L93" s="174">
        <v>708.36749999999995</v>
      </c>
      <c r="M93" s="174">
        <v>691.8501</v>
      </c>
      <c r="N93" s="174">
        <v>681.56220000000008</v>
      </c>
      <c r="O93" s="174">
        <v>645.58440000000007</v>
      </c>
      <c r="P93" s="174">
        <v>585.90279999999996</v>
      </c>
      <c r="Q93" s="174">
        <v>590.4552000000001</v>
      </c>
      <c r="R93" s="174">
        <v>574.49840000000006</v>
      </c>
      <c r="S93" s="174">
        <v>535.00400000000002</v>
      </c>
      <c r="T93" s="174">
        <v>541.255</v>
      </c>
      <c r="U93" s="174">
        <v>539.95500000000004</v>
      </c>
      <c r="V93" s="174">
        <v>614.35799999999995</v>
      </c>
      <c r="W93" s="174">
        <v>606.94460000000004</v>
      </c>
      <c r="X93" s="174">
        <v>651.35500000000002</v>
      </c>
      <c r="Y93" s="174">
        <v>638.4</v>
      </c>
      <c r="Z93" s="174">
        <v>630.375</v>
      </c>
      <c r="AA93" s="174">
        <v>627.67499999999995</v>
      </c>
      <c r="AB93" s="174">
        <v>609.75599999999997</v>
      </c>
      <c r="AC93" s="174">
        <v>599.904</v>
      </c>
      <c r="AD93" s="174">
        <v>589.67999999999995</v>
      </c>
      <c r="AE93" s="174">
        <v>518.19299999999998</v>
      </c>
      <c r="AF93" s="174">
        <v>537.28</v>
      </c>
      <c r="AG93" s="174">
        <v>520.92399999999998</v>
      </c>
      <c r="AH93" s="174">
        <v>488.70800000000003</v>
      </c>
      <c r="AI93" s="174">
        <v>521.11</v>
      </c>
      <c r="AJ93" s="174">
        <v>509.59399999999999</v>
      </c>
      <c r="AK93" s="174">
        <v>521.91600000000005</v>
      </c>
      <c r="AL93" s="174">
        <v>506.89800000000002</v>
      </c>
      <c r="AM93" s="174">
        <v>505.56</v>
      </c>
      <c r="AN93" s="174">
        <v>505.56</v>
      </c>
      <c r="AO93" s="174">
        <v>505.56</v>
      </c>
      <c r="AP93" s="174">
        <v>505.56</v>
      </c>
      <c r="AQ93" s="174">
        <v>505.56</v>
      </c>
    </row>
    <row r="94" spans="2:45" ht="14.1" customHeight="1">
      <c r="C94" s="9"/>
      <c r="E94" s="654" t="s">
        <v>414</v>
      </c>
      <c r="F94" s="655"/>
      <c r="G94" s="328">
        <v>2.5745953177257537</v>
      </c>
      <c r="H94" s="324">
        <v>7.6818561872909717E-3</v>
      </c>
      <c r="I94" s="174">
        <v>1017.731</v>
      </c>
      <c r="J94" s="174">
        <v>649.98800000000006</v>
      </c>
      <c r="K94" s="174">
        <v>958.39800000000002</v>
      </c>
      <c r="L94" s="174">
        <v>974.16</v>
      </c>
      <c r="M94" s="174">
        <v>1000.7910000000001</v>
      </c>
      <c r="N94" s="174">
        <v>1014.873</v>
      </c>
      <c r="O94" s="174">
        <v>983.26199999999994</v>
      </c>
      <c r="P94" s="174">
        <v>1090.83</v>
      </c>
      <c r="Q94" s="174">
        <v>1054.3</v>
      </c>
      <c r="R94" s="174">
        <v>990.86</v>
      </c>
      <c r="S94" s="174">
        <v>1034.5530000000001</v>
      </c>
      <c r="T94" s="174">
        <v>1060.6679999999999</v>
      </c>
      <c r="U94" s="174">
        <v>774.96</v>
      </c>
      <c r="V94" s="174">
        <v>1020.164</v>
      </c>
      <c r="W94" s="174">
        <v>908.53399999999999</v>
      </c>
      <c r="X94" s="174">
        <v>982.03559999999993</v>
      </c>
      <c r="Y94" s="174">
        <v>1006.4297999999999</v>
      </c>
      <c r="Z94" s="174">
        <v>974.61</v>
      </c>
      <c r="AA94" s="174">
        <v>896.26800000000003</v>
      </c>
      <c r="AB94" s="174">
        <v>1026.2410500000001</v>
      </c>
      <c r="AC94" s="174">
        <v>1184.5178000000001</v>
      </c>
      <c r="AD94" s="174">
        <v>455.86980000000005</v>
      </c>
      <c r="AE94" s="174">
        <v>347.82</v>
      </c>
      <c r="AF94" s="174">
        <v>357.30799999999999</v>
      </c>
      <c r="AG94" s="174">
        <v>381.07600000000002</v>
      </c>
      <c r="AH94" s="174">
        <v>334.47399999999999</v>
      </c>
      <c r="AI94" s="174">
        <v>402.43700000000001</v>
      </c>
      <c r="AJ94" s="174">
        <v>0</v>
      </c>
      <c r="AK94" s="174">
        <v>0</v>
      </c>
      <c r="AL94" s="174">
        <v>0</v>
      </c>
      <c r="AM94" s="174">
        <v>0</v>
      </c>
      <c r="AN94" s="174">
        <v>0</v>
      </c>
      <c r="AO94" s="174">
        <v>0</v>
      </c>
      <c r="AP94" s="174">
        <v>0</v>
      </c>
      <c r="AQ94" s="174">
        <v>0</v>
      </c>
    </row>
    <row r="95" spans="2:45" ht="14.1" customHeight="1">
      <c r="C95" s="9"/>
      <c r="E95" s="654" t="s">
        <v>415</v>
      </c>
      <c r="F95" s="655"/>
      <c r="G95" s="328">
        <v>6.4698806020066888</v>
      </c>
      <c r="H95" s="324">
        <v>1.2729933110367894E-2</v>
      </c>
      <c r="I95" s="174">
        <v>2883.18</v>
      </c>
      <c r="J95" s="174">
        <v>3044.652</v>
      </c>
      <c r="K95" s="174">
        <v>2898.84</v>
      </c>
      <c r="L95" s="174">
        <v>1837.92</v>
      </c>
      <c r="M95" s="174">
        <v>1926.704</v>
      </c>
      <c r="N95" s="174">
        <v>2365.5970000000002</v>
      </c>
      <c r="O95" s="174">
        <v>2059.4639999999999</v>
      </c>
      <c r="P95" s="174">
        <v>2896.6350000000002</v>
      </c>
      <c r="Q95" s="174">
        <v>2603.04</v>
      </c>
      <c r="R95" s="174">
        <v>2822.04</v>
      </c>
      <c r="S95" s="174">
        <v>2597.9</v>
      </c>
      <c r="T95" s="174">
        <v>2981.7040000000002</v>
      </c>
      <c r="U95" s="174">
        <v>2617.1750000000002</v>
      </c>
      <c r="V95" s="174">
        <v>2830.14</v>
      </c>
      <c r="W95" s="174">
        <v>2683.0439999999999</v>
      </c>
      <c r="X95" s="174">
        <v>2601.7199999999998</v>
      </c>
      <c r="Y95" s="174">
        <v>2419.5120000000002</v>
      </c>
      <c r="Z95" s="174">
        <v>3030.5940000000001</v>
      </c>
      <c r="AA95" s="174">
        <v>2936.6819999999998</v>
      </c>
      <c r="AB95" s="174">
        <v>2782.904</v>
      </c>
      <c r="AC95" s="174">
        <v>2287.1419999999998</v>
      </c>
      <c r="AD95" s="174">
        <v>2468.3040000000001</v>
      </c>
      <c r="AE95" s="174">
        <v>2352.5790000000002</v>
      </c>
      <c r="AF95" s="174">
        <v>2347.0839999999998</v>
      </c>
      <c r="AG95" s="174">
        <v>1886.6469999999999</v>
      </c>
      <c r="AH95" s="174">
        <v>1963.05</v>
      </c>
      <c r="AI95" s="174">
        <v>2096.84</v>
      </c>
      <c r="AJ95" s="174">
        <v>1728.5</v>
      </c>
      <c r="AK95" s="174">
        <v>1364.88</v>
      </c>
      <c r="AL95" s="174">
        <v>2129.1278000000002</v>
      </c>
      <c r="AM95" s="174">
        <v>2417.2530000000002</v>
      </c>
      <c r="AN95" s="174">
        <v>2417.2530000000002</v>
      </c>
      <c r="AO95" s="174">
        <v>2417.2530000000002</v>
      </c>
      <c r="AP95" s="174">
        <v>2417.2530000000002</v>
      </c>
      <c r="AQ95" s="174">
        <v>2417.2530000000002</v>
      </c>
    </row>
    <row r="96" spans="2:45" ht="14.1" customHeight="1">
      <c r="C96" s="9"/>
      <c r="E96" s="654" t="s">
        <v>416</v>
      </c>
      <c r="F96" s="655"/>
      <c r="G96" s="328">
        <v>5.8477673913043473</v>
      </c>
      <c r="H96" s="324">
        <v>1.141304347826087E-2</v>
      </c>
      <c r="I96" s="174">
        <v>2513.6039999999998</v>
      </c>
      <c r="J96" s="174">
        <v>2649.3539999999998</v>
      </c>
      <c r="K96" s="174">
        <v>2838.36</v>
      </c>
      <c r="L96" s="174">
        <v>2156.6999999999998</v>
      </c>
      <c r="M96" s="174">
        <v>2603.924</v>
      </c>
      <c r="N96" s="174">
        <v>2685.636</v>
      </c>
      <c r="O96" s="174">
        <v>2735.1640000000002</v>
      </c>
      <c r="P96" s="174">
        <v>2538.8440000000001</v>
      </c>
      <c r="Q96" s="174">
        <v>2629.212</v>
      </c>
      <c r="R96" s="174">
        <v>2480.7759999999998</v>
      </c>
      <c r="S96" s="174">
        <v>2531.991</v>
      </c>
      <c r="T96" s="174">
        <v>2458.2020000000002</v>
      </c>
      <c r="U96" s="174">
        <v>2635.1909999999998</v>
      </c>
      <c r="V96" s="174">
        <v>2520.6570000000002</v>
      </c>
      <c r="W96" s="174">
        <v>2643.6750000000002</v>
      </c>
      <c r="X96" s="174">
        <v>2451.8760000000002</v>
      </c>
      <c r="Y96" s="174">
        <v>2440.788</v>
      </c>
      <c r="Z96" s="174">
        <v>2434.2440000000001</v>
      </c>
      <c r="AA96" s="174">
        <v>2515.9859999999999</v>
      </c>
      <c r="AB96" s="174">
        <v>2215.1084999999998</v>
      </c>
      <c r="AC96" s="174">
        <v>2291.2199999999998</v>
      </c>
      <c r="AD96" s="174">
        <v>1942.59</v>
      </c>
      <c r="AE96" s="174">
        <v>2219.0079999999998</v>
      </c>
      <c r="AF96" s="174">
        <v>2342.1750000000002</v>
      </c>
      <c r="AG96" s="174">
        <v>2264.2620000000002</v>
      </c>
      <c r="AH96" s="174">
        <v>2209.3890000000001</v>
      </c>
      <c r="AI96" s="174">
        <v>1847.7750000000001</v>
      </c>
      <c r="AJ96" s="174">
        <v>2107.04</v>
      </c>
      <c r="AK96" s="174">
        <v>1646.4</v>
      </c>
      <c r="AL96" s="174">
        <v>1693.41</v>
      </c>
      <c r="AM96" s="174">
        <v>2532.1754999999998</v>
      </c>
      <c r="AN96" s="174">
        <v>2532.1754999999998</v>
      </c>
      <c r="AO96" s="174">
        <v>2532.1754999999998</v>
      </c>
      <c r="AP96" s="174">
        <v>2532.1754999999998</v>
      </c>
      <c r="AQ96" s="174">
        <v>2532.1754999999998</v>
      </c>
    </row>
    <row r="97" spans="3:43" ht="14.1" customHeight="1">
      <c r="C97" s="9"/>
      <c r="E97" s="654" t="s">
        <v>417</v>
      </c>
      <c r="F97" s="655"/>
      <c r="G97" s="328">
        <v>0.29085183946488297</v>
      </c>
      <c r="H97" s="324">
        <v>8.7792642140468264E-4</v>
      </c>
      <c r="I97" s="174">
        <v>3497.5360000000001</v>
      </c>
      <c r="J97" s="174">
        <v>3586.14</v>
      </c>
      <c r="K97" s="174">
        <v>3866.0639999999999</v>
      </c>
      <c r="L97" s="174">
        <v>3787.194</v>
      </c>
      <c r="M97" s="174">
        <v>3539.57</v>
      </c>
      <c r="N97" s="174">
        <v>3125.84</v>
      </c>
      <c r="O97" s="174">
        <v>2540.3870000000002</v>
      </c>
      <c r="P97" s="174">
        <v>2675.0880000000002</v>
      </c>
      <c r="Q97" s="174">
        <v>1911.644</v>
      </c>
      <c r="R97" s="174">
        <v>2409.96</v>
      </c>
      <c r="S97" s="174">
        <v>1966.048</v>
      </c>
      <c r="T97" s="174">
        <v>2833.05</v>
      </c>
      <c r="U97" s="174">
        <v>2820.4160000000002</v>
      </c>
      <c r="V97" s="174">
        <v>2071.143</v>
      </c>
      <c r="W97" s="174">
        <v>1962.24</v>
      </c>
      <c r="X97" s="174">
        <v>2020.7650000000001</v>
      </c>
      <c r="Y97" s="174">
        <v>1712.664</v>
      </c>
      <c r="Z97" s="174">
        <v>2004.3869999999999</v>
      </c>
      <c r="AA97" s="174">
        <v>97.079333333333324</v>
      </c>
      <c r="AB97" s="174">
        <v>1475.6953333333333</v>
      </c>
      <c r="AC97" s="174">
        <v>1535.067</v>
      </c>
      <c r="AD97" s="174">
        <v>1537.2</v>
      </c>
      <c r="AE97" s="174">
        <v>1275.95</v>
      </c>
      <c r="AF97" s="174">
        <v>1373.6010000000001</v>
      </c>
      <c r="AG97" s="174">
        <v>1399.7159999999999</v>
      </c>
      <c r="AH97" s="174">
        <v>1362.221</v>
      </c>
      <c r="AI97" s="174">
        <v>1455.3440000000001</v>
      </c>
      <c r="AJ97" s="174">
        <v>1371.375</v>
      </c>
      <c r="AK97" s="174">
        <v>880.54499999999996</v>
      </c>
      <c r="AL97" s="174">
        <v>1228.1759999999999</v>
      </c>
      <c r="AM97" s="174">
        <v>1247.577</v>
      </c>
      <c r="AN97" s="174">
        <v>1247.577</v>
      </c>
      <c r="AO97" s="174">
        <v>1247.577</v>
      </c>
      <c r="AP97" s="174">
        <v>1247.577</v>
      </c>
      <c r="AQ97" s="174">
        <v>1247.577</v>
      </c>
    </row>
    <row r="98" spans="3:43" ht="14.1" customHeight="1">
      <c r="C98" s="9"/>
      <c r="E98" s="654" t="s">
        <v>418</v>
      </c>
      <c r="F98" s="655"/>
      <c r="G98" s="328">
        <v>0.35358340301003355</v>
      </c>
      <c r="H98" s="324">
        <v>1.097408026755853E-3</v>
      </c>
      <c r="I98" s="174">
        <v>0</v>
      </c>
      <c r="J98" s="174">
        <v>0</v>
      </c>
      <c r="K98" s="174">
        <v>0</v>
      </c>
      <c r="L98" s="174">
        <v>0</v>
      </c>
      <c r="M98" s="174">
        <v>0</v>
      </c>
      <c r="N98" s="174">
        <v>208.68</v>
      </c>
      <c r="O98" s="174">
        <v>2247.2800000000002</v>
      </c>
      <c r="P98" s="174">
        <v>2002.848</v>
      </c>
      <c r="Q98" s="174">
        <v>2074.268</v>
      </c>
      <c r="R98" s="174">
        <v>1901.8579999999999</v>
      </c>
      <c r="S98" s="174">
        <v>1822.6079999999999</v>
      </c>
      <c r="T98" s="174">
        <v>1597.8</v>
      </c>
      <c r="U98" s="174">
        <v>1712.3040000000001</v>
      </c>
      <c r="V98" s="174">
        <v>2010.7149999999999</v>
      </c>
      <c r="W98" s="174">
        <v>2098.1460000000002</v>
      </c>
      <c r="X98" s="174">
        <v>2003.7840000000001</v>
      </c>
      <c r="Y98" s="174">
        <v>1555.8679999999999</v>
      </c>
      <c r="Z98" s="174">
        <v>1256.43</v>
      </c>
      <c r="AA98" s="174">
        <v>466.88</v>
      </c>
      <c r="AB98" s="174">
        <v>1002.225</v>
      </c>
      <c r="AC98" s="174">
        <v>1440.05</v>
      </c>
      <c r="AD98" s="174">
        <v>1521.1</v>
      </c>
      <c r="AE98" s="174">
        <v>1254.9939999999999</v>
      </c>
      <c r="AF98" s="174">
        <v>1269.345</v>
      </c>
      <c r="AG98" s="174">
        <v>1225.1759999999999</v>
      </c>
      <c r="AH98" s="174">
        <v>1141.8050000000001</v>
      </c>
      <c r="AI98" s="174">
        <v>1057.95</v>
      </c>
      <c r="AJ98" s="174">
        <v>1286.2180000000001</v>
      </c>
      <c r="AK98" s="174">
        <v>1171.24</v>
      </c>
      <c r="AL98" s="174">
        <v>1212.068</v>
      </c>
      <c r="AM98" s="174">
        <v>883.726</v>
      </c>
      <c r="AN98" s="174">
        <v>883.726</v>
      </c>
      <c r="AO98" s="174">
        <v>883.726</v>
      </c>
      <c r="AP98" s="174">
        <v>883.726</v>
      </c>
      <c r="AQ98" s="174">
        <v>883.726</v>
      </c>
    </row>
    <row r="99" spans="3:43" ht="14.1" customHeight="1">
      <c r="C99" s="9"/>
      <c r="E99" s="654" t="s">
        <v>419</v>
      </c>
      <c r="F99" s="655"/>
      <c r="G99" s="328">
        <v>8.5225204584485805</v>
      </c>
      <c r="H99" s="324">
        <v>1.9288559905567583E-2</v>
      </c>
      <c r="I99" s="174">
        <v>220.185</v>
      </c>
      <c r="J99" s="174">
        <v>216.97499999999999</v>
      </c>
      <c r="K99" s="174">
        <v>187.35</v>
      </c>
      <c r="L99" s="174">
        <v>223.452</v>
      </c>
      <c r="M99" s="174">
        <v>227.292</v>
      </c>
      <c r="N99" s="174">
        <v>284.44400000000002</v>
      </c>
      <c r="O99" s="174">
        <v>211.875</v>
      </c>
      <c r="P99" s="174">
        <v>192.51</v>
      </c>
      <c r="Q99" s="174">
        <v>248.63399999999999</v>
      </c>
      <c r="R99" s="174">
        <v>207.22499999999999</v>
      </c>
      <c r="S99" s="174">
        <v>203.416</v>
      </c>
      <c r="T99" s="174">
        <v>195.47300000000001</v>
      </c>
      <c r="U99" s="174">
        <v>205.27250000000001</v>
      </c>
      <c r="V99" s="174">
        <v>189.76499999999999</v>
      </c>
      <c r="W99" s="174">
        <v>196.53749999999999</v>
      </c>
      <c r="X99" s="174">
        <v>144.18799999999999</v>
      </c>
      <c r="Y99" s="174">
        <v>178.75</v>
      </c>
      <c r="Z99" s="174">
        <v>151.05600000000001</v>
      </c>
      <c r="AA99" s="174">
        <v>156.99600000000001</v>
      </c>
      <c r="AB99" s="174">
        <v>145.90924999999999</v>
      </c>
      <c r="AC99" s="174">
        <v>128.74299999999999</v>
      </c>
      <c r="AD99" s="174">
        <v>139.45599999999999</v>
      </c>
      <c r="AE99" s="174">
        <v>170.352</v>
      </c>
      <c r="AF99" s="174">
        <v>147.16800000000001</v>
      </c>
      <c r="AG99" s="174">
        <v>135.61600000000001</v>
      </c>
      <c r="AH99" s="174">
        <v>140.096</v>
      </c>
      <c r="AI99" s="174">
        <v>137.26400000000001</v>
      </c>
      <c r="AJ99" s="174">
        <v>109.94199999999999</v>
      </c>
      <c r="AK99" s="174">
        <v>115.215</v>
      </c>
      <c r="AL99" s="174">
        <v>121.59</v>
      </c>
      <c r="AM99" s="174">
        <v>121.59</v>
      </c>
      <c r="AN99" s="174">
        <v>121.59</v>
      </c>
      <c r="AO99" s="174">
        <v>121.59</v>
      </c>
      <c r="AP99" s="174">
        <v>121.59</v>
      </c>
      <c r="AQ99" s="174">
        <v>121.59</v>
      </c>
    </row>
    <row r="100" spans="3:43" ht="14.1" customHeight="1">
      <c r="C100" s="9"/>
      <c r="E100" s="654" t="s">
        <v>420</v>
      </c>
      <c r="F100" s="655"/>
      <c r="G100" s="328">
        <v>28.13664882943144</v>
      </c>
      <c r="H100" s="324">
        <v>5.2675585284280943E-2</v>
      </c>
      <c r="I100" s="174">
        <v>1367.056</v>
      </c>
      <c r="J100" s="174">
        <v>1765.819</v>
      </c>
      <c r="K100" s="174">
        <v>1704.56</v>
      </c>
      <c r="L100" s="174">
        <v>1720.0260000000001</v>
      </c>
      <c r="M100" s="174">
        <v>1815.9749999999999</v>
      </c>
      <c r="N100" s="174">
        <v>1990.25</v>
      </c>
      <c r="O100" s="174">
        <v>1850.58</v>
      </c>
      <c r="P100" s="174">
        <v>1630.86</v>
      </c>
      <c r="Q100" s="174">
        <v>1830.8</v>
      </c>
      <c r="R100" s="174">
        <v>1655.2840000000001</v>
      </c>
      <c r="S100" s="174">
        <v>1980.546</v>
      </c>
      <c r="T100" s="174">
        <v>1610.135</v>
      </c>
      <c r="U100" s="174">
        <v>1749.81</v>
      </c>
      <c r="V100" s="174">
        <v>1454.1120000000001</v>
      </c>
      <c r="W100" s="174">
        <v>1621.0260000000001</v>
      </c>
      <c r="X100" s="174">
        <v>1501.366</v>
      </c>
      <c r="Y100" s="174">
        <v>1203.1679999999999</v>
      </c>
      <c r="Z100" s="174">
        <v>1139.7</v>
      </c>
      <c r="AA100" s="174">
        <v>1199.9970000000001</v>
      </c>
      <c r="AB100" s="174">
        <v>1064.77</v>
      </c>
      <c r="AC100" s="174">
        <v>1068.4159999999999</v>
      </c>
      <c r="AD100" s="174">
        <v>888.42</v>
      </c>
      <c r="AE100" s="174">
        <v>1181.5999999999999</v>
      </c>
      <c r="AF100" s="174">
        <v>1000.828</v>
      </c>
      <c r="AG100" s="174">
        <v>1105.242</v>
      </c>
      <c r="AH100" s="174">
        <v>934.18</v>
      </c>
      <c r="AI100" s="174">
        <v>1015.365</v>
      </c>
      <c r="AJ100" s="174">
        <v>1120.806</v>
      </c>
      <c r="AK100" s="174">
        <v>1001.43</v>
      </c>
      <c r="AL100" s="174">
        <v>868.8</v>
      </c>
      <c r="AM100" s="174">
        <v>711.48599999999999</v>
      </c>
      <c r="AN100" s="174">
        <v>711.48599999999999</v>
      </c>
      <c r="AO100" s="174">
        <v>711.48599999999999</v>
      </c>
      <c r="AP100" s="174">
        <v>711.48599999999999</v>
      </c>
      <c r="AQ100" s="174">
        <v>711.48599999999999</v>
      </c>
    </row>
    <row r="101" spans="3:43" ht="14.1" customHeight="1">
      <c r="C101" s="9"/>
      <c r="E101" s="654" t="s">
        <v>421</v>
      </c>
      <c r="F101" s="655"/>
      <c r="G101" s="328">
        <v>1.1092053511705686</v>
      </c>
      <c r="H101" s="324">
        <v>2.6337792642140466E-3</v>
      </c>
      <c r="I101" s="174">
        <v>47.585999999999999</v>
      </c>
      <c r="J101" s="174">
        <v>48.311999999999998</v>
      </c>
      <c r="K101" s="174">
        <v>51.984000000000002</v>
      </c>
      <c r="L101" s="174">
        <v>52.356000000000002</v>
      </c>
      <c r="M101" s="174">
        <v>80.41</v>
      </c>
      <c r="N101" s="174">
        <v>96.569000000000003</v>
      </c>
      <c r="O101" s="174">
        <v>65.20920000000001</v>
      </c>
      <c r="P101" s="174">
        <v>74.442999999999998</v>
      </c>
      <c r="Q101" s="174">
        <v>71.314999999999998</v>
      </c>
      <c r="R101" s="174">
        <v>48.92</v>
      </c>
      <c r="S101" s="174">
        <v>70.08</v>
      </c>
      <c r="T101" s="174">
        <v>51.68</v>
      </c>
      <c r="U101" s="174">
        <v>67.584000000000003</v>
      </c>
      <c r="V101" s="174">
        <v>2.25</v>
      </c>
      <c r="W101" s="174">
        <v>0</v>
      </c>
      <c r="X101" s="174">
        <v>0</v>
      </c>
      <c r="Y101" s="174">
        <v>0</v>
      </c>
      <c r="Z101" s="174">
        <v>0</v>
      </c>
      <c r="AA101" s="174">
        <v>0</v>
      </c>
      <c r="AB101" s="174">
        <v>0</v>
      </c>
      <c r="AC101" s="174">
        <v>30.283399999999997</v>
      </c>
      <c r="AD101" s="174">
        <v>81.334500000000006</v>
      </c>
      <c r="AE101" s="174">
        <v>58.167999999999999</v>
      </c>
      <c r="AF101" s="174">
        <v>67.784000000000006</v>
      </c>
      <c r="AG101" s="174">
        <v>37.607999999999997</v>
      </c>
      <c r="AH101" s="174">
        <v>0</v>
      </c>
      <c r="AI101" s="174">
        <v>0</v>
      </c>
      <c r="AJ101" s="174">
        <v>0</v>
      </c>
      <c r="AK101" s="174">
        <v>0</v>
      </c>
      <c r="AL101" s="174">
        <v>0</v>
      </c>
      <c r="AM101" s="174">
        <v>0</v>
      </c>
      <c r="AN101" s="174">
        <v>0</v>
      </c>
      <c r="AO101" s="174">
        <v>0</v>
      </c>
      <c r="AP101" s="174">
        <v>0</v>
      </c>
      <c r="AQ101" s="174">
        <v>0</v>
      </c>
    </row>
    <row r="102" spans="3:43" ht="14.1" customHeight="1">
      <c r="C102" s="9"/>
      <c r="E102" s="654" t="s">
        <v>422</v>
      </c>
      <c r="F102" s="655"/>
      <c r="G102" s="328">
        <v>6.5140165217391308</v>
      </c>
      <c r="H102" s="324">
        <v>1.3607859531772579E-2</v>
      </c>
      <c r="I102" s="174">
        <v>0</v>
      </c>
      <c r="J102" s="174">
        <v>0</v>
      </c>
      <c r="K102" s="174">
        <v>0</v>
      </c>
      <c r="L102" s="174">
        <v>480.00799999999998</v>
      </c>
      <c r="M102" s="174">
        <v>1606.6590000000001</v>
      </c>
      <c r="N102" s="174">
        <v>1881.63</v>
      </c>
      <c r="O102" s="174">
        <v>2064.7199999999998</v>
      </c>
      <c r="P102" s="174">
        <v>2082.84</v>
      </c>
      <c r="Q102" s="174">
        <v>2079.3510000000001</v>
      </c>
      <c r="R102" s="174">
        <v>1890.624</v>
      </c>
      <c r="S102" s="174">
        <v>2069.7399999999998</v>
      </c>
      <c r="T102" s="174">
        <v>1721.5329999999999</v>
      </c>
      <c r="U102" s="174">
        <v>1896.838</v>
      </c>
      <c r="V102" s="174">
        <v>1568.3219999999999</v>
      </c>
      <c r="W102" s="174">
        <v>1650.7260000000001</v>
      </c>
      <c r="X102" s="174">
        <v>1600.9839999999999</v>
      </c>
      <c r="Y102" s="174">
        <v>1620.99</v>
      </c>
      <c r="Z102" s="174">
        <v>1500.1890000000001</v>
      </c>
      <c r="AA102" s="174">
        <v>1742</v>
      </c>
      <c r="AB102" s="174">
        <v>1801.25</v>
      </c>
      <c r="AC102" s="174">
        <v>481.86666666666667</v>
      </c>
      <c r="AD102" s="174">
        <v>1479.6</v>
      </c>
      <c r="AE102" s="174">
        <v>1846.3920000000001</v>
      </c>
      <c r="AF102" s="174">
        <v>1784.3720000000001</v>
      </c>
      <c r="AG102" s="174">
        <v>1717.37</v>
      </c>
      <c r="AH102" s="174">
        <v>1512.002</v>
      </c>
      <c r="AI102" s="174">
        <v>1521.1079999999999</v>
      </c>
      <c r="AJ102" s="174">
        <v>1449.184</v>
      </c>
      <c r="AK102" s="174">
        <v>1501.28</v>
      </c>
      <c r="AL102" s="174">
        <v>1203.08</v>
      </c>
      <c r="AM102" s="174">
        <v>1442.82</v>
      </c>
      <c r="AN102" s="174">
        <v>1442.82</v>
      </c>
      <c r="AO102" s="174">
        <v>1442.82</v>
      </c>
      <c r="AP102" s="174">
        <v>1442.82</v>
      </c>
      <c r="AQ102" s="174">
        <v>1442.82</v>
      </c>
    </row>
    <row r="103" spans="3:43" ht="14.1" customHeight="1">
      <c r="C103" s="9"/>
      <c r="E103" s="654" t="s">
        <v>423</v>
      </c>
      <c r="F103" s="655"/>
      <c r="G103" s="328">
        <v>5.8436538461538463</v>
      </c>
      <c r="H103" s="324">
        <v>1.2290969899665553E-2</v>
      </c>
      <c r="I103" s="174">
        <v>0</v>
      </c>
      <c r="J103" s="174">
        <v>0</v>
      </c>
      <c r="K103" s="174">
        <v>0</v>
      </c>
      <c r="L103" s="174">
        <v>0</v>
      </c>
      <c r="M103" s="174">
        <v>315.88</v>
      </c>
      <c r="N103" s="174">
        <v>1450.8689999999999</v>
      </c>
      <c r="O103" s="174">
        <v>1673.595</v>
      </c>
      <c r="P103" s="174">
        <v>1226.4000000000001</v>
      </c>
      <c r="Q103" s="174">
        <v>971.25800000000004</v>
      </c>
      <c r="R103" s="174">
        <v>1159.0920000000001</v>
      </c>
      <c r="S103" s="174">
        <v>1335.69</v>
      </c>
      <c r="T103" s="174">
        <v>1234.3140000000001</v>
      </c>
      <c r="U103" s="174">
        <v>1079.9639999999999</v>
      </c>
      <c r="V103" s="174">
        <v>1001.376</v>
      </c>
      <c r="W103" s="174">
        <v>939.58799999999997</v>
      </c>
      <c r="X103" s="174">
        <v>639.48</v>
      </c>
      <c r="Y103" s="174">
        <v>662.59900000000005</v>
      </c>
      <c r="Z103" s="174">
        <v>900.72</v>
      </c>
      <c r="AA103" s="174">
        <v>802.09799999999996</v>
      </c>
      <c r="AB103" s="174">
        <v>972.94399999999996</v>
      </c>
      <c r="AC103" s="174">
        <v>1026.375</v>
      </c>
      <c r="AD103" s="174">
        <v>1150.704</v>
      </c>
      <c r="AE103" s="174">
        <v>1026.3219999999999</v>
      </c>
      <c r="AF103" s="174">
        <v>989.17499999999995</v>
      </c>
      <c r="AG103" s="174">
        <v>702.30600000000004</v>
      </c>
      <c r="AH103" s="174">
        <v>744.005</v>
      </c>
      <c r="AI103" s="174">
        <v>1030.778</v>
      </c>
      <c r="AJ103" s="174">
        <v>1046.8430000000001</v>
      </c>
      <c r="AK103" s="174">
        <v>1033.68</v>
      </c>
      <c r="AL103" s="174">
        <v>878.74599999999998</v>
      </c>
      <c r="AM103" s="174">
        <v>1191.3599999999999</v>
      </c>
      <c r="AN103" s="174">
        <v>1191.3599999999999</v>
      </c>
      <c r="AO103" s="174">
        <v>1191.3599999999999</v>
      </c>
      <c r="AP103" s="174">
        <v>1191.3599999999999</v>
      </c>
      <c r="AQ103" s="174">
        <v>1191.3599999999999</v>
      </c>
    </row>
    <row r="104" spans="3:43" ht="14.1" customHeight="1">
      <c r="C104" s="9"/>
      <c r="E104" s="654" t="s">
        <v>424</v>
      </c>
      <c r="F104" s="655"/>
      <c r="G104" s="328">
        <v>1.3647290969899668</v>
      </c>
      <c r="H104" s="324">
        <v>3.5117056856187306E-3</v>
      </c>
      <c r="I104" s="174">
        <v>0</v>
      </c>
      <c r="J104" s="174">
        <v>0</v>
      </c>
      <c r="K104" s="174">
        <v>0</v>
      </c>
      <c r="L104" s="174">
        <v>0</v>
      </c>
      <c r="M104" s="174">
        <v>878</v>
      </c>
      <c r="N104" s="174">
        <v>3234</v>
      </c>
      <c r="O104" s="174">
        <v>3288.8220000000001</v>
      </c>
      <c r="P104" s="174">
        <v>3256.9119999999998</v>
      </c>
      <c r="Q104" s="174">
        <v>2825.9</v>
      </c>
      <c r="R104" s="174">
        <v>2763.84</v>
      </c>
      <c r="S104" s="174">
        <v>2845.7460000000001</v>
      </c>
      <c r="T104" s="174">
        <v>2988.0450000000001</v>
      </c>
      <c r="U104" s="174">
        <v>3272.8049999999998</v>
      </c>
      <c r="V104" s="174">
        <v>3239.35</v>
      </c>
      <c r="W104" s="174">
        <v>3396.51</v>
      </c>
      <c r="X104" s="174">
        <v>2908.32</v>
      </c>
      <c r="Y104" s="174">
        <v>2101.232</v>
      </c>
      <c r="Z104" s="174">
        <v>2699.7359999999999</v>
      </c>
      <c r="AA104" s="174">
        <v>2378.759</v>
      </c>
      <c r="AB104" s="174">
        <v>2592.96</v>
      </c>
      <c r="AC104" s="174">
        <v>2610.951</v>
      </c>
      <c r="AD104" s="174">
        <v>2144.8739999999998</v>
      </c>
      <c r="AE104" s="174">
        <v>1852.578</v>
      </c>
      <c r="AF104" s="174">
        <v>2038.33</v>
      </c>
      <c r="AG104" s="174">
        <v>2902.7750000000001</v>
      </c>
      <c r="AH104" s="174">
        <v>2902.7750000000001</v>
      </c>
      <c r="AI104" s="174">
        <v>2675.92</v>
      </c>
      <c r="AJ104" s="174">
        <v>2334.3000000000002</v>
      </c>
      <c r="AK104" s="174">
        <v>2082.1680000000001</v>
      </c>
      <c r="AL104" s="174">
        <v>2099.8339999999998</v>
      </c>
      <c r="AM104" s="174">
        <v>2371.7440000000001</v>
      </c>
      <c r="AN104" s="174">
        <v>2371.7440000000001</v>
      </c>
      <c r="AO104" s="174">
        <v>2371.7440000000001</v>
      </c>
      <c r="AP104" s="174">
        <v>2371.7440000000001</v>
      </c>
      <c r="AQ104" s="174">
        <v>2371.7440000000001</v>
      </c>
    </row>
    <row r="105" spans="3:43" ht="14.1" customHeight="1">
      <c r="C105" s="9"/>
      <c r="E105" s="654" t="s">
        <v>425</v>
      </c>
      <c r="F105" s="655"/>
      <c r="G105" s="328">
        <v>68.794929096989961</v>
      </c>
      <c r="H105" s="324">
        <v>0.12993311036789301</v>
      </c>
      <c r="I105" s="174">
        <v>0</v>
      </c>
      <c r="J105" s="174">
        <v>0</v>
      </c>
      <c r="K105" s="174">
        <v>0</v>
      </c>
      <c r="L105" s="174">
        <v>0</v>
      </c>
      <c r="M105" s="174">
        <v>0</v>
      </c>
      <c r="N105" s="174">
        <v>3912.125</v>
      </c>
      <c r="O105" s="174">
        <v>4572.2250000000004</v>
      </c>
      <c r="P105" s="174">
        <v>4684.9110000000001</v>
      </c>
      <c r="Q105" s="174">
        <v>3487.424</v>
      </c>
      <c r="R105" s="174">
        <v>4140.8559999999998</v>
      </c>
      <c r="S105" s="174">
        <v>3424.7689999999998</v>
      </c>
      <c r="T105" s="174">
        <v>4146.5519999999997</v>
      </c>
      <c r="U105" s="174">
        <v>3715.8670000000002</v>
      </c>
      <c r="V105" s="174">
        <v>3459.6</v>
      </c>
      <c r="W105" s="174">
        <v>2852.4</v>
      </c>
      <c r="X105" s="174">
        <v>3196.6315</v>
      </c>
      <c r="Y105" s="174">
        <v>3524.2647000000002</v>
      </c>
      <c r="Z105" s="174">
        <v>3263.6214</v>
      </c>
      <c r="AA105" s="174">
        <v>2493.2550000000001</v>
      </c>
      <c r="AB105" s="174">
        <v>1872.0350000000001</v>
      </c>
      <c r="AC105" s="174">
        <v>2228.625</v>
      </c>
      <c r="AD105" s="174">
        <v>2266.3000000000002</v>
      </c>
      <c r="AE105" s="174">
        <v>2203.2399999999998</v>
      </c>
      <c r="AF105" s="174">
        <v>1626.1769999999999</v>
      </c>
      <c r="AG105" s="174">
        <v>1997.9760000000001</v>
      </c>
      <c r="AH105" s="174">
        <v>1537.1279999999999</v>
      </c>
      <c r="AI105" s="174">
        <v>1690.845</v>
      </c>
      <c r="AJ105" s="174">
        <v>1063.7249999999999</v>
      </c>
      <c r="AK105" s="174">
        <v>1363.2239999999999</v>
      </c>
      <c r="AL105" s="174">
        <v>904.17600000000004</v>
      </c>
      <c r="AM105" s="174">
        <v>1229.548</v>
      </c>
      <c r="AN105" s="174">
        <v>1229.548</v>
      </c>
      <c r="AO105" s="174">
        <v>1229.548</v>
      </c>
      <c r="AP105" s="174">
        <v>1229.548</v>
      </c>
      <c r="AQ105" s="174">
        <v>1229.548</v>
      </c>
    </row>
    <row r="106" spans="3:43" ht="14.1" customHeight="1">
      <c r="C106" s="9"/>
      <c r="E106" s="654" t="s">
        <v>426</v>
      </c>
      <c r="F106" s="655"/>
      <c r="G106" s="328">
        <v>0.43869749163879601</v>
      </c>
      <c r="H106" s="324">
        <v>8.7792642140468221E-4</v>
      </c>
      <c r="I106" s="174">
        <v>0</v>
      </c>
      <c r="J106" s="174">
        <v>0</v>
      </c>
      <c r="K106" s="174">
        <v>0</v>
      </c>
      <c r="L106" s="174">
        <v>0</v>
      </c>
      <c r="M106" s="174">
        <v>0</v>
      </c>
      <c r="N106" s="174">
        <v>219.48</v>
      </c>
      <c r="O106" s="174">
        <v>2398.8620000000001</v>
      </c>
      <c r="P106" s="174">
        <v>2242.2399999999998</v>
      </c>
      <c r="Q106" s="174">
        <v>2356.44</v>
      </c>
      <c r="R106" s="174">
        <v>2211.4490000000001</v>
      </c>
      <c r="S106" s="174">
        <v>2373.4180000000001</v>
      </c>
      <c r="T106" s="174">
        <v>2260.364</v>
      </c>
      <c r="U106" s="174">
        <v>2450.2800000000002</v>
      </c>
      <c r="V106" s="174">
        <v>2311.12</v>
      </c>
      <c r="W106" s="174">
        <v>2452.8000000000002</v>
      </c>
      <c r="X106" s="174">
        <v>2305.8000000000002</v>
      </c>
      <c r="Y106" s="174">
        <v>2112.1759999999999</v>
      </c>
      <c r="Z106" s="174">
        <v>2090.0329999999999</v>
      </c>
      <c r="AA106" s="174">
        <v>2216.2800000000002</v>
      </c>
      <c r="AB106" s="174">
        <v>2116.9090000000001</v>
      </c>
      <c r="AC106" s="174">
        <v>2286.36</v>
      </c>
      <c r="AD106" s="174">
        <v>2078.748</v>
      </c>
      <c r="AE106" s="174">
        <v>1983.3440000000001</v>
      </c>
      <c r="AF106" s="174">
        <v>1969.45</v>
      </c>
      <c r="AG106" s="174">
        <v>2072.5650000000001</v>
      </c>
      <c r="AH106" s="174">
        <v>1928.075</v>
      </c>
      <c r="AI106" s="174">
        <v>1909.68</v>
      </c>
      <c r="AJ106" s="174">
        <v>1456.6759999999999</v>
      </c>
      <c r="AK106" s="174">
        <v>1892.16</v>
      </c>
      <c r="AL106" s="174">
        <v>1942.5530000000001</v>
      </c>
      <c r="AM106" s="174">
        <v>1776.6</v>
      </c>
      <c r="AN106" s="174">
        <v>1776.6</v>
      </c>
      <c r="AO106" s="174">
        <v>1776.6</v>
      </c>
      <c r="AP106" s="174">
        <v>1776.6</v>
      </c>
      <c r="AQ106" s="174">
        <v>1776.6</v>
      </c>
    </row>
    <row r="107" spans="3:43" ht="14.1" customHeight="1">
      <c r="C107" s="9"/>
      <c r="E107" s="654" t="s">
        <v>427</v>
      </c>
      <c r="F107" s="655"/>
      <c r="G107" s="328">
        <v>1.9186058528428094</v>
      </c>
      <c r="H107" s="324">
        <v>3.9506688963210712E-3</v>
      </c>
      <c r="I107" s="174">
        <v>0</v>
      </c>
      <c r="J107" s="174">
        <v>0</v>
      </c>
      <c r="K107" s="174">
        <v>0</v>
      </c>
      <c r="L107" s="174">
        <v>0</v>
      </c>
      <c r="M107" s="174">
        <v>0</v>
      </c>
      <c r="N107" s="174">
        <v>0</v>
      </c>
      <c r="O107" s="174">
        <v>906</v>
      </c>
      <c r="P107" s="174">
        <v>2057.5</v>
      </c>
      <c r="Q107" s="174">
        <v>2190</v>
      </c>
      <c r="R107" s="174">
        <v>2061.75</v>
      </c>
      <c r="S107" s="174">
        <v>2111.16</v>
      </c>
      <c r="T107" s="174">
        <v>2023.4549999999999</v>
      </c>
      <c r="U107" s="174">
        <v>2141.79</v>
      </c>
      <c r="V107" s="174">
        <v>1976.0519999999999</v>
      </c>
      <c r="W107" s="174">
        <v>2091.489</v>
      </c>
      <c r="X107" s="174">
        <v>2074.9349999999999</v>
      </c>
      <c r="Y107" s="174">
        <v>2021.2</v>
      </c>
      <c r="Z107" s="174">
        <v>2143.2959999999998</v>
      </c>
      <c r="AA107" s="174">
        <v>1993.2360000000001</v>
      </c>
      <c r="AB107" s="174">
        <v>2241.5374999999999</v>
      </c>
      <c r="AC107" s="174">
        <v>2238.7310000000002</v>
      </c>
      <c r="AD107" s="174">
        <v>2357.6255999999998</v>
      </c>
      <c r="AE107" s="174">
        <v>2251.056</v>
      </c>
      <c r="AF107" s="174">
        <v>2373.96</v>
      </c>
      <c r="AG107" s="174">
        <v>2086.6999999999998</v>
      </c>
      <c r="AH107" s="174">
        <v>2422.4520000000002</v>
      </c>
      <c r="AI107" s="174">
        <v>2298.6219999999998</v>
      </c>
      <c r="AJ107" s="174">
        <v>2239.232</v>
      </c>
      <c r="AK107" s="174">
        <v>2058.752</v>
      </c>
      <c r="AL107" s="174">
        <v>2248.7040000000002</v>
      </c>
      <c r="AM107" s="174">
        <v>2183.712</v>
      </c>
      <c r="AN107" s="174">
        <v>2183.712</v>
      </c>
      <c r="AO107" s="174">
        <v>2183.712</v>
      </c>
      <c r="AP107" s="174">
        <v>2183.712</v>
      </c>
      <c r="AQ107" s="174">
        <v>2183.712</v>
      </c>
    </row>
    <row r="108" spans="3:43" ht="14.1" customHeight="1">
      <c r="C108" s="9"/>
      <c r="E108" s="654" t="s">
        <v>428</v>
      </c>
      <c r="F108" s="655"/>
      <c r="G108" s="328">
        <v>18.094033277591976</v>
      </c>
      <c r="H108" s="324">
        <v>4.126254180602007E-2</v>
      </c>
      <c r="I108" s="174">
        <v>0</v>
      </c>
      <c r="J108" s="174">
        <v>0</v>
      </c>
      <c r="K108" s="174">
        <v>0</v>
      </c>
      <c r="L108" s="174">
        <v>0</v>
      </c>
      <c r="M108" s="174">
        <v>0</v>
      </c>
      <c r="N108" s="174">
        <v>0</v>
      </c>
      <c r="O108" s="174">
        <v>0</v>
      </c>
      <c r="P108" s="174">
        <v>0</v>
      </c>
      <c r="Q108" s="174">
        <v>2.883</v>
      </c>
      <c r="R108" s="174">
        <v>156.85</v>
      </c>
      <c r="S108" s="174">
        <v>187.32499999999999</v>
      </c>
      <c r="T108" s="174">
        <v>209.35</v>
      </c>
      <c r="U108" s="174">
        <v>170.59200000000001</v>
      </c>
      <c r="V108" s="174">
        <v>171.53399999999999</v>
      </c>
      <c r="W108" s="174">
        <v>152.636</v>
      </c>
      <c r="X108" s="174">
        <v>156.13399999999999</v>
      </c>
      <c r="Y108" s="174">
        <v>161.75899999999999</v>
      </c>
      <c r="Z108" s="174">
        <v>170.499</v>
      </c>
      <c r="AA108" s="174">
        <v>163.77600000000001</v>
      </c>
      <c r="AB108" s="174">
        <v>179.24199999999999</v>
      </c>
      <c r="AC108" s="174">
        <v>152.4</v>
      </c>
      <c r="AD108" s="174">
        <v>170.952</v>
      </c>
      <c r="AE108" s="174">
        <v>142.12799999999999</v>
      </c>
      <c r="AF108" s="174">
        <v>148.65899999999999</v>
      </c>
      <c r="AG108" s="174">
        <v>151.44120000000001</v>
      </c>
      <c r="AH108" s="174">
        <v>147</v>
      </c>
      <c r="AI108" s="174">
        <v>153.18</v>
      </c>
      <c r="AJ108" s="174">
        <v>164.52799999999999</v>
      </c>
      <c r="AK108" s="174">
        <v>76.414000000000001</v>
      </c>
      <c r="AL108" s="174">
        <v>0</v>
      </c>
      <c r="AM108" s="174">
        <v>0</v>
      </c>
      <c r="AN108" s="174">
        <v>0</v>
      </c>
      <c r="AO108" s="174">
        <v>0</v>
      </c>
      <c r="AP108" s="174">
        <v>0</v>
      </c>
      <c r="AQ108" s="174">
        <v>0</v>
      </c>
    </row>
    <row r="109" spans="3:43" ht="14.1" customHeight="1">
      <c r="C109" s="9"/>
      <c r="E109" s="654" t="s">
        <v>429</v>
      </c>
      <c r="F109" s="655"/>
      <c r="G109" s="328">
        <v>8.5225204584485805</v>
      </c>
      <c r="H109" s="324">
        <v>1.9288559905567583E-2</v>
      </c>
      <c r="I109" s="174">
        <v>0</v>
      </c>
      <c r="J109" s="174">
        <v>0</v>
      </c>
      <c r="K109" s="174">
        <v>0</v>
      </c>
      <c r="L109" s="174">
        <v>0</v>
      </c>
      <c r="M109" s="174">
        <v>0</v>
      </c>
      <c r="N109" s="174">
        <v>0</v>
      </c>
      <c r="O109" s="174">
        <v>0</v>
      </c>
      <c r="P109" s="174">
        <v>0</v>
      </c>
      <c r="Q109" s="174">
        <v>0</v>
      </c>
      <c r="R109" s="174">
        <v>0</v>
      </c>
      <c r="S109" s="174">
        <v>10.237</v>
      </c>
      <c r="T109" s="174">
        <v>124.874</v>
      </c>
      <c r="U109" s="174">
        <v>108.735</v>
      </c>
      <c r="V109" s="174">
        <v>130.47</v>
      </c>
      <c r="W109" s="174">
        <v>124.545</v>
      </c>
      <c r="X109" s="174">
        <v>136.16</v>
      </c>
      <c r="Y109" s="174">
        <v>132.68799999999999</v>
      </c>
      <c r="Z109" s="174">
        <v>128.83500000000001</v>
      </c>
      <c r="AA109" s="174">
        <v>122.07</v>
      </c>
      <c r="AB109" s="174">
        <v>129.405</v>
      </c>
      <c r="AC109" s="174">
        <v>124.485</v>
      </c>
      <c r="AD109" s="174">
        <v>56.234999999999999</v>
      </c>
      <c r="AE109" s="174">
        <v>25.515000000000001</v>
      </c>
      <c r="AF109" s="174">
        <v>120.3</v>
      </c>
      <c r="AG109" s="174">
        <v>57.567</v>
      </c>
      <c r="AH109" s="174">
        <v>108.438</v>
      </c>
      <c r="AI109" s="174">
        <v>108.438</v>
      </c>
      <c r="AJ109" s="174">
        <v>108.438</v>
      </c>
      <c r="AK109" s="174">
        <v>108.438</v>
      </c>
      <c r="AL109" s="174">
        <v>108.438</v>
      </c>
      <c r="AM109" s="174">
        <v>108.438</v>
      </c>
      <c r="AN109" s="174">
        <v>108.438</v>
      </c>
      <c r="AO109" s="174">
        <v>108.438</v>
      </c>
      <c r="AP109" s="174">
        <v>108.438</v>
      </c>
      <c r="AQ109" s="174">
        <v>108.438</v>
      </c>
    </row>
    <row r="110" spans="3:43" ht="14.1" customHeight="1">
      <c r="C110" s="9"/>
      <c r="E110" s="654" t="s">
        <v>430</v>
      </c>
      <c r="F110" s="655"/>
      <c r="G110" s="328">
        <v>8.5225204584485805</v>
      </c>
      <c r="H110" s="324">
        <v>1.9288559905567583E-2</v>
      </c>
      <c r="I110" s="174">
        <v>0</v>
      </c>
      <c r="J110" s="174">
        <v>0</v>
      </c>
      <c r="K110" s="174">
        <v>0</v>
      </c>
      <c r="L110" s="174">
        <v>0</v>
      </c>
      <c r="M110" s="174">
        <v>0</v>
      </c>
      <c r="N110" s="174">
        <v>0</v>
      </c>
      <c r="O110" s="174">
        <v>0</v>
      </c>
      <c r="P110" s="174">
        <v>0</v>
      </c>
      <c r="Q110" s="174">
        <v>0</v>
      </c>
      <c r="R110" s="174">
        <v>0</v>
      </c>
      <c r="S110" s="174">
        <v>0</v>
      </c>
      <c r="T110" s="174">
        <v>0</v>
      </c>
      <c r="U110" s="174">
        <v>0</v>
      </c>
      <c r="V110" s="174">
        <v>0</v>
      </c>
      <c r="W110" s="174">
        <v>0</v>
      </c>
      <c r="X110" s="174">
        <v>0</v>
      </c>
      <c r="Y110" s="174">
        <v>0</v>
      </c>
      <c r="Z110" s="174">
        <v>0</v>
      </c>
      <c r="AA110" s="174">
        <v>0</v>
      </c>
      <c r="AB110" s="174">
        <v>0</v>
      </c>
      <c r="AC110" s="174">
        <v>0</v>
      </c>
      <c r="AD110" s="174">
        <v>0</v>
      </c>
      <c r="AE110" s="174">
        <v>0</v>
      </c>
      <c r="AF110" s="174">
        <v>0</v>
      </c>
      <c r="AG110" s="174">
        <v>0</v>
      </c>
      <c r="AH110" s="174">
        <v>148.34399999999999</v>
      </c>
      <c r="AI110" s="174">
        <v>174.19200000000001</v>
      </c>
      <c r="AJ110" s="174">
        <v>181.32</v>
      </c>
      <c r="AK110" s="174">
        <v>193.05600000000001</v>
      </c>
      <c r="AL110" s="174">
        <v>207.02500000000001</v>
      </c>
      <c r="AM110" s="174">
        <v>195.3</v>
      </c>
      <c r="AN110" s="174">
        <v>195.3</v>
      </c>
      <c r="AO110" s="174">
        <v>195.3</v>
      </c>
      <c r="AP110" s="174">
        <v>195.3</v>
      </c>
      <c r="AQ110" s="174">
        <v>195.3</v>
      </c>
    </row>
    <row r="111" spans="3:43" ht="14.1" customHeight="1">
      <c r="C111" s="9"/>
      <c r="E111" s="654" t="s">
        <v>452</v>
      </c>
      <c r="F111" s="655"/>
      <c r="G111" s="328">
        <v>8.5225204584485805</v>
      </c>
      <c r="H111" s="324">
        <v>1.9288559905567583E-2</v>
      </c>
      <c r="I111" s="174">
        <v>0</v>
      </c>
      <c r="J111" s="174">
        <v>0</v>
      </c>
      <c r="K111" s="174">
        <v>0</v>
      </c>
      <c r="L111" s="174">
        <v>0</v>
      </c>
      <c r="M111" s="174">
        <v>0</v>
      </c>
      <c r="N111" s="174">
        <v>0</v>
      </c>
      <c r="O111" s="174">
        <v>0</v>
      </c>
      <c r="P111" s="174">
        <v>0</v>
      </c>
      <c r="Q111" s="174">
        <v>0</v>
      </c>
      <c r="R111" s="174">
        <v>0</v>
      </c>
      <c r="S111" s="174">
        <v>0</v>
      </c>
      <c r="T111" s="174">
        <v>0</v>
      </c>
      <c r="U111" s="174">
        <v>0</v>
      </c>
      <c r="V111" s="174">
        <v>0</v>
      </c>
      <c r="W111" s="174">
        <v>0</v>
      </c>
      <c r="X111" s="174">
        <v>0</v>
      </c>
      <c r="Y111" s="174">
        <v>0</v>
      </c>
      <c r="Z111" s="174">
        <v>0</v>
      </c>
      <c r="AA111" s="174">
        <v>0</v>
      </c>
      <c r="AB111" s="174">
        <v>0</v>
      </c>
      <c r="AC111" s="174">
        <v>0</v>
      </c>
      <c r="AD111" s="174">
        <v>0</v>
      </c>
      <c r="AE111" s="174">
        <v>0</v>
      </c>
      <c r="AF111" s="174">
        <v>0</v>
      </c>
      <c r="AG111" s="174">
        <v>0</v>
      </c>
      <c r="AH111" s="174">
        <v>0</v>
      </c>
      <c r="AI111" s="174">
        <v>0</v>
      </c>
      <c r="AJ111" s="174">
        <v>0</v>
      </c>
      <c r="AK111" s="174">
        <v>0</v>
      </c>
      <c r="AL111" s="174">
        <v>1978.08</v>
      </c>
      <c r="AM111" s="174">
        <v>2096.38</v>
      </c>
      <c r="AN111" s="174">
        <v>2096.38</v>
      </c>
      <c r="AO111" s="174">
        <v>2096.38</v>
      </c>
      <c r="AP111" s="174">
        <v>2096.38</v>
      </c>
      <c r="AQ111" s="174">
        <v>2096.38</v>
      </c>
    </row>
    <row r="112" spans="3:43" ht="13.2">
      <c r="C112" s="9"/>
    </row>
    <row r="113" spans="2:44" ht="13.2">
      <c r="C113" s="9"/>
    </row>
    <row r="114" spans="2:44" ht="14.1" customHeight="1">
      <c r="B114" s="10" t="s">
        <v>355</v>
      </c>
      <c r="C114" s="9">
        <f>C87+2</f>
        <v>92</v>
      </c>
      <c r="E114" s="9" t="s">
        <v>431</v>
      </c>
    </row>
    <row r="115" spans="2:44" ht="14.1" customHeight="1">
      <c r="C115" s="9"/>
      <c r="E115" s="329" t="s">
        <v>432</v>
      </c>
      <c r="F115" s="329"/>
      <c r="G115" s="149"/>
      <c r="H115" s="152"/>
      <c r="I115" s="141">
        <v>1990</v>
      </c>
      <c r="J115" s="141">
        <f t="shared" ref="J115:AQ115" si="44">I115+1</f>
        <v>1991</v>
      </c>
      <c r="K115" s="141">
        <f t="shared" si="44"/>
        <v>1992</v>
      </c>
      <c r="L115" s="141">
        <f t="shared" si="44"/>
        <v>1993</v>
      </c>
      <c r="M115" s="141">
        <f t="shared" si="44"/>
        <v>1994</v>
      </c>
      <c r="N115" s="141">
        <f t="shared" si="44"/>
        <v>1995</v>
      </c>
      <c r="O115" s="141">
        <f t="shared" si="44"/>
        <v>1996</v>
      </c>
      <c r="P115" s="141">
        <f t="shared" si="44"/>
        <v>1997</v>
      </c>
      <c r="Q115" s="141">
        <f t="shared" si="44"/>
        <v>1998</v>
      </c>
      <c r="R115" s="141">
        <f t="shared" si="44"/>
        <v>1999</v>
      </c>
      <c r="S115" s="141">
        <f t="shared" si="44"/>
        <v>2000</v>
      </c>
      <c r="T115" s="141">
        <f t="shared" si="44"/>
        <v>2001</v>
      </c>
      <c r="U115" s="141">
        <f t="shared" si="44"/>
        <v>2002</v>
      </c>
      <c r="V115" s="141">
        <f t="shared" si="44"/>
        <v>2003</v>
      </c>
      <c r="W115" s="141">
        <f t="shared" si="44"/>
        <v>2004</v>
      </c>
      <c r="X115" s="141">
        <f t="shared" si="44"/>
        <v>2005</v>
      </c>
      <c r="Y115" s="141">
        <f t="shared" si="44"/>
        <v>2006</v>
      </c>
      <c r="Z115" s="141">
        <f t="shared" si="44"/>
        <v>2007</v>
      </c>
      <c r="AA115" s="141">
        <f t="shared" si="44"/>
        <v>2008</v>
      </c>
      <c r="AB115" s="141">
        <f t="shared" si="44"/>
        <v>2009</v>
      </c>
      <c r="AC115" s="141">
        <f t="shared" si="44"/>
        <v>2010</v>
      </c>
      <c r="AD115" s="141">
        <f t="shared" si="44"/>
        <v>2011</v>
      </c>
      <c r="AE115" s="141">
        <f t="shared" si="44"/>
        <v>2012</v>
      </c>
      <c r="AF115" s="141">
        <f t="shared" si="44"/>
        <v>2013</v>
      </c>
      <c r="AG115" s="141">
        <f t="shared" si="44"/>
        <v>2014</v>
      </c>
      <c r="AH115" s="141">
        <f t="shared" si="44"/>
        <v>2015</v>
      </c>
      <c r="AI115" s="141">
        <f t="shared" si="44"/>
        <v>2016</v>
      </c>
      <c r="AJ115" s="141">
        <f t="shared" si="44"/>
        <v>2017</v>
      </c>
      <c r="AK115" s="141">
        <f t="shared" si="44"/>
        <v>2018</v>
      </c>
      <c r="AL115" s="141">
        <f t="shared" si="44"/>
        <v>2019</v>
      </c>
      <c r="AM115" s="141">
        <f t="shared" si="44"/>
        <v>2020</v>
      </c>
      <c r="AN115" s="141">
        <f t="shared" si="44"/>
        <v>2021</v>
      </c>
      <c r="AO115" s="141">
        <f t="shared" si="44"/>
        <v>2022</v>
      </c>
      <c r="AP115" s="141">
        <f t="shared" si="44"/>
        <v>2023</v>
      </c>
      <c r="AQ115" s="141">
        <f t="shared" si="44"/>
        <v>2024</v>
      </c>
    </row>
    <row r="116" spans="2:44" ht="14.1" customHeight="1">
      <c r="C116" s="9"/>
      <c r="E116" s="668" t="s">
        <v>433</v>
      </c>
      <c r="F116" s="669"/>
      <c r="G116" s="150" t="s">
        <v>434</v>
      </c>
      <c r="H116" s="153"/>
      <c r="I116" s="330" t="s">
        <v>576</v>
      </c>
      <c r="J116" s="330" t="s">
        <v>576</v>
      </c>
      <c r="K116" s="330" t="s">
        <v>576</v>
      </c>
      <c r="L116" s="330" t="s">
        <v>576</v>
      </c>
      <c r="M116" s="330" t="s">
        <v>575</v>
      </c>
      <c r="N116" s="330" t="s">
        <v>575</v>
      </c>
      <c r="O116" s="330" t="s">
        <v>575</v>
      </c>
      <c r="P116" s="330" t="s">
        <v>576</v>
      </c>
      <c r="Q116" s="330" t="s">
        <v>576</v>
      </c>
      <c r="R116" s="330" t="s">
        <v>576</v>
      </c>
      <c r="S116" s="330" t="s">
        <v>575</v>
      </c>
      <c r="T116" s="330" t="s">
        <v>575</v>
      </c>
      <c r="U116" s="330" t="s">
        <v>575</v>
      </c>
      <c r="V116" s="330" t="s">
        <v>576</v>
      </c>
      <c r="W116" s="330" t="s">
        <v>576</v>
      </c>
      <c r="X116" s="330" t="s">
        <v>576</v>
      </c>
      <c r="Y116" s="330" t="s">
        <v>576</v>
      </c>
      <c r="Z116" s="330" t="s">
        <v>576</v>
      </c>
      <c r="AA116" s="330" t="s">
        <v>575</v>
      </c>
      <c r="AB116" s="330" t="s">
        <v>575</v>
      </c>
      <c r="AC116" s="330" t="s">
        <v>575</v>
      </c>
      <c r="AD116" s="330" t="s">
        <v>575</v>
      </c>
      <c r="AE116" s="330" t="s">
        <v>575</v>
      </c>
      <c r="AF116" s="330" t="s">
        <v>575</v>
      </c>
      <c r="AG116" s="330" t="s">
        <v>575</v>
      </c>
      <c r="AH116" s="330" t="s">
        <v>575</v>
      </c>
      <c r="AI116" s="330" t="s">
        <v>115</v>
      </c>
      <c r="AJ116" s="330" t="s">
        <v>115</v>
      </c>
      <c r="AK116" s="330" t="s">
        <v>115</v>
      </c>
      <c r="AL116" s="330" t="s">
        <v>115</v>
      </c>
      <c r="AM116" s="330" t="s">
        <v>575</v>
      </c>
      <c r="AN116" s="330" t="s">
        <v>575</v>
      </c>
      <c r="AO116" s="330" t="s">
        <v>575</v>
      </c>
      <c r="AP116" s="330" t="s">
        <v>575</v>
      </c>
      <c r="AQ116" s="330" t="s">
        <v>575</v>
      </c>
    </row>
    <row r="117" spans="2:44" ht="14.1" customHeight="1">
      <c r="C117" s="9"/>
      <c r="E117" s="672"/>
      <c r="F117" s="673"/>
      <c r="G117" s="151" t="s">
        <v>435</v>
      </c>
      <c r="H117" s="154"/>
      <c r="I117" s="330" t="s">
        <v>575</v>
      </c>
      <c r="J117" s="330" t="s">
        <v>575</v>
      </c>
      <c r="K117" s="330" t="s">
        <v>575</v>
      </c>
      <c r="L117" s="330" t="s">
        <v>575</v>
      </c>
      <c r="M117" s="330" t="s">
        <v>575</v>
      </c>
      <c r="N117" s="330" t="s">
        <v>575</v>
      </c>
      <c r="O117" s="330" t="s">
        <v>575</v>
      </c>
      <c r="P117" s="330" t="s">
        <v>575</v>
      </c>
      <c r="Q117" s="330" t="s">
        <v>575</v>
      </c>
      <c r="R117" s="330" t="s">
        <v>575</v>
      </c>
      <c r="S117" s="330" t="s">
        <v>575</v>
      </c>
      <c r="T117" s="330" t="s">
        <v>575</v>
      </c>
      <c r="U117" s="330" t="s">
        <v>575</v>
      </c>
      <c r="V117" s="330" t="s">
        <v>575</v>
      </c>
      <c r="W117" s="330" t="s">
        <v>575</v>
      </c>
      <c r="X117" s="330" t="s">
        <v>575</v>
      </c>
      <c r="Y117" s="330" t="s">
        <v>575</v>
      </c>
      <c r="Z117" s="330" t="s">
        <v>575</v>
      </c>
      <c r="AA117" s="330" t="s">
        <v>575</v>
      </c>
      <c r="AB117" s="330" t="s">
        <v>575</v>
      </c>
      <c r="AC117" s="330" t="s">
        <v>575</v>
      </c>
      <c r="AD117" s="330" t="s">
        <v>575</v>
      </c>
      <c r="AE117" s="330" t="s">
        <v>575</v>
      </c>
      <c r="AF117" s="330" t="s">
        <v>575</v>
      </c>
      <c r="AG117" s="330" t="s">
        <v>575</v>
      </c>
      <c r="AH117" s="330" t="s">
        <v>575</v>
      </c>
      <c r="AI117" s="330" t="s">
        <v>575</v>
      </c>
      <c r="AJ117" s="330" t="s">
        <v>575</v>
      </c>
      <c r="AK117" s="330" t="s">
        <v>575</v>
      </c>
      <c r="AL117" s="330" t="s">
        <v>575</v>
      </c>
      <c r="AM117" s="330" t="s">
        <v>575</v>
      </c>
      <c r="AN117" s="330" t="s">
        <v>575</v>
      </c>
      <c r="AO117" s="330" t="s">
        <v>575</v>
      </c>
      <c r="AP117" s="330" t="s">
        <v>575</v>
      </c>
      <c r="AQ117" s="330" t="s">
        <v>575</v>
      </c>
    </row>
    <row r="118" spans="2:44" ht="14.1" customHeight="1">
      <c r="C118" s="9"/>
      <c r="E118" s="670"/>
      <c r="F118" s="671"/>
      <c r="G118" s="440" t="s">
        <v>436</v>
      </c>
      <c r="H118" s="441"/>
      <c r="I118" s="330" t="s">
        <v>576</v>
      </c>
      <c r="J118" s="330" t="s">
        <v>576</v>
      </c>
      <c r="K118" s="330" t="s">
        <v>576</v>
      </c>
      <c r="L118" s="330" t="s">
        <v>576</v>
      </c>
      <c r="M118" s="330" t="s">
        <v>575</v>
      </c>
      <c r="N118" s="330" t="s">
        <v>575</v>
      </c>
      <c r="O118" s="330" t="s">
        <v>575</v>
      </c>
      <c r="P118" s="330" t="s">
        <v>576</v>
      </c>
      <c r="Q118" s="330" t="s">
        <v>576</v>
      </c>
      <c r="R118" s="330" t="s">
        <v>576</v>
      </c>
      <c r="S118" s="330" t="s">
        <v>575</v>
      </c>
      <c r="T118" s="330" t="s">
        <v>575</v>
      </c>
      <c r="U118" s="330" t="s">
        <v>575</v>
      </c>
      <c r="V118" s="330" t="s">
        <v>576</v>
      </c>
      <c r="W118" s="330" t="s">
        <v>576</v>
      </c>
      <c r="X118" s="330" t="s">
        <v>576</v>
      </c>
      <c r="Y118" s="330" t="s">
        <v>576</v>
      </c>
      <c r="Z118" s="330" t="s">
        <v>576</v>
      </c>
      <c r="AA118" s="330" t="s">
        <v>575</v>
      </c>
      <c r="AB118" s="330" t="s">
        <v>575</v>
      </c>
      <c r="AC118" s="330" t="s">
        <v>575</v>
      </c>
      <c r="AD118" s="330" t="s">
        <v>575</v>
      </c>
      <c r="AE118" s="330" t="s">
        <v>575</v>
      </c>
      <c r="AF118" s="330" t="s">
        <v>575</v>
      </c>
      <c r="AG118" s="330" t="s">
        <v>575</v>
      </c>
      <c r="AH118" s="330" t="s">
        <v>575</v>
      </c>
      <c r="AI118" s="330" t="s">
        <v>575</v>
      </c>
      <c r="AJ118" s="330" t="s">
        <v>575</v>
      </c>
      <c r="AK118" s="330" t="s">
        <v>575</v>
      </c>
      <c r="AL118" s="330" t="s">
        <v>575</v>
      </c>
      <c r="AM118" s="330" t="s">
        <v>575</v>
      </c>
      <c r="AN118" s="330" t="s">
        <v>575</v>
      </c>
      <c r="AO118" s="330" t="s">
        <v>575</v>
      </c>
      <c r="AP118" s="330" t="s">
        <v>575</v>
      </c>
      <c r="AQ118" s="330" t="s">
        <v>575</v>
      </c>
    </row>
    <row r="119" spans="2:44" ht="14.1" customHeight="1">
      <c r="C119" s="9"/>
      <c r="E119" s="668" t="s">
        <v>453</v>
      </c>
      <c r="F119" s="669"/>
      <c r="G119" s="151" t="s">
        <v>437</v>
      </c>
      <c r="H119" s="154"/>
      <c r="I119" s="330" t="s">
        <v>576</v>
      </c>
      <c r="J119" s="330" t="s">
        <v>576</v>
      </c>
      <c r="K119" s="330" t="s">
        <v>576</v>
      </c>
      <c r="L119" s="330" t="s">
        <v>576</v>
      </c>
      <c r="M119" s="330" t="s">
        <v>575</v>
      </c>
      <c r="N119" s="330" t="s">
        <v>575</v>
      </c>
      <c r="O119" s="330" t="s">
        <v>575</v>
      </c>
      <c r="P119" s="330" t="s">
        <v>576</v>
      </c>
      <c r="Q119" s="330" t="s">
        <v>576</v>
      </c>
      <c r="R119" s="330" t="s">
        <v>576</v>
      </c>
      <c r="S119" s="330" t="s">
        <v>575</v>
      </c>
      <c r="T119" s="330" t="s">
        <v>575</v>
      </c>
      <c r="U119" s="330" t="s">
        <v>575</v>
      </c>
      <c r="V119" s="330" t="s">
        <v>576</v>
      </c>
      <c r="W119" s="330" t="s">
        <v>576</v>
      </c>
      <c r="X119" s="330" t="s">
        <v>576</v>
      </c>
      <c r="Y119" s="330" t="s">
        <v>576</v>
      </c>
      <c r="Z119" s="330" t="s">
        <v>576</v>
      </c>
      <c r="AA119" s="330" t="s">
        <v>575</v>
      </c>
      <c r="AB119" s="330" t="s">
        <v>575</v>
      </c>
      <c r="AC119" s="330" t="s">
        <v>575</v>
      </c>
      <c r="AD119" s="330" t="s">
        <v>575</v>
      </c>
      <c r="AE119" s="330" t="s">
        <v>575</v>
      </c>
      <c r="AF119" s="330" t="s">
        <v>575</v>
      </c>
      <c r="AG119" s="330" t="s">
        <v>575</v>
      </c>
      <c r="AH119" s="330" t="s">
        <v>575</v>
      </c>
      <c r="AI119" s="330" t="s">
        <v>115</v>
      </c>
      <c r="AJ119" s="330" t="s">
        <v>115</v>
      </c>
      <c r="AK119" s="330" t="s">
        <v>115</v>
      </c>
      <c r="AL119" s="330" t="s">
        <v>115</v>
      </c>
      <c r="AM119" s="330" t="s">
        <v>575</v>
      </c>
      <c r="AN119" s="330" t="s">
        <v>575</v>
      </c>
      <c r="AO119" s="330" t="s">
        <v>575</v>
      </c>
      <c r="AP119" s="330" t="s">
        <v>575</v>
      </c>
      <c r="AQ119" s="330" t="s">
        <v>575</v>
      </c>
    </row>
    <row r="120" spans="2:44" ht="14.1" customHeight="1">
      <c r="C120" s="9"/>
      <c r="E120" s="670"/>
      <c r="F120" s="671"/>
      <c r="G120" s="151" t="s">
        <v>438</v>
      </c>
      <c r="H120" s="154"/>
      <c r="I120" s="330" t="s">
        <v>576</v>
      </c>
      <c r="J120" s="330" t="s">
        <v>576</v>
      </c>
      <c r="K120" s="330" t="s">
        <v>576</v>
      </c>
      <c r="L120" s="330" t="s">
        <v>576</v>
      </c>
      <c r="M120" s="330" t="s">
        <v>576</v>
      </c>
      <c r="N120" s="330" t="s">
        <v>576</v>
      </c>
      <c r="O120" s="330" t="s">
        <v>576</v>
      </c>
      <c r="P120" s="330" t="s">
        <v>576</v>
      </c>
      <c r="Q120" s="330" t="s">
        <v>576</v>
      </c>
      <c r="R120" s="330" t="s">
        <v>576</v>
      </c>
      <c r="S120" s="330" t="s">
        <v>576</v>
      </c>
      <c r="T120" s="330" t="s">
        <v>576</v>
      </c>
      <c r="U120" s="330" t="s">
        <v>576</v>
      </c>
      <c r="V120" s="330" t="s">
        <v>576</v>
      </c>
      <c r="W120" s="330" t="s">
        <v>576</v>
      </c>
      <c r="X120" s="330" t="s">
        <v>576</v>
      </c>
      <c r="Y120" s="330" t="s">
        <v>576</v>
      </c>
      <c r="Z120" s="330" t="s">
        <v>576</v>
      </c>
      <c r="AA120" s="330" t="s">
        <v>576</v>
      </c>
      <c r="AB120" s="330" t="s">
        <v>576</v>
      </c>
      <c r="AC120" s="330" t="s">
        <v>576</v>
      </c>
      <c r="AD120" s="330" t="s">
        <v>576</v>
      </c>
      <c r="AE120" s="330" t="s">
        <v>576</v>
      </c>
      <c r="AF120" s="330" t="s">
        <v>576</v>
      </c>
      <c r="AG120" s="330" t="s">
        <v>576</v>
      </c>
      <c r="AH120" s="330" t="s">
        <v>576</v>
      </c>
      <c r="AI120" s="330" t="s">
        <v>576</v>
      </c>
      <c r="AJ120" s="330" t="s">
        <v>576</v>
      </c>
      <c r="AK120" s="330" t="s">
        <v>576</v>
      </c>
      <c r="AL120" s="330" t="s">
        <v>576</v>
      </c>
      <c r="AM120" s="330" t="s">
        <v>576</v>
      </c>
      <c r="AN120" s="330" t="s">
        <v>576</v>
      </c>
      <c r="AO120" s="330" t="s">
        <v>576</v>
      </c>
      <c r="AP120" s="330" t="s">
        <v>576</v>
      </c>
      <c r="AQ120" s="330" t="s">
        <v>576</v>
      </c>
    </row>
    <row r="121" spans="2:44" ht="14.1" customHeight="1">
      <c r="C121" s="9"/>
      <c r="E121" s="666" t="s">
        <v>439</v>
      </c>
      <c r="F121" s="667"/>
      <c r="G121" s="667"/>
      <c r="H121" s="628"/>
      <c r="I121" s="330" t="s">
        <v>575</v>
      </c>
      <c r="J121" s="330" t="s">
        <v>575</v>
      </c>
      <c r="K121" s="330" t="s">
        <v>575</v>
      </c>
      <c r="L121" s="330" t="s">
        <v>575</v>
      </c>
      <c r="M121" s="330" t="s">
        <v>575</v>
      </c>
      <c r="N121" s="330" t="s">
        <v>575</v>
      </c>
      <c r="O121" s="330" t="s">
        <v>575</v>
      </c>
      <c r="P121" s="330" t="s">
        <v>575</v>
      </c>
      <c r="Q121" s="330" t="s">
        <v>575</v>
      </c>
      <c r="R121" s="330" t="s">
        <v>575</v>
      </c>
      <c r="S121" s="330" t="s">
        <v>575</v>
      </c>
      <c r="T121" s="330" t="s">
        <v>575</v>
      </c>
      <c r="U121" s="330" t="s">
        <v>575</v>
      </c>
      <c r="V121" s="330" t="s">
        <v>575</v>
      </c>
      <c r="W121" s="330" t="s">
        <v>575</v>
      </c>
      <c r="X121" s="330" t="s">
        <v>575</v>
      </c>
      <c r="Y121" s="330" t="s">
        <v>575</v>
      </c>
      <c r="Z121" s="330" t="s">
        <v>575</v>
      </c>
      <c r="AA121" s="330" t="s">
        <v>575</v>
      </c>
      <c r="AB121" s="330" t="s">
        <v>575</v>
      </c>
      <c r="AC121" s="330" t="s">
        <v>575</v>
      </c>
      <c r="AD121" s="330" t="s">
        <v>575</v>
      </c>
      <c r="AE121" s="330" t="s">
        <v>575</v>
      </c>
      <c r="AF121" s="330" t="s">
        <v>575</v>
      </c>
      <c r="AG121" s="330" t="s">
        <v>575</v>
      </c>
      <c r="AH121" s="330" t="s">
        <v>575</v>
      </c>
      <c r="AI121" s="330" t="s">
        <v>575</v>
      </c>
      <c r="AJ121" s="330" t="s">
        <v>575</v>
      </c>
      <c r="AK121" s="330" t="s">
        <v>575</v>
      </c>
      <c r="AL121" s="330" t="s">
        <v>575</v>
      </c>
      <c r="AM121" s="330" t="s">
        <v>575</v>
      </c>
      <c r="AN121" s="330" t="s">
        <v>575</v>
      </c>
      <c r="AO121" s="330" t="s">
        <v>575</v>
      </c>
      <c r="AP121" s="330" t="s">
        <v>575</v>
      </c>
      <c r="AQ121" s="330" t="s">
        <v>575</v>
      </c>
    </row>
    <row r="122" spans="2:44" ht="14.1" customHeight="1">
      <c r="C122" s="9"/>
    </row>
    <row r="123" spans="2:44" ht="13.2">
      <c r="C123" s="9"/>
    </row>
    <row r="124" spans="2:44" ht="13.2">
      <c r="C124" s="9"/>
    </row>
    <row r="125" spans="2:44" ht="14.1" customHeight="1">
      <c r="B125" s="10" t="s">
        <v>355</v>
      </c>
      <c r="C125" s="9">
        <f>C114+1</f>
        <v>93</v>
      </c>
      <c r="E125" s="9" t="s">
        <v>440</v>
      </c>
    </row>
    <row r="126" spans="2:44" ht="14.1" customHeight="1">
      <c r="F126" s="674" t="s">
        <v>441</v>
      </c>
      <c r="G126" s="675"/>
      <c r="H126" s="160" t="s">
        <v>358</v>
      </c>
      <c r="I126" s="160">
        <v>1990</v>
      </c>
      <c r="J126" s="160">
        <f t="shared" ref="J126:AQ126" si="45">I126+1</f>
        <v>1991</v>
      </c>
      <c r="K126" s="160">
        <f t="shared" si="45"/>
        <v>1992</v>
      </c>
      <c r="L126" s="160">
        <f t="shared" si="45"/>
        <v>1993</v>
      </c>
      <c r="M126" s="160">
        <f t="shared" si="45"/>
        <v>1994</v>
      </c>
      <c r="N126" s="160">
        <f t="shared" si="45"/>
        <v>1995</v>
      </c>
      <c r="O126" s="160">
        <f t="shared" si="45"/>
        <v>1996</v>
      </c>
      <c r="P126" s="160">
        <f t="shared" si="45"/>
        <v>1997</v>
      </c>
      <c r="Q126" s="160">
        <f t="shared" si="45"/>
        <v>1998</v>
      </c>
      <c r="R126" s="160">
        <f t="shared" si="45"/>
        <v>1999</v>
      </c>
      <c r="S126" s="160">
        <f t="shared" si="45"/>
        <v>2000</v>
      </c>
      <c r="T126" s="160">
        <f t="shared" si="45"/>
        <v>2001</v>
      </c>
      <c r="U126" s="160">
        <f t="shared" si="45"/>
        <v>2002</v>
      </c>
      <c r="V126" s="160">
        <f t="shared" si="45"/>
        <v>2003</v>
      </c>
      <c r="W126" s="160">
        <f t="shared" si="45"/>
        <v>2004</v>
      </c>
      <c r="X126" s="160">
        <f t="shared" si="45"/>
        <v>2005</v>
      </c>
      <c r="Y126" s="160">
        <f t="shared" si="45"/>
        <v>2006</v>
      </c>
      <c r="Z126" s="160">
        <f t="shared" si="45"/>
        <v>2007</v>
      </c>
      <c r="AA126" s="160">
        <f t="shared" si="45"/>
        <v>2008</v>
      </c>
      <c r="AB126" s="160">
        <f t="shared" si="45"/>
        <v>2009</v>
      </c>
      <c r="AC126" s="160">
        <f t="shared" si="45"/>
        <v>2010</v>
      </c>
      <c r="AD126" s="160">
        <f t="shared" si="45"/>
        <v>2011</v>
      </c>
      <c r="AE126" s="160">
        <f t="shared" si="45"/>
        <v>2012</v>
      </c>
      <c r="AF126" s="160">
        <f t="shared" si="45"/>
        <v>2013</v>
      </c>
      <c r="AG126" s="160">
        <f t="shared" si="45"/>
        <v>2014</v>
      </c>
      <c r="AH126" s="160">
        <f t="shared" si="45"/>
        <v>2015</v>
      </c>
      <c r="AI126" s="160">
        <f t="shared" si="45"/>
        <v>2016</v>
      </c>
      <c r="AJ126" s="160">
        <f t="shared" si="45"/>
        <v>2017</v>
      </c>
      <c r="AK126" s="160">
        <f t="shared" si="45"/>
        <v>2018</v>
      </c>
      <c r="AL126" s="160">
        <f t="shared" si="45"/>
        <v>2019</v>
      </c>
      <c r="AM126" s="160">
        <f t="shared" si="45"/>
        <v>2020</v>
      </c>
      <c r="AN126" s="160">
        <f t="shared" si="45"/>
        <v>2021</v>
      </c>
      <c r="AO126" s="160">
        <f t="shared" si="45"/>
        <v>2022</v>
      </c>
      <c r="AP126" s="160">
        <f t="shared" si="45"/>
        <v>2023</v>
      </c>
      <c r="AQ126" s="160">
        <f t="shared" si="45"/>
        <v>2024</v>
      </c>
      <c r="AR126" s="160" t="s">
        <v>442</v>
      </c>
    </row>
    <row r="127" spans="2:44" ht="14.1" customHeight="1">
      <c r="F127" s="676" t="s">
        <v>528</v>
      </c>
      <c r="G127" s="638"/>
      <c r="H127" s="142" t="s">
        <v>378</v>
      </c>
      <c r="I127" s="331">
        <v>0.22900000000000001</v>
      </c>
      <c r="J127" s="331">
        <v>3.9260000000000002</v>
      </c>
      <c r="K127" s="331">
        <v>4.4560000000000004</v>
      </c>
      <c r="L127" s="331">
        <v>1.1659999999999999</v>
      </c>
      <c r="M127" s="331" t="s">
        <v>575</v>
      </c>
      <c r="N127" s="331" t="s">
        <v>575</v>
      </c>
      <c r="O127" s="331" t="s">
        <v>575</v>
      </c>
      <c r="P127" s="331" t="s">
        <v>575</v>
      </c>
      <c r="Q127" s="331" t="s">
        <v>575</v>
      </c>
      <c r="R127" s="331" t="s">
        <v>575</v>
      </c>
      <c r="S127" s="331" t="s">
        <v>575</v>
      </c>
      <c r="T127" s="331" t="s">
        <v>575</v>
      </c>
      <c r="U127" s="331" t="s">
        <v>575</v>
      </c>
      <c r="V127" s="331" t="s">
        <v>575</v>
      </c>
      <c r="W127" s="331" t="s">
        <v>575</v>
      </c>
      <c r="X127" s="331" t="s">
        <v>575</v>
      </c>
      <c r="Y127" s="331" t="s">
        <v>575</v>
      </c>
      <c r="Z127" s="331" t="s">
        <v>575</v>
      </c>
      <c r="AA127" s="331" t="s">
        <v>575</v>
      </c>
      <c r="AB127" s="331" t="s">
        <v>575</v>
      </c>
      <c r="AC127" s="331" t="s">
        <v>575</v>
      </c>
      <c r="AD127" s="331" t="s">
        <v>575</v>
      </c>
      <c r="AE127" s="331" t="s">
        <v>575</v>
      </c>
      <c r="AF127" s="331" t="s">
        <v>575</v>
      </c>
      <c r="AG127" s="331" t="s">
        <v>575</v>
      </c>
      <c r="AH127" s="331" t="s">
        <v>575</v>
      </c>
      <c r="AI127" s="331" t="s">
        <v>575</v>
      </c>
      <c r="AJ127" s="331" t="s">
        <v>575</v>
      </c>
      <c r="AK127" s="331" t="s">
        <v>575</v>
      </c>
      <c r="AL127" s="331" t="s">
        <v>575</v>
      </c>
      <c r="AM127" s="331" t="s">
        <v>575</v>
      </c>
      <c r="AN127" s="331" t="s">
        <v>575</v>
      </c>
      <c r="AO127" s="331" t="s">
        <v>575</v>
      </c>
      <c r="AP127" s="331" t="s">
        <v>575</v>
      </c>
      <c r="AQ127" s="331" t="s">
        <v>575</v>
      </c>
      <c r="AR127" s="546" t="s">
        <v>443</v>
      </c>
    </row>
    <row r="128" spans="2:44" ht="14.1" customHeight="1">
      <c r="F128" s="676" t="s">
        <v>529</v>
      </c>
      <c r="G128" s="638"/>
      <c r="H128" s="142" t="s">
        <v>378</v>
      </c>
      <c r="I128" s="331" t="s">
        <v>575</v>
      </c>
      <c r="J128" s="331" t="s">
        <v>575</v>
      </c>
      <c r="K128" s="331" t="s">
        <v>575</v>
      </c>
      <c r="L128" s="331" t="s">
        <v>575</v>
      </c>
      <c r="M128" s="331" t="s">
        <v>575</v>
      </c>
      <c r="N128" s="331" t="s">
        <v>575</v>
      </c>
      <c r="O128" s="331" t="s">
        <v>575</v>
      </c>
      <c r="P128" s="331">
        <v>2.3690000000000002</v>
      </c>
      <c r="Q128" s="331">
        <v>4.867</v>
      </c>
      <c r="R128" s="331">
        <v>2.7109999999999999</v>
      </c>
      <c r="S128" s="331" t="s">
        <v>575</v>
      </c>
      <c r="T128" s="331" t="s">
        <v>575</v>
      </c>
      <c r="U128" s="331" t="s">
        <v>575</v>
      </c>
      <c r="V128" s="331" t="s">
        <v>575</v>
      </c>
      <c r="W128" s="331" t="s">
        <v>575</v>
      </c>
      <c r="X128" s="331" t="s">
        <v>575</v>
      </c>
      <c r="Y128" s="331" t="s">
        <v>575</v>
      </c>
      <c r="Z128" s="331" t="s">
        <v>575</v>
      </c>
      <c r="AA128" s="331" t="s">
        <v>575</v>
      </c>
      <c r="AB128" s="331" t="s">
        <v>575</v>
      </c>
      <c r="AC128" s="331" t="s">
        <v>575</v>
      </c>
      <c r="AD128" s="331" t="s">
        <v>575</v>
      </c>
      <c r="AE128" s="331" t="s">
        <v>575</v>
      </c>
      <c r="AF128" s="331" t="s">
        <v>575</v>
      </c>
      <c r="AG128" s="331" t="s">
        <v>575</v>
      </c>
      <c r="AH128" s="331" t="s">
        <v>575</v>
      </c>
      <c r="AI128" s="331" t="s">
        <v>575</v>
      </c>
      <c r="AJ128" s="331" t="s">
        <v>575</v>
      </c>
      <c r="AK128" s="331" t="s">
        <v>575</v>
      </c>
      <c r="AL128" s="331" t="s">
        <v>575</v>
      </c>
      <c r="AM128" s="331" t="s">
        <v>575</v>
      </c>
      <c r="AN128" s="331" t="s">
        <v>575</v>
      </c>
      <c r="AO128" s="331" t="s">
        <v>575</v>
      </c>
      <c r="AP128" s="331" t="s">
        <v>575</v>
      </c>
      <c r="AQ128" s="331" t="s">
        <v>575</v>
      </c>
      <c r="AR128" s="546" t="s">
        <v>443</v>
      </c>
    </row>
    <row r="129" spans="6:44" ht="14.1" customHeight="1">
      <c r="F129" s="637" t="s">
        <v>444</v>
      </c>
      <c r="G129" s="638"/>
      <c r="H129" s="142" t="s">
        <v>378</v>
      </c>
      <c r="I129" s="331" t="s">
        <v>575</v>
      </c>
      <c r="J129" s="331" t="s">
        <v>575</v>
      </c>
      <c r="K129" s="331" t="s">
        <v>575</v>
      </c>
      <c r="L129" s="331" t="s">
        <v>575</v>
      </c>
      <c r="M129" s="331" t="s">
        <v>575</v>
      </c>
      <c r="N129" s="331" t="s">
        <v>575</v>
      </c>
      <c r="O129" s="331" t="s">
        <v>575</v>
      </c>
      <c r="P129" s="331" t="s">
        <v>575</v>
      </c>
      <c r="Q129" s="331" t="s">
        <v>575</v>
      </c>
      <c r="R129" s="331" t="s">
        <v>575</v>
      </c>
      <c r="S129" s="331" t="s">
        <v>575</v>
      </c>
      <c r="T129" s="331" t="s">
        <v>575</v>
      </c>
      <c r="U129" s="331" t="s">
        <v>575</v>
      </c>
      <c r="V129" s="331">
        <v>3.9769999999999999</v>
      </c>
      <c r="W129" s="331">
        <v>6.4279999999999999</v>
      </c>
      <c r="X129" s="331" t="s">
        <v>575</v>
      </c>
      <c r="Y129" s="331" t="s">
        <v>575</v>
      </c>
      <c r="Z129" s="331" t="s">
        <v>575</v>
      </c>
      <c r="AA129" s="331" t="s">
        <v>575</v>
      </c>
      <c r="AB129" s="331" t="s">
        <v>575</v>
      </c>
      <c r="AC129" s="331" t="s">
        <v>575</v>
      </c>
      <c r="AD129" s="331" t="s">
        <v>575</v>
      </c>
      <c r="AE129" s="331" t="s">
        <v>575</v>
      </c>
      <c r="AF129" s="331" t="s">
        <v>575</v>
      </c>
      <c r="AG129" s="331" t="s">
        <v>575</v>
      </c>
      <c r="AH129" s="331" t="s">
        <v>575</v>
      </c>
      <c r="AI129" s="331" t="s">
        <v>575</v>
      </c>
      <c r="AJ129" s="331" t="s">
        <v>575</v>
      </c>
      <c r="AK129" s="331" t="s">
        <v>575</v>
      </c>
      <c r="AL129" s="331" t="s">
        <v>575</v>
      </c>
      <c r="AM129" s="331" t="s">
        <v>575</v>
      </c>
      <c r="AN129" s="331" t="s">
        <v>575</v>
      </c>
      <c r="AO129" s="331" t="s">
        <v>575</v>
      </c>
      <c r="AP129" s="331" t="s">
        <v>575</v>
      </c>
      <c r="AQ129" s="331" t="s">
        <v>575</v>
      </c>
      <c r="AR129" s="546" t="s">
        <v>443</v>
      </c>
    </row>
    <row r="130" spans="6:44" ht="14.1" customHeight="1">
      <c r="F130" s="654" t="s">
        <v>530</v>
      </c>
      <c r="G130" s="655"/>
      <c r="H130" s="142" t="s">
        <v>378</v>
      </c>
      <c r="I130" s="331" t="s">
        <v>575</v>
      </c>
      <c r="J130" s="331" t="s">
        <v>575</v>
      </c>
      <c r="K130" s="331" t="s">
        <v>575</v>
      </c>
      <c r="L130" s="331" t="s">
        <v>575</v>
      </c>
      <c r="M130" s="331" t="s">
        <v>575</v>
      </c>
      <c r="N130" s="331" t="s">
        <v>575</v>
      </c>
      <c r="O130" s="331" t="s">
        <v>575</v>
      </c>
      <c r="P130" s="331" t="s">
        <v>575</v>
      </c>
      <c r="Q130" s="331" t="s">
        <v>575</v>
      </c>
      <c r="R130" s="331" t="s">
        <v>575</v>
      </c>
      <c r="S130" s="331" t="s">
        <v>575</v>
      </c>
      <c r="T130" s="331" t="s">
        <v>575</v>
      </c>
      <c r="U130" s="331" t="s">
        <v>575</v>
      </c>
      <c r="V130" s="331" t="s">
        <v>575</v>
      </c>
      <c r="W130" s="331">
        <v>3.5700000000000003E-2</v>
      </c>
      <c r="X130" s="331">
        <v>0.1212</v>
      </c>
      <c r="Y130" s="331">
        <v>0.35620000000000002</v>
      </c>
      <c r="Z130" s="331">
        <v>0.371</v>
      </c>
      <c r="AA130" s="331" t="s">
        <v>575</v>
      </c>
      <c r="AB130" s="331" t="s">
        <v>575</v>
      </c>
      <c r="AC130" s="331" t="s">
        <v>575</v>
      </c>
      <c r="AD130" s="331" t="s">
        <v>575</v>
      </c>
      <c r="AE130" s="331" t="s">
        <v>575</v>
      </c>
      <c r="AF130" s="331" t="s">
        <v>575</v>
      </c>
      <c r="AG130" s="331" t="s">
        <v>575</v>
      </c>
      <c r="AH130" s="331" t="s">
        <v>575</v>
      </c>
      <c r="AI130" s="331" t="s">
        <v>575</v>
      </c>
      <c r="AJ130" s="331" t="s">
        <v>575</v>
      </c>
      <c r="AK130" s="331" t="s">
        <v>575</v>
      </c>
      <c r="AL130" s="331" t="s">
        <v>575</v>
      </c>
      <c r="AM130" s="331" t="s">
        <v>575</v>
      </c>
      <c r="AN130" s="331" t="s">
        <v>575</v>
      </c>
      <c r="AO130" s="331" t="s">
        <v>575</v>
      </c>
      <c r="AP130" s="331" t="s">
        <v>575</v>
      </c>
      <c r="AQ130" s="331" t="s">
        <v>575</v>
      </c>
      <c r="AR130" s="546" t="s">
        <v>445</v>
      </c>
    </row>
    <row r="131" spans="6:44" ht="14.1" customHeight="1">
      <c r="F131" s="637" t="s">
        <v>446</v>
      </c>
      <c r="G131" s="638"/>
      <c r="H131" s="142" t="s">
        <v>378</v>
      </c>
      <c r="I131" s="331" t="s">
        <v>575</v>
      </c>
      <c r="J131" s="331" t="s">
        <v>575</v>
      </c>
      <c r="K131" s="331" t="s">
        <v>575</v>
      </c>
      <c r="L131" s="331" t="s">
        <v>575</v>
      </c>
      <c r="M131" s="331" t="s">
        <v>575</v>
      </c>
      <c r="N131" s="331" t="s">
        <v>575</v>
      </c>
      <c r="O131" s="331" t="s">
        <v>575</v>
      </c>
      <c r="P131" s="331" t="s">
        <v>575</v>
      </c>
      <c r="Q131" s="331" t="s">
        <v>575</v>
      </c>
      <c r="R131" s="331" t="s">
        <v>575</v>
      </c>
      <c r="S131" s="331" t="s">
        <v>575</v>
      </c>
      <c r="T131" s="331" t="s">
        <v>575</v>
      </c>
      <c r="U131" s="331" t="s">
        <v>575</v>
      </c>
      <c r="V131" s="331" t="s">
        <v>575</v>
      </c>
      <c r="W131" s="331" t="s">
        <v>575</v>
      </c>
      <c r="X131" s="331" t="s">
        <v>575</v>
      </c>
      <c r="Y131" s="331" t="s">
        <v>575</v>
      </c>
      <c r="Z131" s="331" t="s">
        <v>575</v>
      </c>
      <c r="AA131" s="331" t="s">
        <v>575</v>
      </c>
      <c r="AB131" s="331" t="s">
        <v>575</v>
      </c>
      <c r="AC131" s="331" t="s">
        <v>575</v>
      </c>
      <c r="AD131" s="331" t="s">
        <v>575</v>
      </c>
      <c r="AE131" s="331" t="s">
        <v>575</v>
      </c>
      <c r="AF131" s="331" t="s">
        <v>575</v>
      </c>
      <c r="AG131" s="331" t="s">
        <v>575</v>
      </c>
      <c r="AH131" s="331" t="s">
        <v>575</v>
      </c>
      <c r="AI131" s="331">
        <v>29.222000000000001</v>
      </c>
      <c r="AJ131" s="331">
        <v>126.8</v>
      </c>
      <c r="AK131" s="331">
        <v>79.58</v>
      </c>
      <c r="AL131" s="331">
        <v>64.510000000000005</v>
      </c>
      <c r="AM131" s="331" t="s">
        <v>575</v>
      </c>
      <c r="AN131" s="331" t="s">
        <v>575</v>
      </c>
      <c r="AO131" s="331" t="s">
        <v>575</v>
      </c>
      <c r="AP131" s="331" t="s">
        <v>575</v>
      </c>
      <c r="AQ131" s="331" t="s">
        <v>575</v>
      </c>
      <c r="AR131" s="546" t="s">
        <v>445</v>
      </c>
    </row>
  </sheetData>
  <mergeCells count="70">
    <mergeCell ref="F126:G126"/>
    <mergeCell ref="E111:F111"/>
    <mergeCell ref="F131:G131"/>
    <mergeCell ref="F130:G130"/>
    <mergeCell ref="F129:G129"/>
    <mergeCell ref="F128:G128"/>
    <mergeCell ref="F127:G127"/>
    <mergeCell ref="E109:F109"/>
    <mergeCell ref="E110:F110"/>
    <mergeCell ref="E121:H121"/>
    <mergeCell ref="E119:F120"/>
    <mergeCell ref="E116:F118"/>
    <mergeCell ref="E104:F104"/>
    <mergeCell ref="E105:F105"/>
    <mergeCell ref="E106:F106"/>
    <mergeCell ref="E107:F107"/>
    <mergeCell ref="E108:F108"/>
    <mergeCell ref="E101:F101"/>
    <mergeCell ref="E102:F102"/>
    <mergeCell ref="E103:F103"/>
    <mergeCell ref="E91:F91"/>
    <mergeCell ref="E92:F92"/>
    <mergeCell ref="E93:F93"/>
    <mergeCell ref="E94:F94"/>
    <mergeCell ref="E95:F95"/>
    <mergeCell ref="E96:F96"/>
    <mergeCell ref="E97:F97"/>
    <mergeCell ref="E98:F98"/>
    <mergeCell ref="E99:F99"/>
    <mergeCell ref="F56:G56"/>
    <mergeCell ref="E90:F90"/>
    <mergeCell ref="E89:F89"/>
    <mergeCell ref="E88:F88"/>
    <mergeCell ref="E100:F100"/>
    <mergeCell ref="F74:G74"/>
    <mergeCell ref="E69:G69"/>
    <mergeCell ref="E68:G68"/>
    <mergeCell ref="E67:G67"/>
    <mergeCell ref="F61:G61"/>
    <mergeCell ref="F62:G62"/>
    <mergeCell ref="F82:G82"/>
    <mergeCell ref="F83:G83"/>
    <mergeCell ref="F77:G77"/>
    <mergeCell ref="F76:G76"/>
    <mergeCell ref="F75:G75"/>
    <mergeCell ref="F27:G27"/>
    <mergeCell ref="E39:G39"/>
    <mergeCell ref="F48:G48"/>
    <mergeCell ref="F47:G47"/>
    <mergeCell ref="E40:G40"/>
    <mergeCell ref="D34:G34"/>
    <mergeCell ref="D33:G33"/>
    <mergeCell ref="E42:G42"/>
    <mergeCell ref="E41:G41"/>
    <mergeCell ref="F4:G4"/>
    <mergeCell ref="F13:G13"/>
    <mergeCell ref="F5:G5"/>
    <mergeCell ref="H40:H42"/>
    <mergeCell ref="F55:G55"/>
    <mergeCell ref="F16:G16"/>
    <mergeCell ref="F15:G15"/>
    <mergeCell ref="F14:G14"/>
    <mergeCell ref="F8:G8"/>
    <mergeCell ref="F7:G7"/>
    <mergeCell ref="F6:G6"/>
    <mergeCell ref="F22:G22"/>
    <mergeCell ref="F21:G21"/>
    <mergeCell ref="F54:G54"/>
    <mergeCell ref="F53:G53"/>
    <mergeCell ref="F28:G28"/>
  </mergeCells>
  <phoneticPr fontId="2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55721-102C-4B98-9C02-3D7261D7E9D5}">
  <sheetPr codeName="Sheet12"/>
  <dimension ref="A1:AO86"/>
  <sheetViews>
    <sheetView workbookViewId="0"/>
  </sheetViews>
  <sheetFormatPr defaultColWidth="10" defaultRowHeight="12.9" customHeight="1"/>
  <cols>
    <col min="1" max="1" width="3" style="8" customWidth="1"/>
    <col min="2" max="2" width="5.109375" style="8" bestFit="1" customWidth="1"/>
    <col min="3" max="3" width="5.44140625" style="8" customWidth="1"/>
    <col min="4" max="4" width="3" style="8" customWidth="1"/>
    <col min="5" max="5" width="27.6640625" style="8" customWidth="1"/>
    <col min="6" max="6" width="11.44140625" style="8" customWidth="1"/>
    <col min="7" max="41" width="9.5546875" style="8" customWidth="1"/>
    <col min="42" max="16384" width="10" style="8"/>
  </cols>
  <sheetData>
    <row r="1" spans="1:41" ht="16.2" customHeight="1">
      <c r="B1" s="208" t="s">
        <v>32</v>
      </c>
    </row>
    <row r="2" spans="1:41" ht="13.2"/>
    <row r="3" spans="1:41" ht="15" customHeight="1">
      <c r="B3" s="246" t="s">
        <v>33</v>
      </c>
      <c r="C3" s="243">
        <v>2</v>
      </c>
      <c r="D3" s="175" t="s">
        <v>34</v>
      </c>
    </row>
    <row r="4" spans="1:41" ht="18" customHeight="1">
      <c r="B4" s="129"/>
      <c r="C4" s="130" t="s">
        <v>35</v>
      </c>
      <c r="D4" s="571" t="s">
        <v>36</v>
      </c>
      <c r="E4" s="572"/>
      <c r="F4" s="130" t="s">
        <v>37</v>
      </c>
      <c r="G4" s="132">
        <v>1990</v>
      </c>
      <c r="H4" s="132">
        <f t="shared" ref="H4:AO4" si="0">G4+1</f>
        <v>1991</v>
      </c>
      <c r="I4" s="132">
        <f t="shared" si="0"/>
        <v>1992</v>
      </c>
      <c r="J4" s="132">
        <f t="shared" si="0"/>
        <v>1993</v>
      </c>
      <c r="K4" s="132">
        <f t="shared" si="0"/>
        <v>1994</v>
      </c>
      <c r="L4" s="132">
        <f t="shared" si="0"/>
        <v>1995</v>
      </c>
      <c r="M4" s="132">
        <f t="shared" si="0"/>
        <v>1996</v>
      </c>
      <c r="N4" s="132">
        <f t="shared" si="0"/>
        <v>1997</v>
      </c>
      <c r="O4" s="132">
        <f t="shared" si="0"/>
        <v>1998</v>
      </c>
      <c r="P4" s="132">
        <f t="shared" si="0"/>
        <v>1999</v>
      </c>
      <c r="Q4" s="132">
        <f t="shared" si="0"/>
        <v>2000</v>
      </c>
      <c r="R4" s="132">
        <f t="shared" si="0"/>
        <v>2001</v>
      </c>
      <c r="S4" s="132">
        <f t="shared" si="0"/>
        <v>2002</v>
      </c>
      <c r="T4" s="132">
        <f t="shared" si="0"/>
        <v>2003</v>
      </c>
      <c r="U4" s="132">
        <f t="shared" si="0"/>
        <v>2004</v>
      </c>
      <c r="V4" s="132">
        <f t="shared" si="0"/>
        <v>2005</v>
      </c>
      <c r="W4" s="132">
        <f t="shared" si="0"/>
        <v>2006</v>
      </c>
      <c r="X4" s="132">
        <f t="shared" si="0"/>
        <v>2007</v>
      </c>
      <c r="Y4" s="132">
        <f t="shared" si="0"/>
        <v>2008</v>
      </c>
      <c r="Z4" s="132">
        <f t="shared" si="0"/>
        <v>2009</v>
      </c>
      <c r="AA4" s="132">
        <f t="shared" si="0"/>
        <v>2010</v>
      </c>
      <c r="AB4" s="132">
        <f t="shared" si="0"/>
        <v>2011</v>
      </c>
      <c r="AC4" s="132">
        <f t="shared" si="0"/>
        <v>2012</v>
      </c>
      <c r="AD4" s="132">
        <f t="shared" si="0"/>
        <v>2013</v>
      </c>
      <c r="AE4" s="132">
        <f t="shared" si="0"/>
        <v>2014</v>
      </c>
      <c r="AF4" s="132">
        <f t="shared" si="0"/>
        <v>2015</v>
      </c>
      <c r="AG4" s="132">
        <f t="shared" si="0"/>
        <v>2016</v>
      </c>
      <c r="AH4" s="132">
        <f t="shared" si="0"/>
        <v>2017</v>
      </c>
      <c r="AI4" s="132">
        <f t="shared" si="0"/>
        <v>2018</v>
      </c>
      <c r="AJ4" s="132">
        <f t="shared" si="0"/>
        <v>2019</v>
      </c>
      <c r="AK4" s="132">
        <f t="shared" si="0"/>
        <v>2020</v>
      </c>
      <c r="AL4" s="132">
        <f t="shared" si="0"/>
        <v>2021</v>
      </c>
      <c r="AM4" s="132">
        <f t="shared" si="0"/>
        <v>2022</v>
      </c>
      <c r="AN4" s="132">
        <f t="shared" si="0"/>
        <v>2023</v>
      </c>
      <c r="AO4" s="132">
        <f t="shared" si="0"/>
        <v>2024</v>
      </c>
    </row>
    <row r="5" spans="1:41" ht="15.75" customHeight="1">
      <c r="B5" s="129"/>
      <c r="C5" s="578" t="s">
        <v>38</v>
      </c>
      <c r="D5" s="127" t="s">
        <v>39</v>
      </c>
      <c r="E5" s="186"/>
      <c r="F5" s="252" t="s">
        <v>40</v>
      </c>
      <c r="G5" s="183">
        <f>SUM(G6:G8)</f>
        <v>368154.75401354872</v>
      </c>
      <c r="H5" s="183">
        <f t="shared" ref="H5:AI5" si="1">SUM(H6:H8)</f>
        <v>369052.60646549327</v>
      </c>
      <c r="I5" s="183">
        <f t="shared" si="1"/>
        <v>373948.08609343361</v>
      </c>
      <c r="J5" s="183">
        <f t="shared" si="1"/>
        <v>356664.31364855793</v>
      </c>
      <c r="K5" s="183">
        <f t="shared" si="1"/>
        <v>391064.49794261344</v>
      </c>
      <c r="L5" s="183">
        <f t="shared" si="1"/>
        <v>378494.82238386228</v>
      </c>
      <c r="M5" s="183">
        <f t="shared" si="1"/>
        <v>381041.30482143216</v>
      </c>
      <c r="N5" s="183">
        <f t="shared" si="1"/>
        <v>376926.81035408116</v>
      </c>
      <c r="O5" s="183">
        <f t="shared" si="1"/>
        <v>364476.74287572445</v>
      </c>
      <c r="P5" s="183">
        <f t="shared" si="1"/>
        <v>386458.84901483741</v>
      </c>
      <c r="Q5" s="183">
        <f t="shared" si="1"/>
        <v>395020.27288425702</v>
      </c>
      <c r="R5" s="183">
        <f t="shared" si="1"/>
        <v>386078.53070974036</v>
      </c>
      <c r="S5" s="183">
        <f t="shared" si="1"/>
        <v>412958.91430158389</v>
      </c>
      <c r="T5" s="183">
        <f t="shared" si="1"/>
        <v>432045.55449933553</v>
      </c>
      <c r="U5" s="183">
        <f t="shared" si="1"/>
        <v>429711.22177604015</v>
      </c>
      <c r="V5" s="183">
        <f t="shared" si="1"/>
        <v>449108.18484795897</v>
      </c>
      <c r="W5" s="183">
        <f t="shared" si="1"/>
        <v>440121.90602617554</v>
      </c>
      <c r="X5" s="183">
        <f t="shared" si="1"/>
        <v>490338.73594374023</v>
      </c>
      <c r="Y5" s="183">
        <f t="shared" si="1"/>
        <v>471135.00680808624</v>
      </c>
      <c r="Z5" s="183">
        <f t="shared" si="1"/>
        <v>440861.17424213269</v>
      </c>
      <c r="AA5" s="183">
        <f t="shared" si="1"/>
        <v>473254.04593381792</v>
      </c>
      <c r="AB5" s="183">
        <f t="shared" si="1"/>
        <v>534215.16276070708</v>
      </c>
      <c r="AC5" s="183">
        <f t="shared" si="1"/>
        <v>580917.99072199513</v>
      </c>
      <c r="AD5" s="183">
        <f t="shared" si="1"/>
        <v>582892.32720275258</v>
      </c>
      <c r="AE5" s="183">
        <f t="shared" si="1"/>
        <v>552289.43955476058</v>
      </c>
      <c r="AF5" s="183">
        <f t="shared" si="1"/>
        <v>526733.94737361034</v>
      </c>
      <c r="AG5" s="183">
        <f t="shared" si="1"/>
        <v>521677.36793332576</v>
      </c>
      <c r="AH5" s="183">
        <f t="shared" si="1"/>
        <v>507788.60710189102</v>
      </c>
      <c r="AI5" s="183">
        <f t="shared" si="1"/>
        <v>469735.44738913345</v>
      </c>
      <c r="AJ5" s="183">
        <f t="shared" ref="AJ5:AO5" si="2">SUM(AJ6:AJ8)</f>
        <v>447698.13901956152</v>
      </c>
      <c r="AK5" s="183">
        <f t="shared" si="2"/>
        <v>436109.92761692585</v>
      </c>
      <c r="AL5" s="183">
        <f t="shared" si="2"/>
        <v>442453.34908677638</v>
      </c>
      <c r="AM5" s="183">
        <f t="shared" si="2"/>
        <v>434493.35672408191</v>
      </c>
      <c r="AN5" s="183">
        <f t="shared" si="2"/>
        <v>408444.60949935793</v>
      </c>
      <c r="AO5" s="183">
        <f t="shared" si="2"/>
        <v>404752.86865906848</v>
      </c>
    </row>
    <row r="6" spans="1:41" ht="15.75" customHeight="1">
      <c r="A6" s="8" t="s">
        <v>41</v>
      </c>
      <c r="B6" s="129"/>
      <c r="C6" s="579"/>
      <c r="D6" s="191"/>
      <c r="E6" s="80" t="s">
        <v>42</v>
      </c>
      <c r="F6" s="252" t="s">
        <v>40</v>
      </c>
      <c r="G6" s="183">
        <v>303054.87210074643</v>
      </c>
      <c r="H6" s="183">
        <v>305126.70787288714</v>
      </c>
      <c r="I6" s="183">
        <v>311886.4974208551</v>
      </c>
      <c r="J6" s="183">
        <v>292340.10853621602</v>
      </c>
      <c r="K6" s="183">
        <v>330213.28443706722</v>
      </c>
      <c r="L6" s="183">
        <v>317587.27973080409</v>
      </c>
      <c r="M6" s="183">
        <v>319160.72729042079</v>
      </c>
      <c r="N6" s="183">
        <v>312836.11923061335</v>
      </c>
      <c r="O6" s="183">
        <v>302942.95227697113</v>
      </c>
      <c r="P6" s="183">
        <v>322518.16819218459</v>
      </c>
      <c r="Q6" s="183">
        <v>330117.86832985864</v>
      </c>
      <c r="R6" s="183">
        <v>323028.71012264234</v>
      </c>
      <c r="S6" s="183">
        <v>350095.46367214661</v>
      </c>
      <c r="T6" s="183">
        <v>367664.92807158909</v>
      </c>
      <c r="U6" s="183">
        <v>362723.91370396194</v>
      </c>
      <c r="V6" s="183">
        <v>378044.38137751952</v>
      </c>
      <c r="W6" s="183">
        <v>369049.9621389088</v>
      </c>
      <c r="X6" s="183">
        <v>419683.91897696641</v>
      </c>
      <c r="Y6" s="183">
        <v>402635.43745786522</v>
      </c>
      <c r="Z6" s="183">
        <v>373132.81906483817</v>
      </c>
      <c r="AA6" s="183">
        <v>404239.21192822978</v>
      </c>
      <c r="AB6" s="183">
        <v>468951.90161533607</v>
      </c>
      <c r="AC6" s="183">
        <v>516376.51918468764</v>
      </c>
      <c r="AD6" s="183">
        <v>521862.25020713633</v>
      </c>
      <c r="AE6" s="183">
        <v>493351.20278089278</v>
      </c>
      <c r="AF6" s="183">
        <v>468473.9026708249</v>
      </c>
      <c r="AG6" s="183">
        <v>466818.26295714034</v>
      </c>
      <c r="AH6" s="183">
        <v>454754.63768891216</v>
      </c>
      <c r="AI6" s="183">
        <v>414810.76159913954</v>
      </c>
      <c r="AJ6" s="183">
        <v>395962.55986437213</v>
      </c>
      <c r="AK6" s="183">
        <v>392293.09638901299</v>
      </c>
      <c r="AL6" s="183">
        <v>395403.24997409864</v>
      </c>
      <c r="AM6" s="183">
        <v>387427.73043163109</v>
      </c>
      <c r="AN6" s="183">
        <v>365039.07652920409</v>
      </c>
      <c r="AO6" s="183">
        <v>361983.29172735283</v>
      </c>
    </row>
    <row r="7" spans="1:41" ht="15.9" customHeight="1">
      <c r="A7" s="8" t="s">
        <v>41</v>
      </c>
      <c r="B7" s="129"/>
      <c r="C7" s="579"/>
      <c r="D7" s="191"/>
      <c r="E7" s="133" t="s">
        <v>43</v>
      </c>
      <c r="F7" s="252" t="s">
        <v>40</v>
      </c>
      <c r="G7" s="183">
        <v>36020.347431859664</v>
      </c>
      <c r="H7" s="183">
        <v>36763.04614945416</v>
      </c>
      <c r="I7" s="183">
        <v>37429.715715412327</v>
      </c>
      <c r="J7" s="183">
        <v>39853.54637236234</v>
      </c>
      <c r="K7" s="183">
        <v>39953.055244687559</v>
      </c>
      <c r="L7" s="183">
        <v>40673.264596817658</v>
      </c>
      <c r="M7" s="183">
        <v>42417.024805728142</v>
      </c>
      <c r="N7" s="183">
        <v>45600.715851024666</v>
      </c>
      <c r="O7" s="183">
        <v>44897.393556342569</v>
      </c>
      <c r="P7" s="183">
        <v>46170.347569703656</v>
      </c>
      <c r="Q7" s="183">
        <v>46502.009059776785</v>
      </c>
      <c r="R7" s="183">
        <v>45230.269679707133</v>
      </c>
      <c r="S7" s="183">
        <v>44914.540440979617</v>
      </c>
      <c r="T7" s="183">
        <v>47304.961681247456</v>
      </c>
      <c r="U7" s="183">
        <v>49089.001489167429</v>
      </c>
      <c r="V7" s="183">
        <v>50330.220276339591</v>
      </c>
      <c r="W7" s="183">
        <v>50377.509678562383</v>
      </c>
      <c r="X7" s="183">
        <v>49223.044444331746</v>
      </c>
      <c r="Y7" s="183">
        <v>47286.106893316988</v>
      </c>
      <c r="Z7" s="183">
        <v>46609.147807566558</v>
      </c>
      <c r="AA7" s="183">
        <v>47120.225945933817</v>
      </c>
      <c r="AB7" s="183">
        <v>43900.247037043417</v>
      </c>
      <c r="AC7" s="183">
        <v>42732.413034772238</v>
      </c>
      <c r="AD7" s="183">
        <v>42356.110439025528</v>
      </c>
      <c r="AE7" s="183">
        <v>40514.502824187992</v>
      </c>
      <c r="AF7" s="183">
        <v>41088.091653346914</v>
      </c>
      <c r="AG7" s="183">
        <v>37017.442398492407</v>
      </c>
      <c r="AH7" s="183">
        <v>36198.288154887799</v>
      </c>
      <c r="AI7" s="183">
        <v>37028.93445642908</v>
      </c>
      <c r="AJ7" s="183">
        <v>35339.875523974741</v>
      </c>
      <c r="AK7" s="183">
        <v>28917.619301149869</v>
      </c>
      <c r="AL7" s="183">
        <v>30678.056068923346</v>
      </c>
      <c r="AM7" s="183">
        <v>31115.781267789727</v>
      </c>
      <c r="AN7" s="183">
        <v>29191.064562434181</v>
      </c>
      <c r="AO7" s="183">
        <v>28092.95374630492</v>
      </c>
    </row>
    <row r="8" spans="1:41" ht="16.2">
      <c r="A8" s="8" t="s">
        <v>41</v>
      </c>
      <c r="B8" s="129"/>
      <c r="C8" s="579"/>
      <c r="D8" s="191"/>
      <c r="E8" s="133" t="s">
        <v>44</v>
      </c>
      <c r="F8" s="252" t="s">
        <v>40</v>
      </c>
      <c r="G8" s="183">
        <v>29079.534480942661</v>
      </c>
      <c r="H8" s="183">
        <v>27162.852443151973</v>
      </c>
      <c r="I8" s="183">
        <v>24631.87295716615</v>
      </c>
      <c r="J8" s="183">
        <v>24470.658739979575</v>
      </c>
      <c r="K8" s="183">
        <v>20898.158260858676</v>
      </c>
      <c r="L8" s="183">
        <v>20234.278056240528</v>
      </c>
      <c r="M8" s="183">
        <v>19463.552725283243</v>
      </c>
      <c r="N8" s="183">
        <v>18489.97527244316</v>
      </c>
      <c r="O8" s="183">
        <v>16636.397042410754</v>
      </c>
      <c r="P8" s="183">
        <v>17770.333252949149</v>
      </c>
      <c r="Q8" s="183">
        <v>18400.395494621611</v>
      </c>
      <c r="R8" s="183">
        <v>17819.550907390891</v>
      </c>
      <c r="S8" s="183">
        <v>17948.910188457696</v>
      </c>
      <c r="T8" s="183">
        <v>17075.664746498973</v>
      </c>
      <c r="U8" s="183">
        <v>17898.306582910765</v>
      </c>
      <c r="V8" s="183">
        <v>20733.583194099821</v>
      </c>
      <c r="W8" s="183">
        <v>20694.434208704319</v>
      </c>
      <c r="X8" s="183">
        <v>21431.772522442097</v>
      </c>
      <c r="Y8" s="183">
        <v>21213.462456904083</v>
      </c>
      <c r="Z8" s="183">
        <v>21119.207369727974</v>
      </c>
      <c r="AA8" s="183">
        <v>21894.608059654282</v>
      </c>
      <c r="AB8" s="183">
        <v>21363.014108327599</v>
      </c>
      <c r="AC8" s="183">
        <v>21809.058502535252</v>
      </c>
      <c r="AD8" s="183">
        <v>18673.966556590793</v>
      </c>
      <c r="AE8" s="183">
        <v>18423.733949679779</v>
      </c>
      <c r="AF8" s="183">
        <v>17171.953049438504</v>
      </c>
      <c r="AG8" s="183">
        <v>17841.662577692983</v>
      </c>
      <c r="AH8" s="183">
        <v>16835.681258091045</v>
      </c>
      <c r="AI8" s="183">
        <v>17895.751333564811</v>
      </c>
      <c r="AJ8" s="183">
        <v>16395.703631214627</v>
      </c>
      <c r="AK8" s="183">
        <v>14899.211926762988</v>
      </c>
      <c r="AL8" s="183">
        <v>16372.043043754402</v>
      </c>
      <c r="AM8" s="183">
        <v>15949.845024661125</v>
      </c>
      <c r="AN8" s="183">
        <v>14214.468407719685</v>
      </c>
      <c r="AO8" s="183">
        <v>14676.623185410757</v>
      </c>
    </row>
    <row r="9" spans="1:41" ht="15.9" customHeight="1">
      <c r="B9" s="129"/>
      <c r="C9" s="579"/>
      <c r="D9" s="127" t="s">
        <v>45</v>
      </c>
      <c r="E9" s="133"/>
      <c r="F9" s="252" t="s">
        <v>40</v>
      </c>
      <c r="G9" s="183">
        <f>SUM(G10:G16)</f>
        <v>349272.75114398909</v>
      </c>
      <c r="H9" s="183">
        <f t="shared" ref="H9:AI9" si="3">SUM(H10:H16)</f>
        <v>345880.90856342984</v>
      </c>
      <c r="I9" s="183">
        <f t="shared" si="3"/>
        <v>340216.74984274432</v>
      </c>
      <c r="J9" s="183">
        <f t="shared" si="3"/>
        <v>341729.30913800158</v>
      </c>
      <c r="K9" s="183">
        <f t="shared" si="3"/>
        <v>349845.9932069339</v>
      </c>
      <c r="L9" s="183">
        <f t="shared" si="3"/>
        <v>356718.98181043164</v>
      </c>
      <c r="M9" s="183">
        <f t="shared" si="3"/>
        <v>360217.29576054431</v>
      </c>
      <c r="N9" s="183">
        <f t="shared" si="3"/>
        <v>355823.87760552095</v>
      </c>
      <c r="O9" s="183">
        <f t="shared" si="3"/>
        <v>331294.30628461088</v>
      </c>
      <c r="P9" s="183">
        <f t="shared" si="3"/>
        <v>336011.46478564432</v>
      </c>
      <c r="Q9" s="183">
        <f t="shared" si="3"/>
        <v>345660.99465351657</v>
      </c>
      <c r="R9" s="183">
        <f t="shared" si="3"/>
        <v>339754.00423251314</v>
      </c>
      <c r="S9" s="183">
        <f t="shared" si="3"/>
        <v>345127.63363914995</v>
      </c>
      <c r="T9" s="183">
        <f t="shared" si="3"/>
        <v>342866.72700995678</v>
      </c>
      <c r="U9" s="183">
        <f t="shared" si="3"/>
        <v>342144.0900811078</v>
      </c>
      <c r="V9" s="183">
        <f t="shared" si="3"/>
        <v>332513.09051863168</v>
      </c>
      <c r="W9" s="183">
        <f t="shared" si="3"/>
        <v>330047.25435594434</v>
      </c>
      <c r="X9" s="183">
        <f t="shared" si="3"/>
        <v>328061.14137404435</v>
      </c>
      <c r="Y9" s="183">
        <f t="shared" si="3"/>
        <v>299308.79038842919</v>
      </c>
      <c r="Z9" s="183">
        <f t="shared" si="3"/>
        <v>282426.06878306245</v>
      </c>
      <c r="AA9" s="183">
        <f t="shared" si="3"/>
        <v>298950.77780431061</v>
      </c>
      <c r="AB9" s="183">
        <f t="shared" si="3"/>
        <v>298055.05710915732</v>
      </c>
      <c r="AC9" s="183">
        <f t="shared" si="3"/>
        <v>297657.34700169793</v>
      </c>
      <c r="AD9" s="183">
        <f t="shared" si="3"/>
        <v>302737.49541511986</v>
      </c>
      <c r="AE9" s="183">
        <f t="shared" si="3"/>
        <v>295233.74756714841</v>
      </c>
      <c r="AF9" s="183">
        <f t="shared" si="3"/>
        <v>285819.80537115328</v>
      </c>
      <c r="AG9" s="183">
        <f t="shared" si="3"/>
        <v>272181.74579870817</v>
      </c>
      <c r="AH9" s="183">
        <f t="shared" si="3"/>
        <v>268381.37370868732</v>
      </c>
      <c r="AI9" s="183">
        <f t="shared" si="3"/>
        <v>265288.87347940181</v>
      </c>
      <c r="AJ9" s="183">
        <f t="shared" ref="AJ9:AO9" si="4">SUM(AJ10:AJ16)</f>
        <v>257661.49397406701</v>
      </c>
      <c r="AK9" s="183">
        <f t="shared" si="4"/>
        <v>230880.39592557281</v>
      </c>
      <c r="AL9" s="183">
        <f t="shared" si="4"/>
        <v>247733.02174431077</v>
      </c>
      <c r="AM9" s="183">
        <f t="shared" si="4"/>
        <v>229739.94420034462</v>
      </c>
      <c r="AN9" s="183">
        <f t="shared" si="4"/>
        <v>224027.24285721171</v>
      </c>
      <c r="AO9" s="183">
        <f t="shared" si="4"/>
        <v>218205.68484641987</v>
      </c>
    </row>
    <row r="10" spans="1:41" ht="15.9" customHeight="1">
      <c r="A10" s="8" t="s">
        <v>41</v>
      </c>
      <c r="B10" s="129"/>
      <c r="C10" s="579"/>
      <c r="E10" s="133" t="s">
        <v>46</v>
      </c>
      <c r="F10" s="252" t="s">
        <v>40</v>
      </c>
      <c r="G10" s="183">
        <v>150630.76560996307</v>
      </c>
      <c r="H10" s="183">
        <v>146151.92731986524</v>
      </c>
      <c r="I10" s="183">
        <v>139367.7790718184</v>
      </c>
      <c r="J10" s="183">
        <v>139234.78800335506</v>
      </c>
      <c r="K10" s="183">
        <v>141473.35762214559</v>
      </c>
      <c r="L10" s="183">
        <v>143008.5764581348</v>
      </c>
      <c r="M10" s="183">
        <v>145534.58686852778</v>
      </c>
      <c r="N10" s="183">
        <v>147943.76752502652</v>
      </c>
      <c r="O10" s="183">
        <v>140082.6524591934</v>
      </c>
      <c r="P10" s="183">
        <v>144164.33634012446</v>
      </c>
      <c r="Q10" s="183">
        <v>151988.70460757962</v>
      </c>
      <c r="R10" s="183">
        <v>149392.61581766338</v>
      </c>
      <c r="S10" s="183">
        <v>155226.54418463752</v>
      </c>
      <c r="T10" s="183">
        <v>156657.10555515555</v>
      </c>
      <c r="U10" s="183">
        <v>157405.87389919622</v>
      </c>
      <c r="V10" s="183">
        <v>153979.3242585694</v>
      </c>
      <c r="W10" s="183">
        <v>155994.74283172705</v>
      </c>
      <c r="X10" s="183">
        <v>160208.43066596522</v>
      </c>
      <c r="Y10" s="183">
        <v>144678.08324312008</v>
      </c>
      <c r="Z10" s="183">
        <v>135557.86738646202</v>
      </c>
      <c r="AA10" s="183">
        <v>153049.90563943266</v>
      </c>
      <c r="AB10" s="183">
        <v>148797.08235163329</v>
      </c>
      <c r="AC10" s="183">
        <v>151184.54987242114</v>
      </c>
      <c r="AD10" s="183">
        <v>157467.07813166885</v>
      </c>
      <c r="AE10" s="183">
        <v>154977.44828054876</v>
      </c>
      <c r="AF10" s="183">
        <v>148743.18413530121</v>
      </c>
      <c r="AG10" s="183">
        <v>142618.75881906843</v>
      </c>
      <c r="AH10" s="183">
        <v>139615.43512774905</v>
      </c>
      <c r="AI10" s="183">
        <v>136061.41967835926</v>
      </c>
      <c r="AJ10" s="183">
        <v>134014.42867481426</v>
      </c>
      <c r="AK10" s="183">
        <v>111880.82546923011</v>
      </c>
      <c r="AL10" s="183">
        <v>124672.61432136949</v>
      </c>
      <c r="AM10" s="183">
        <v>114068.48225970341</v>
      </c>
      <c r="AN10" s="183">
        <v>112788.10901388354</v>
      </c>
      <c r="AO10" s="183">
        <v>108727.37468912244</v>
      </c>
    </row>
    <row r="11" spans="1:41" ht="15.9" customHeight="1">
      <c r="B11" s="129"/>
      <c r="C11" s="579"/>
      <c r="D11" s="191"/>
      <c r="E11" s="184" t="s">
        <v>47</v>
      </c>
      <c r="F11" s="252" t="s">
        <v>40</v>
      </c>
      <c r="G11" s="183">
        <v>8449.8337025498349</v>
      </c>
      <c r="H11" s="183">
        <v>8314.4030286011439</v>
      </c>
      <c r="I11" s="183">
        <v>8321.7736059443578</v>
      </c>
      <c r="J11" s="183">
        <v>7978.8509009207792</v>
      </c>
      <c r="K11" s="183">
        <v>7757.7924493295932</v>
      </c>
      <c r="L11" s="183">
        <v>7404.5895052454152</v>
      </c>
      <c r="M11" s="183">
        <v>6708.1816011152387</v>
      </c>
      <c r="N11" s="183">
        <v>6894.8410456320835</v>
      </c>
      <c r="O11" s="183">
        <v>6709.7653249580744</v>
      </c>
      <c r="P11" s="183">
        <v>6635.9127379548727</v>
      </c>
      <c r="Q11" s="183">
        <v>6338.239880396367</v>
      </c>
      <c r="R11" s="183">
        <v>6356.152040684874</v>
      </c>
      <c r="S11" s="183">
        <v>6291.6673058910837</v>
      </c>
      <c r="T11" s="183">
        <v>6300.1271469506073</v>
      </c>
      <c r="U11" s="183">
        <v>6185.6678098828852</v>
      </c>
      <c r="V11" s="183">
        <v>5711.1217256492064</v>
      </c>
      <c r="W11" s="183">
        <v>5648.198886553183</v>
      </c>
      <c r="X11" s="183">
        <v>5041.573691966868</v>
      </c>
      <c r="Y11" s="183">
        <v>4793.134204919912</v>
      </c>
      <c r="Z11" s="183">
        <v>4069.3652263816857</v>
      </c>
      <c r="AA11" s="183">
        <v>3979.9856255130221</v>
      </c>
      <c r="AB11" s="183">
        <v>3853.2441394934126</v>
      </c>
      <c r="AC11" s="183">
        <v>4009.1223126167488</v>
      </c>
      <c r="AD11" s="183">
        <v>3760.4955919546715</v>
      </c>
      <c r="AE11" s="183">
        <v>3654.6575920022574</v>
      </c>
      <c r="AF11" s="183">
        <v>3257.4212499983573</v>
      </c>
      <c r="AG11" s="183">
        <v>3524.7066593099344</v>
      </c>
      <c r="AH11" s="183">
        <v>3153.998130828501</v>
      </c>
      <c r="AI11" s="183">
        <v>3306.1416676646131</v>
      </c>
      <c r="AJ11" s="183">
        <v>2892.3814349869099</v>
      </c>
      <c r="AK11" s="183">
        <v>2778.3313422340443</v>
      </c>
      <c r="AL11" s="183">
        <v>3048.4168498167342</v>
      </c>
      <c r="AM11" s="183">
        <v>2934.410283921578</v>
      </c>
      <c r="AN11" s="183">
        <v>2880.5455569184478</v>
      </c>
      <c r="AO11" s="183">
        <v>2706.7354866044602</v>
      </c>
    </row>
    <row r="12" spans="1:41" ht="15.9" customHeight="1">
      <c r="B12" s="129"/>
      <c r="C12" s="579"/>
      <c r="D12" s="191"/>
      <c r="E12" s="184" t="s">
        <v>48</v>
      </c>
      <c r="F12" s="252" t="s">
        <v>40</v>
      </c>
      <c r="G12" s="183">
        <v>58040.737015850282</v>
      </c>
      <c r="H12" s="183">
        <v>59095.032259988191</v>
      </c>
      <c r="I12" s="183">
        <v>59364.581313420676</v>
      </c>
      <c r="J12" s="183">
        <v>60069.764356288331</v>
      </c>
      <c r="K12" s="183">
        <v>62985.34249194005</v>
      </c>
      <c r="L12" s="183">
        <v>64342.528028317429</v>
      </c>
      <c r="M12" s="183">
        <v>66522.69259734459</v>
      </c>
      <c r="N12" s="183">
        <v>65140.414038702649</v>
      </c>
      <c r="O12" s="183">
        <v>55325.092504692308</v>
      </c>
      <c r="P12" s="183">
        <v>55935.096341987504</v>
      </c>
      <c r="Q12" s="183">
        <v>59522.902153287927</v>
      </c>
      <c r="R12" s="183">
        <v>57851.837100386605</v>
      </c>
      <c r="S12" s="183">
        <v>57353.500233653875</v>
      </c>
      <c r="T12" s="183">
        <v>55576.576703495455</v>
      </c>
      <c r="U12" s="183">
        <v>56115.653723442425</v>
      </c>
      <c r="V12" s="183">
        <v>54958.755681384675</v>
      </c>
      <c r="W12" s="183">
        <v>54066.028208126561</v>
      </c>
      <c r="X12" s="183">
        <v>54597.212930247886</v>
      </c>
      <c r="Y12" s="183">
        <v>50532.606276132959</v>
      </c>
      <c r="Z12" s="183">
        <v>49541.110369780399</v>
      </c>
      <c r="AA12" s="183">
        <v>50124.611442455149</v>
      </c>
      <c r="AB12" s="183">
        <v>49500.78871967797</v>
      </c>
      <c r="AC12" s="183">
        <v>47336.906600457187</v>
      </c>
      <c r="AD12" s="183">
        <v>48274.362237830836</v>
      </c>
      <c r="AE12" s="183">
        <v>46597.095636106569</v>
      </c>
      <c r="AF12" s="183">
        <v>45587.280734555003</v>
      </c>
      <c r="AG12" s="183">
        <v>42343.191177242355</v>
      </c>
      <c r="AH12" s="183">
        <v>42973.847771281427</v>
      </c>
      <c r="AI12" s="183">
        <v>42295.240498909661</v>
      </c>
      <c r="AJ12" s="183">
        <v>42207.118207265026</v>
      </c>
      <c r="AK12" s="183">
        <v>39603.344437454034</v>
      </c>
      <c r="AL12" s="183">
        <v>42705.441391677297</v>
      </c>
      <c r="AM12" s="183">
        <v>41071.655785462215</v>
      </c>
      <c r="AN12" s="183">
        <v>40215.108109210356</v>
      </c>
      <c r="AO12" s="183">
        <v>39408.511778171873</v>
      </c>
    </row>
    <row r="13" spans="1:41" ht="15.9" customHeight="1">
      <c r="B13" s="129"/>
      <c r="C13" s="579"/>
      <c r="D13" s="191"/>
      <c r="E13" s="184" t="s">
        <v>49</v>
      </c>
      <c r="F13" s="252" t="s">
        <v>40</v>
      </c>
      <c r="G13" s="183">
        <v>27113.16935669733</v>
      </c>
      <c r="H13" s="183">
        <v>27517.471295009262</v>
      </c>
      <c r="I13" s="183">
        <v>27399.09441116716</v>
      </c>
      <c r="J13" s="183">
        <v>28259.25107683834</v>
      </c>
      <c r="K13" s="183">
        <v>29504.131886149342</v>
      </c>
      <c r="L13" s="183">
        <v>31436.173722202428</v>
      </c>
      <c r="M13" s="183">
        <v>31401.243421602685</v>
      </c>
      <c r="N13" s="183">
        <v>31308.185978499623</v>
      </c>
      <c r="O13" s="183">
        <v>30452.569743652883</v>
      </c>
      <c r="P13" s="183">
        <v>30926.074910599556</v>
      </c>
      <c r="Q13" s="183">
        <v>31679.140838705895</v>
      </c>
      <c r="R13" s="183">
        <v>31263.160926398217</v>
      </c>
      <c r="S13" s="183">
        <v>30971.872792460312</v>
      </c>
      <c r="T13" s="183">
        <v>30582.764996864677</v>
      </c>
      <c r="U13" s="183">
        <v>30857.004362138519</v>
      </c>
      <c r="V13" s="183">
        <v>29738.202659163322</v>
      </c>
      <c r="W13" s="183">
        <v>28099.361454254875</v>
      </c>
      <c r="X13" s="183">
        <v>26855.018216857534</v>
      </c>
      <c r="Y13" s="183">
        <v>24985.005128852965</v>
      </c>
      <c r="Z13" s="183">
        <v>23473.602955255075</v>
      </c>
      <c r="AA13" s="183">
        <v>22643.415939960611</v>
      </c>
      <c r="AB13" s="183">
        <v>23319.490100930125</v>
      </c>
      <c r="AC13" s="183">
        <v>23810.164600442255</v>
      </c>
      <c r="AD13" s="183">
        <v>23833.467355773035</v>
      </c>
      <c r="AE13" s="183">
        <v>22901.78781737508</v>
      </c>
      <c r="AF13" s="183">
        <v>23309.790042012955</v>
      </c>
      <c r="AG13" s="183">
        <v>20856.074832084156</v>
      </c>
      <c r="AH13" s="183">
        <v>20523.029066340718</v>
      </c>
      <c r="AI13" s="183">
        <v>20440.784886336809</v>
      </c>
      <c r="AJ13" s="183">
        <v>18995.962598188267</v>
      </c>
      <c r="AK13" s="183">
        <v>17853.43615471691</v>
      </c>
      <c r="AL13" s="183">
        <v>17755.780605135813</v>
      </c>
      <c r="AM13" s="183">
        <v>15808.171815814645</v>
      </c>
      <c r="AN13" s="183">
        <v>15349.818956270785</v>
      </c>
      <c r="AO13" s="183">
        <v>15244.09920216801</v>
      </c>
    </row>
    <row r="14" spans="1:41" ht="15.9" customHeight="1">
      <c r="B14" s="129"/>
      <c r="C14" s="579"/>
      <c r="D14" s="191"/>
      <c r="E14" s="184" t="s">
        <v>50</v>
      </c>
      <c r="F14" s="252" t="s">
        <v>40</v>
      </c>
      <c r="G14" s="183">
        <v>7690.9630646007645</v>
      </c>
      <c r="H14" s="183">
        <v>8126.8474442887837</v>
      </c>
      <c r="I14" s="183">
        <v>8628.7333286529283</v>
      </c>
      <c r="J14" s="183">
        <v>9128.3739238667731</v>
      </c>
      <c r="K14" s="183">
        <v>9351.5049054387055</v>
      </c>
      <c r="L14" s="183">
        <v>10188.105681702718</v>
      </c>
      <c r="M14" s="183">
        <v>10014.301727681912</v>
      </c>
      <c r="N14" s="183">
        <v>10399.510388619678</v>
      </c>
      <c r="O14" s="183">
        <v>11151.694964399006</v>
      </c>
      <c r="P14" s="183">
        <v>11612.904035328515</v>
      </c>
      <c r="Q14" s="183">
        <v>11523.808436269494</v>
      </c>
      <c r="R14" s="183">
        <v>11938.83331778486</v>
      </c>
      <c r="S14" s="183">
        <v>12402.079528041475</v>
      </c>
      <c r="T14" s="183">
        <v>12058.291437206924</v>
      </c>
      <c r="U14" s="183">
        <v>12475.374891820749</v>
      </c>
      <c r="V14" s="183">
        <v>12232.855659573805</v>
      </c>
      <c r="W14" s="183">
        <v>11913.119803729</v>
      </c>
      <c r="X14" s="183">
        <v>10870.056768069049</v>
      </c>
      <c r="Y14" s="183">
        <v>10064.796889139021</v>
      </c>
      <c r="Z14" s="183">
        <v>9914.2890637613855</v>
      </c>
      <c r="AA14" s="183">
        <v>9873.2121073337948</v>
      </c>
      <c r="AB14" s="183">
        <v>10843.908489738682</v>
      </c>
      <c r="AC14" s="183">
        <v>10577.954842534335</v>
      </c>
      <c r="AD14" s="183">
        <v>9856.647091031009</v>
      </c>
      <c r="AE14" s="183">
        <v>9605.2514691777506</v>
      </c>
      <c r="AF14" s="183">
        <v>8563.897653421649</v>
      </c>
      <c r="AG14" s="183">
        <v>8556.7494515289054</v>
      </c>
      <c r="AH14" s="183">
        <v>8070.9425543306706</v>
      </c>
      <c r="AI14" s="183">
        <v>8896.8526930938242</v>
      </c>
      <c r="AJ14" s="183">
        <v>7854.7006435635449</v>
      </c>
      <c r="AK14" s="183">
        <v>8104.8860479806954</v>
      </c>
      <c r="AL14" s="183">
        <v>8303.9993441151055</v>
      </c>
      <c r="AM14" s="183">
        <v>7822.8664872954869</v>
      </c>
      <c r="AN14" s="183">
        <v>7772.5911121107592</v>
      </c>
      <c r="AO14" s="183">
        <v>8121.5275319386892</v>
      </c>
    </row>
    <row r="15" spans="1:41" ht="15.9" customHeight="1">
      <c r="B15" s="129"/>
      <c r="C15" s="579"/>
      <c r="D15" s="191"/>
      <c r="E15" s="184" t="s">
        <v>51</v>
      </c>
      <c r="F15" s="252" t="s">
        <v>40</v>
      </c>
      <c r="G15" s="185">
        <v>43691.234986893251</v>
      </c>
      <c r="H15" s="185">
        <v>44296.377579311826</v>
      </c>
      <c r="I15" s="185">
        <v>44754.830575914028</v>
      </c>
      <c r="J15" s="185">
        <v>45361.702308467342</v>
      </c>
      <c r="K15" s="185">
        <v>46074.134059544456</v>
      </c>
      <c r="L15" s="185">
        <v>46519.35013346441</v>
      </c>
      <c r="M15" s="185">
        <v>46417.502322414206</v>
      </c>
      <c r="N15" s="185">
        <v>45416.835139214978</v>
      </c>
      <c r="O15" s="185">
        <v>40598.647340585318</v>
      </c>
      <c r="P15" s="185">
        <v>40261.193937263568</v>
      </c>
      <c r="Q15" s="185">
        <v>40089.00410011514</v>
      </c>
      <c r="R15" s="185">
        <v>38842.625634231423</v>
      </c>
      <c r="S15" s="185">
        <v>38423.715051002277</v>
      </c>
      <c r="T15" s="185">
        <v>38309.841546016854</v>
      </c>
      <c r="U15" s="185">
        <v>36334.768108604156</v>
      </c>
      <c r="V15" s="185">
        <v>35261.388175716762</v>
      </c>
      <c r="W15" s="185">
        <v>35339.162022604287</v>
      </c>
      <c r="X15" s="185">
        <v>34204.812422548799</v>
      </c>
      <c r="Y15" s="185">
        <v>32499.89292074522</v>
      </c>
      <c r="Z15" s="185">
        <v>28922.395814571355</v>
      </c>
      <c r="AA15" s="185">
        <v>28396.162807448174</v>
      </c>
      <c r="AB15" s="185">
        <v>28289.63628628086</v>
      </c>
      <c r="AC15" s="185">
        <v>28511.76909522769</v>
      </c>
      <c r="AD15" s="185">
        <v>29433.094037687944</v>
      </c>
      <c r="AE15" s="185">
        <v>28564.884043483595</v>
      </c>
      <c r="AF15" s="185">
        <v>27643.829884823208</v>
      </c>
      <c r="AG15" s="185">
        <v>26626.844597918305</v>
      </c>
      <c r="AH15" s="185">
        <v>26479.907281342363</v>
      </c>
      <c r="AI15" s="185">
        <v>26514.366315534076</v>
      </c>
      <c r="AJ15" s="185">
        <v>25326.360978480876</v>
      </c>
      <c r="AK15" s="185">
        <v>24567.744031659902</v>
      </c>
      <c r="AL15" s="185">
        <v>24433.447045246376</v>
      </c>
      <c r="AM15" s="185">
        <v>21683.580315119696</v>
      </c>
      <c r="AN15" s="185">
        <v>20780.554569813463</v>
      </c>
      <c r="AO15" s="185">
        <v>20143.040617841685</v>
      </c>
    </row>
    <row r="16" spans="1:41" ht="15.9" customHeight="1">
      <c r="B16" s="129"/>
      <c r="C16" s="579"/>
      <c r="D16" s="128"/>
      <c r="E16" s="184" t="s">
        <v>52</v>
      </c>
      <c r="F16" s="252" t="s">
        <v>40</v>
      </c>
      <c r="G16" s="183">
        <v>53656.047407434562</v>
      </c>
      <c r="H16" s="183">
        <v>52378.849636365456</v>
      </c>
      <c r="I16" s="183">
        <v>52379.957535826747</v>
      </c>
      <c r="J16" s="183">
        <v>51696.578568264966</v>
      </c>
      <c r="K16" s="183">
        <v>52699.729792386104</v>
      </c>
      <c r="L16" s="183">
        <v>53819.658281364398</v>
      </c>
      <c r="M16" s="183">
        <v>53618.787221857921</v>
      </c>
      <c r="N16" s="183">
        <v>48720.323489825416</v>
      </c>
      <c r="O16" s="183">
        <v>46973.883947129892</v>
      </c>
      <c r="P16" s="183">
        <v>46475.946482385829</v>
      </c>
      <c r="Q16" s="183">
        <v>44519.194637162094</v>
      </c>
      <c r="R16" s="183">
        <v>44108.779395363745</v>
      </c>
      <c r="S16" s="183">
        <v>44458.254543463423</v>
      </c>
      <c r="T16" s="183">
        <v>43382.019624266708</v>
      </c>
      <c r="U16" s="183">
        <v>42769.747286022881</v>
      </c>
      <c r="V16" s="183">
        <v>40631.442358574539</v>
      </c>
      <c r="W16" s="183">
        <v>38986.641148949384</v>
      </c>
      <c r="X16" s="183">
        <v>36284.036678389028</v>
      </c>
      <c r="Y16" s="183">
        <v>31755.271725519055</v>
      </c>
      <c r="Z16" s="183">
        <v>30947.437966850532</v>
      </c>
      <c r="AA16" s="183">
        <v>30883.484242167193</v>
      </c>
      <c r="AB16" s="183">
        <v>33450.907021402963</v>
      </c>
      <c r="AC16" s="183">
        <v>32226.879677998575</v>
      </c>
      <c r="AD16" s="183">
        <v>30112.35096917352</v>
      </c>
      <c r="AE16" s="183">
        <v>28932.622728454444</v>
      </c>
      <c r="AF16" s="183">
        <v>28714.40167104088</v>
      </c>
      <c r="AG16" s="183">
        <v>27655.420261556086</v>
      </c>
      <c r="AH16" s="183">
        <v>27564.213776814606</v>
      </c>
      <c r="AI16" s="183">
        <v>27774.067739503589</v>
      </c>
      <c r="AJ16" s="183">
        <v>26370.541436768111</v>
      </c>
      <c r="AK16" s="183">
        <v>26091.82844229713</v>
      </c>
      <c r="AL16" s="183">
        <v>26813.322186949958</v>
      </c>
      <c r="AM16" s="183">
        <v>26350.777253027558</v>
      </c>
      <c r="AN16" s="183">
        <v>24240.515539004373</v>
      </c>
      <c r="AO16" s="183">
        <v>23854.395540572725</v>
      </c>
    </row>
    <row r="17" spans="1:41" ht="15.9" customHeight="1">
      <c r="B17" s="129"/>
      <c r="C17" s="579"/>
      <c r="D17" s="127" t="s">
        <v>53</v>
      </c>
      <c r="E17" s="184"/>
      <c r="F17" s="252" t="s">
        <v>40</v>
      </c>
      <c r="G17" s="183">
        <f>SUM(G18:G22)</f>
        <v>202140.11534103067</v>
      </c>
      <c r="H17" s="183">
        <f t="shared" ref="H17:AI17" si="5">SUM(H18:H22)</f>
        <v>213934.08222977704</v>
      </c>
      <c r="I17" s="183">
        <f t="shared" si="5"/>
        <v>220526.06623127253</v>
      </c>
      <c r="J17" s="183">
        <f t="shared" si="5"/>
        <v>224286.24647361104</v>
      </c>
      <c r="K17" s="183">
        <f t="shared" si="5"/>
        <v>233490.66505129787</v>
      </c>
      <c r="L17" s="183">
        <f t="shared" si="5"/>
        <v>242797.01264033676</v>
      </c>
      <c r="M17" s="183">
        <f t="shared" si="5"/>
        <v>249560.89382832177</v>
      </c>
      <c r="N17" s="183">
        <f t="shared" si="5"/>
        <v>251337.87863106074</v>
      </c>
      <c r="O17" s="183">
        <f t="shared" si="5"/>
        <v>249460.66525977172</v>
      </c>
      <c r="P17" s="183">
        <f t="shared" si="5"/>
        <v>253558.61703050177</v>
      </c>
      <c r="Q17" s="183">
        <f t="shared" si="5"/>
        <v>253090.58953046464</v>
      </c>
      <c r="R17" s="183">
        <f t="shared" si="5"/>
        <v>257239.62102595167</v>
      </c>
      <c r="S17" s="183">
        <f t="shared" si="5"/>
        <v>253573.25023016124</v>
      </c>
      <c r="T17" s="183">
        <f t="shared" si="5"/>
        <v>249533.22677876052</v>
      </c>
      <c r="U17" s="183">
        <f t="shared" si="5"/>
        <v>243582.04554075835</v>
      </c>
      <c r="V17" s="183">
        <f t="shared" si="5"/>
        <v>238065.17075890163</v>
      </c>
      <c r="W17" s="183">
        <f t="shared" si="5"/>
        <v>235338.10885729676</v>
      </c>
      <c r="X17" s="183">
        <f t="shared" si="5"/>
        <v>232541.02855571153</v>
      </c>
      <c r="Y17" s="183">
        <f t="shared" si="5"/>
        <v>224864.80483726814</v>
      </c>
      <c r="Z17" s="183">
        <f t="shared" si="5"/>
        <v>220571.99294293008</v>
      </c>
      <c r="AA17" s="183">
        <f t="shared" si="5"/>
        <v>221659.63918176299</v>
      </c>
      <c r="AB17" s="183">
        <f t="shared" si="5"/>
        <v>217137.95480887167</v>
      </c>
      <c r="AC17" s="183">
        <f t="shared" si="5"/>
        <v>218004.14655659714</v>
      </c>
      <c r="AD17" s="183">
        <f t="shared" si="5"/>
        <v>215114.76391054285</v>
      </c>
      <c r="AE17" s="183">
        <f t="shared" si="5"/>
        <v>210151.21560145743</v>
      </c>
      <c r="AF17" s="183">
        <f t="shared" si="5"/>
        <v>208875.29650901878</v>
      </c>
      <c r="AG17" s="183">
        <f t="shared" si="5"/>
        <v>207070.62397475174</v>
      </c>
      <c r="AH17" s="183">
        <f t="shared" si="5"/>
        <v>205309.26673985663</v>
      </c>
      <c r="AI17" s="183">
        <f t="shared" si="5"/>
        <v>202862.77697767393</v>
      </c>
      <c r="AJ17" s="183">
        <f t="shared" ref="AJ17:AO17" si="6">SUM(AJ18:AJ22)</f>
        <v>198762.81533240573</v>
      </c>
      <c r="AK17" s="183">
        <f t="shared" si="6"/>
        <v>176575.50910079174</v>
      </c>
      <c r="AL17" s="183">
        <f t="shared" si="6"/>
        <v>178044.15437886587</v>
      </c>
      <c r="AM17" s="183">
        <f t="shared" si="6"/>
        <v>184649.19108826329</v>
      </c>
      <c r="AN17" s="183">
        <f t="shared" si="6"/>
        <v>183561.62039654396</v>
      </c>
      <c r="AO17" s="183">
        <f t="shared" si="6"/>
        <v>180630.41859440986</v>
      </c>
    </row>
    <row r="18" spans="1:41" ht="15.9" customHeight="1">
      <c r="B18" s="129"/>
      <c r="C18" s="579"/>
      <c r="E18" s="184" t="s">
        <v>54</v>
      </c>
      <c r="F18" s="252" t="s">
        <v>40</v>
      </c>
      <c r="G18" s="183">
        <v>7162.4137346729703</v>
      </c>
      <c r="H18" s="183">
        <v>7762.9604814168806</v>
      </c>
      <c r="I18" s="183">
        <v>8291.4720276213466</v>
      </c>
      <c r="J18" s="183">
        <v>8688.7643217319237</v>
      </c>
      <c r="K18" s="183">
        <v>9153.1617710055089</v>
      </c>
      <c r="L18" s="183">
        <v>10278.290579645151</v>
      </c>
      <c r="M18" s="183">
        <v>10086.072696871748</v>
      </c>
      <c r="N18" s="183">
        <v>10744.189447108491</v>
      </c>
      <c r="O18" s="183">
        <v>10709.474289425118</v>
      </c>
      <c r="P18" s="183">
        <v>10531.51751020182</v>
      </c>
      <c r="Q18" s="183">
        <v>10677.130984677187</v>
      </c>
      <c r="R18" s="183">
        <v>10724.198612064285</v>
      </c>
      <c r="S18" s="183">
        <v>10933.837362880102</v>
      </c>
      <c r="T18" s="183">
        <v>11063.17716772301</v>
      </c>
      <c r="U18" s="183">
        <v>10663.394897683746</v>
      </c>
      <c r="V18" s="183">
        <v>10798.818155679724</v>
      </c>
      <c r="W18" s="183">
        <v>11178.230718591558</v>
      </c>
      <c r="X18" s="183">
        <v>10875.772003646296</v>
      </c>
      <c r="Y18" s="183">
        <v>10277.138151555278</v>
      </c>
      <c r="Z18" s="183">
        <v>9781.3172932625148</v>
      </c>
      <c r="AA18" s="183">
        <v>9192.9735720128101</v>
      </c>
      <c r="AB18" s="183">
        <v>9001.1970499937906</v>
      </c>
      <c r="AC18" s="183">
        <v>9523.5394943963129</v>
      </c>
      <c r="AD18" s="183">
        <v>10149.054986645211</v>
      </c>
      <c r="AE18" s="183">
        <v>10173.09098063461</v>
      </c>
      <c r="AF18" s="183">
        <v>10066.904845201447</v>
      </c>
      <c r="AG18" s="183">
        <v>10186.863626035054</v>
      </c>
      <c r="AH18" s="183">
        <v>10399.46119476998</v>
      </c>
      <c r="AI18" s="183">
        <v>10536.957247686007</v>
      </c>
      <c r="AJ18" s="183">
        <v>10487.593100724322</v>
      </c>
      <c r="AK18" s="183">
        <v>5237.7937012617331</v>
      </c>
      <c r="AL18" s="183">
        <v>6818.8242979666511</v>
      </c>
      <c r="AM18" s="183">
        <v>9704.8711491614522</v>
      </c>
      <c r="AN18" s="183">
        <v>10190.152703036492</v>
      </c>
      <c r="AO18" s="183">
        <v>10302.907617998679</v>
      </c>
    </row>
    <row r="19" spans="1:41" ht="15.9" customHeight="1">
      <c r="B19" s="129"/>
      <c r="C19" s="579"/>
      <c r="D19" s="191"/>
      <c r="E19" s="184" t="s">
        <v>55</v>
      </c>
      <c r="F19" s="252" t="s">
        <v>40</v>
      </c>
      <c r="G19" s="183">
        <v>180367.41777436962</v>
      </c>
      <c r="H19" s="183">
        <v>190960.38547227939</v>
      </c>
      <c r="I19" s="183">
        <v>197255.97552357099</v>
      </c>
      <c r="J19" s="183">
        <v>200822.70853634132</v>
      </c>
      <c r="K19" s="183">
        <v>209292.03805293719</v>
      </c>
      <c r="L19" s="183">
        <v>217027.51069559573</v>
      </c>
      <c r="M19" s="183">
        <v>223096.31510490453</v>
      </c>
      <c r="N19" s="183">
        <v>223144.43942259185</v>
      </c>
      <c r="O19" s="183">
        <v>223092.04555054998</v>
      </c>
      <c r="P19" s="183">
        <v>227489.00426497147</v>
      </c>
      <c r="Q19" s="183">
        <v>226690.22062252247</v>
      </c>
      <c r="R19" s="183">
        <v>231269.08667851595</v>
      </c>
      <c r="S19" s="183">
        <v>227281.02151383689</v>
      </c>
      <c r="T19" s="183">
        <v>223604.30895809902</v>
      </c>
      <c r="U19" s="183">
        <v>219246.82206863727</v>
      </c>
      <c r="V19" s="183">
        <v>213605.13339448045</v>
      </c>
      <c r="W19" s="183">
        <v>210798.4253166928</v>
      </c>
      <c r="X19" s="183">
        <v>208846.93045477523</v>
      </c>
      <c r="Y19" s="183">
        <v>202674.06912879273</v>
      </c>
      <c r="Z19" s="183">
        <v>199739.39560174476</v>
      </c>
      <c r="AA19" s="183">
        <v>201148.41583993961</v>
      </c>
      <c r="AB19" s="183">
        <v>197148.11980228606</v>
      </c>
      <c r="AC19" s="183">
        <v>197158.14924598054</v>
      </c>
      <c r="AD19" s="183">
        <v>193437.47224580304</v>
      </c>
      <c r="AE19" s="183">
        <v>188541.68763817949</v>
      </c>
      <c r="AF19" s="183">
        <v>187640.93616353188</v>
      </c>
      <c r="AG19" s="183">
        <v>185726.4169416902</v>
      </c>
      <c r="AH19" s="183">
        <v>183859.60249031606</v>
      </c>
      <c r="AI19" s="183">
        <v>181297.02156952952</v>
      </c>
      <c r="AJ19" s="183">
        <v>177368.50123225566</v>
      </c>
      <c r="AK19" s="183">
        <v>160907.16186403763</v>
      </c>
      <c r="AL19" s="183">
        <v>160348.60642450341</v>
      </c>
      <c r="AM19" s="183">
        <v>163922.98859318675</v>
      </c>
      <c r="AN19" s="183">
        <v>163031.1628584429</v>
      </c>
      <c r="AO19" s="183">
        <v>160161.85920235232</v>
      </c>
    </row>
    <row r="20" spans="1:41" ht="15.9" customHeight="1">
      <c r="B20" s="129"/>
      <c r="C20" s="579"/>
      <c r="D20" s="191"/>
      <c r="E20" s="184" t="s">
        <v>56</v>
      </c>
      <c r="F20" s="252" t="s">
        <v>40</v>
      </c>
      <c r="G20" s="183">
        <v>935.4023703910384</v>
      </c>
      <c r="H20" s="183">
        <v>924.73711416675837</v>
      </c>
      <c r="I20" s="183">
        <v>900.22486958611023</v>
      </c>
      <c r="J20" s="183">
        <v>851.02964741526978</v>
      </c>
      <c r="K20" s="183">
        <v>843.00028797963614</v>
      </c>
      <c r="L20" s="183">
        <v>822.17533400256741</v>
      </c>
      <c r="M20" s="183">
        <v>810.87375714092957</v>
      </c>
      <c r="N20" s="183">
        <v>782.43829381819467</v>
      </c>
      <c r="O20" s="183">
        <v>776.13000214239332</v>
      </c>
      <c r="P20" s="183">
        <v>731.20540326174444</v>
      </c>
      <c r="Q20" s="183">
        <v>711.403495518819</v>
      </c>
      <c r="R20" s="183">
        <v>681.64268984165449</v>
      </c>
      <c r="S20" s="183">
        <v>670.21021158376595</v>
      </c>
      <c r="T20" s="183">
        <v>632.22569392365551</v>
      </c>
      <c r="U20" s="183">
        <v>651.56287742535312</v>
      </c>
      <c r="V20" s="183">
        <v>647.0677978049041</v>
      </c>
      <c r="W20" s="183">
        <v>622.91564507416251</v>
      </c>
      <c r="X20" s="183">
        <v>626.90617424157449</v>
      </c>
      <c r="Y20" s="183">
        <v>603.68456239706109</v>
      </c>
      <c r="Z20" s="183">
        <v>589.72112820930715</v>
      </c>
      <c r="AA20" s="183">
        <v>573.57841434281033</v>
      </c>
      <c r="AB20" s="183">
        <v>554.49699583701715</v>
      </c>
      <c r="AC20" s="183">
        <v>553.71830274521631</v>
      </c>
      <c r="AD20" s="183">
        <v>539.51131813857171</v>
      </c>
      <c r="AE20" s="183">
        <v>524.14696338831527</v>
      </c>
      <c r="AF20" s="183">
        <v>522.77335686342576</v>
      </c>
      <c r="AG20" s="183">
        <v>498.77630803433271</v>
      </c>
      <c r="AH20" s="183">
        <v>519.72696757269421</v>
      </c>
      <c r="AI20" s="183">
        <v>491.55360405416951</v>
      </c>
      <c r="AJ20" s="183">
        <v>490.15918575036449</v>
      </c>
      <c r="AK20" s="183">
        <v>467.99467910242254</v>
      </c>
      <c r="AL20" s="183">
        <v>449.74321764674232</v>
      </c>
      <c r="AM20" s="183">
        <v>454.79951770855882</v>
      </c>
      <c r="AN20" s="183">
        <v>448.61544786665542</v>
      </c>
      <c r="AO20" s="183">
        <v>448.5918766471259</v>
      </c>
    </row>
    <row r="21" spans="1:41" ht="15.9" customHeight="1">
      <c r="B21" s="129"/>
      <c r="C21" s="579"/>
      <c r="D21" s="191"/>
      <c r="E21" s="184" t="s">
        <v>57</v>
      </c>
      <c r="F21" s="252" t="s">
        <v>40</v>
      </c>
      <c r="G21" s="183">
        <v>13674.881461597057</v>
      </c>
      <c r="H21" s="183">
        <v>14285.999161914011</v>
      </c>
      <c r="I21" s="183">
        <v>14078.393810494077</v>
      </c>
      <c r="J21" s="183">
        <v>13923.743968122528</v>
      </c>
      <c r="K21" s="183">
        <v>14202.464939375534</v>
      </c>
      <c r="L21" s="183">
        <v>14669.036031093345</v>
      </c>
      <c r="M21" s="183">
        <v>15567.632269404563</v>
      </c>
      <c r="N21" s="183">
        <v>16666.811467542229</v>
      </c>
      <c r="O21" s="183">
        <v>14883.015417654216</v>
      </c>
      <c r="P21" s="183">
        <v>14806.889852066743</v>
      </c>
      <c r="Q21" s="183">
        <v>15011.83442774618</v>
      </c>
      <c r="R21" s="183">
        <v>14564.693045529775</v>
      </c>
      <c r="S21" s="183">
        <v>14688.181141860496</v>
      </c>
      <c r="T21" s="183">
        <v>14233.514959014825</v>
      </c>
      <c r="U21" s="183">
        <v>13020.265697011992</v>
      </c>
      <c r="V21" s="183">
        <v>13014.151410936556</v>
      </c>
      <c r="W21" s="183">
        <v>12738.537176938236</v>
      </c>
      <c r="X21" s="183">
        <v>12191.41992304845</v>
      </c>
      <c r="Y21" s="183">
        <v>11309.91299452308</v>
      </c>
      <c r="Z21" s="183">
        <v>10461.558919713474</v>
      </c>
      <c r="AA21" s="183">
        <v>10744.671355467766</v>
      </c>
      <c r="AB21" s="183">
        <v>10434.140960754787</v>
      </c>
      <c r="AC21" s="183">
        <v>10768.73951347507</v>
      </c>
      <c r="AD21" s="183">
        <v>10988.725359956039</v>
      </c>
      <c r="AE21" s="183">
        <v>10912.290019255028</v>
      </c>
      <c r="AF21" s="183">
        <v>10644.68214342204</v>
      </c>
      <c r="AG21" s="183">
        <v>10658.567098992145</v>
      </c>
      <c r="AH21" s="183">
        <v>10530.476087197907</v>
      </c>
      <c r="AI21" s="183">
        <v>10537.244556404226</v>
      </c>
      <c r="AJ21" s="183">
        <v>10416.561813675389</v>
      </c>
      <c r="AK21" s="183">
        <v>9962.5588563899564</v>
      </c>
      <c r="AL21" s="183">
        <v>10426.98043874908</v>
      </c>
      <c r="AM21" s="183">
        <v>10566.531828206535</v>
      </c>
      <c r="AN21" s="183">
        <v>9891.6893871979228</v>
      </c>
      <c r="AO21" s="183">
        <v>9717.0598974117383</v>
      </c>
    </row>
    <row r="22" spans="1:41" ht="15.9" customHeight="1">
      <c r="B22" s="129"/>
      <c r="C22" s="579"/>
      <c r="D22" s="128"/>
      <c r="E22" s="184" t="s">
        <v>58</v>
      </c>
      <c r="F22" s="252" t="s">
        <v>40</v>
      </c>
      <c r="G22" s="185" t="s">
        <v>575</v>
      </c>
      <c r="H22" s="185" t="s">
        <v>575</v>
      </c>
      <c r="I22" s="185" t="s">
        <v>575</v>
      </c>
      <c r="J22" s="185" t="s">
        <v>575</v>
      </c>
      <c r="K22" s="185" t="s">
        <v>575</v>
      </c>
      <c r="L22" s="185" t="s">
        <v>575</v>
      </c>
      <c r="M22" s="185" t="s">
        <v>575</v>
      </c>
      <c r="N22" s="185" t="s">
        <v>575</v>
      </c>
      <c r="O22" s="185" t="s">
        <v>575</v>
      </c>
      <c r="P22" s="185" t="s">
        <v>575</v>
      </c>
      <c r="Q22" s="185" t="s">
        <v>575</v>
      </c>
      <c r="R22" s="185" t="s">
        <v>575</v>
      </c>
      <c r="S22" s="185" t="s">
        <v>575</v>
      </c>
      <c r="T22" s="185" t="s">
        <v>575</v>
      </c>
      <c r="U22" s="185" t="s">
        <v>575</v>
      </c>
      <c r="V22" s="185" t="s">
        <v>575</v>
      </c>
      <c r="W22" s="185" t="s">
        <v>575</v>
      </c>
      <c r="X22" s="185" t="s">
        <v>575</v>
      </c>
      <c r="Y22" s="185" t="s">
        <v>575</v>
      </c>
      <c r="Z22" s="185" t="s">
        <v>575</v>
      </c>
      <c r="AA22" s="185" t="s">
        <v>575</v>
      </c>
      <c r="AB22" s="185" t="s">
        <v>575</v>
      </c>
      <c r="AC22" s="185" t="s">
        <v>575</v>
      </c>
      <c r="AD22" s="185" t="s">
        <v>575</v>
      </c>
      <c r="AE22" s="185" t="s">
        <v>575</v>
      </c>
      <c r="AF22" s="185" t="s">
        <v>575</v>
      </c>
      <c r="AG22" s="185" t="s">
        <v>575</v>
      </c>
      <c r="AH22" s="185" t="s">
        <v>575</v>
      </c>
      <c r="AI22" s="185" t="s">
        <v>575</v>
      </c>
      <c r="AJ22" s="185" t="s">
        <v>575</v>
      </c>
      <c r="AK22" s="185" t="s">
        <v>575</v>
      </c>
      <c r="AL22" s="185" t="s">
        <v>575</v>
      </c>
      <c r="AM22" s="185" t="s">
        <v>575</v>
      </c>
      <c r="AN22" s="185" t="s">
        <v>575</v>
      </c>
      <c r="AO22" s="185" t="s">
        <v>575</v>
      </c>
    </row>
    <row r="23" spans="1:41" ht="15.9" customHeight="1">
      <c r="B23" s="129"/>
      <c r="C23" s="579"/>
      <c r="D23" s="127" t="s">
        <v>59</v>
      </c>
      <c r="E23" s="184"/>
      <c r="F23" s="252" t="s">
        <v>40</v>
      </c>
      <c r="G23" s="185">
        <f>SUM(G24:G26)</f>
        <v>157920.4804387996</v>
      </c>
      <c r="H23" s="185">
        <f t="shared" ref="H23:AI23" si="7">SUM(H24:H26)</f>
        <v>159143.65497186169</v>
      </c>
      <c r="I23" s="185">
        <f t="shared" si="7"/>
        <v>161543.70755622763</v>
      </c>
      <c r="J23" s="185">
        <f t="shared" si="7"/>
        <v>168624.22966421375</v>
      </c>
      <c r="K23" s="185">
        <f t="shared" si="7"/>
        <v>167155.48469336992</v>
      </c>
      <c r="L23" s="185">
        <f t="shared" si="7"/>
        <v>175085.03883041235</v>
      </c>
      <c r="M23" s="185">
        <f t="shared" si="7"/>
        <v>173979.38242555916</v>
      </c>
      <c r="N23" s="185">
        <f t="shared" si="7"/>
        <v>174822.46581212018</v>
      </c>
      <c r="O23" s="185">
        <f t="shared" si="7"/>
        <v>180157.38912538422</v>
      </c>
      <c r="P23" s="185">
        <f t="shared" si="7"/>
        <v>185965.44786996962</v>
      </c>
      <c r="Q23" s="185">
        <f t="shared" si="7"/>
        <v>189889.20043403679</v>
      </c>
      <c r="R23" s="185">
        <f t="shared" si="7"/>
        <v>188540.23991404782</v>
      </c>
      <c r="S23" s="185">
        <f t="shared" si="7"/>
        <v>192311.06457873905</v>
      </c>
      <c r="T23" s="185">
        <f t="shared" si="7"/>
        <v>188444.80020829357</v>
      </c>
      <c r="U23" s="185">
        <f t="shared" si="7"/>
        <v>193230.1681149966</v>
      </c>
      <c r="V23" s="185">
        <f t="shared" si="7"/>
        <v>195627.49766705613</v>
      </c>
      <c r="W23" s="185">
        <f t="shared" si="7"/>
        <v>187213.27512188381</v>
      </c>
      <c r="X23" s="185">
        <f t="shared" si="7"/>
        <v>177645.32083674497</v>
      </c>
      <c r="Y23" s="185">
        <f t="shared" si="7"/>
        <v>166120.99124309747</v>
      </c>
      <c r="Z23" s="185">
        <f t="shared" si="7"/>
        <v>156982.70589955844</v>
      </c>
      <c r="AA23" s="185">
        <f t="shared" si="7"/>
        <v>156726.24730835931</v>
      </c>
      <c r="AB23" s="185">
        <f t="shared" si="7"/>
        <v>152247.65407685383</v>
      </c>
      <c r="AC23" s="185">
        <f t="shared" si="7"/>
        <v>145313.98768739399</v>
      </c>
      <c r="AD23" s="185">
        <f t="shared" si="7"/>
        <v>148877.21570819363</v>
      </c>
      <c r="AE23" s="185">
        <f t="shared" si="7"/>
        <v>141422.48979084703</v>
      </c>
      <c r="AF23" s="185">
        <f t="shared" si="7"/>
        <v>138513.99010922652</v>
      </c>
      <c r="AG23" s="185">
        <f t="shared" si="7"/>
        <v>140156.24347832237</v>
      </c>
      <c r="AH23" s="185">
        <f t="shared" si="7"/>
        <v>143408.42147437792</v>
      </c>
      <c r="AI23" s="185">
        <f t="shared" si="7"/>
        <v>141178.95964069772</v>
      </c>
      <c r="AJ23" s="185">
        <f t="shared" ref="AJ23:AO23" si="8">SUM(AJ24:AJ26)</f>
        <v>140070.64254239219</v>
      </c>
      <c r="AK23" s="185">
        <f t="shared" si="8"/>
        <v>139950.26895756825</v>
      </c>
      <c r="AL23" s="185">
        <f t="shared" si="8"/>
        <v>134565.38517934814</v>
      </c>
      <c r="AM23" s="185">
        <f t="shared" si="8"/>
        <v>127869.12321638566</v>
      </c>
      <c r="AN23" s="185">
        <f t="shared" si="8"/>
        <v>121772.29989036074</v>
      </c>
      <c r="AO23" s="185">
        <f t="shared" si="8"/>
        <v>119025.51868767338</v>
      </c>
    </row>
    <row r="24" spans="1:41" ht="15.9" customHeight="1">
      <c r="B24" s="129"/>
      <c r="C24" s="579"/>
      <c r="E24" s="184" t="s">
        <v>60</v>
      </c>
      <c r="F24" s="252" t="s">
        <v>40</v>
      </c>
      <c r="G24" s="183">
        <v>79336.950967406607</v>
      </c>
      <c r="H24" s="183">
        <v>78919.047337336335</v>
      </c>
      <c r="I24" s="183">
        <v>78351.032736805209</v>
      </c>
      <c r="J24" s="183">
        <v>82549.10365622105</v>
      </c>
      <c r="K24" s="183">
        <v>83964.765415167363</v>
      </c>
      <c r="L24" s="183">
        <v>88506.77866323851</v>
      </c>
      <c r="M24" s="183">
        <v>84186.148752103254</v>
      </c>
      <c r="N24" s="183">
        <v>88401.252653285686</v>
      </c>
      <c r="O24" s="183">
        <v>93733.64656968214</v>
      </c>
      <c r="P24" s="183">
        <v>98214.400130311944</v>
      </c>
      <c r="Q24" s="183">
        <v>98457.06652366092</v>
      </c>
      <c r="R24" s="183">
        <v>99947.677703443173</v>
      </c>
      <c r="S24" s="183">
        <v>101673.35279460334</v>
      </c>
      <c r="T24" s="183">
        <v>101259.71121513206</v>
      </c>
      <c r="U24" s="183">
        <v>105602.84182094468</v>
      </c>
      <c r="V24" s="183">
        <v>106175.28023594375</v>
      </c>
      <c r="W24" s="183">
        <v>103086.41259170404</v>
      </c>
      <c r="X24" s="183">
        <v>94119.748848056013</v>
      </c>
      <c r="Y24" s="183">
        <v>88954.535475396304</v>
      </c>
      <c r="Z24" s="183">
        <v>77014.530858206868</v>
      </c>
      <c r="AA24" s="183">
        <v>75233.835975116264</v>
      </c>
      <c r="AB24" s="183">
        <v>73710.102684846468</v>
      </c>
      <c r="AC24" s="183">
        <v>66998.491762075719</v>
      </c>
      <c r="AD24" s="183">
        <v>74298.73063982476</v>
      </c>
      <c r="AE24" s="183">
        <v>69369.998611413903</v>
      </c>
      <c r="AF24" s="183">
        <v>67265.420021876038</v>
      </c>
      <c r="AG24" s="183">
        <v>67691.045668576495</v>
      </c>
      <c r="AH24" s="183">
        <v>68487.180502453979</v>
      </c>
      <c r="AI24" s="183">
        <v>74743.639916715809</v>
      </c>
      <c r="AJ24" s="183">
        <v>70734.193894354976</v>
      </c>
      <c r="AK24" s="183">
        <v>67484.763684961959</v>
      </c>
      <c r="AL24" s="183">
        <v>68297.114674641212</v>
      </c>
      <c r="AM24" s="183">
        <v>63131.862384315609</v>
      </c>
      <c r="AN24" s="183">
        <v>61175.515856811631</v>
      </c>
      <c r="AO24" s="183">
        <v>59023.210605384324</v>
      </c>
    </row>
    <row r="25" spans="1:41" ht="15.9" customHeight="1">
      <c r="B25" s="129"/>
      <c r="C25" s="579"/>
      <c r="D25" s="191"/>
      <c r="E25" s="184" t="s">
        <v>61</v>
      </c>
      <c r="F25" s="252" t="s">
        <v>40</v>
      </c>
      <c r="G25" s="183">
        <v>57641.317970258868</v>
      </c>
      <c r="H25" s="183">
        <v>58746.470364734734</v>
      </c>
      <c r="I25" s="183">
        <v>61632.759714404514</v>
      </c>
      <c r="J25" s="183">
        <v>65041.547090991138</v>
      </c>
      <c r="K25" s="183">
        <v>63237.705685533001</v>
      </c>
      <c r="L25" s="183">
        <v>66855.178480565446</v>
      </c>
      <c r="M25" s="183">
        <v>69238.673616428743</v>
      </c>
      <c r="N25" s="183">
        <v>66093.601030790393</v>
      </c>
      <c r="O25" s="183">
        <v>66140.823619089206</v>
      </c>
      <c r="P25" s="183">
        <v>67947.123494421292</v>
      </c>
      <c r="Q25" s="183">
        <v>71579.163510903949</v>
      </c>
      <c r="R25" s="183">
        <v>67909.8901060309</v>
      </c>
      <c r="S25" s="183">
        <v>70696.406697816114</v>
      </c>
      <c r="T25" s="183">
        <v>67277.029709190567</v>
      </c>
      <c r="U25" s="183">
        <v>67389.414618959228</v>
      </c>
      <c r="V25" s="183">
        <v>69776.512138104401</v>
      </c>
      <c r="W25" s="183">
        <v>65514.185818467937</v>
      </c>
      <c r="X25" s="183">
        <v>64821.415471119006</v>
      </c>
      <c r="Y25" s="183">
        <v>61147.467202351996</v>
      </c>
      <c r="Z25" s="183">
        <v>60811.269880985754</v>
      </c>
      <c r="AA25" s="183">
        <v>63692.722254178952</v>
      </c>
      <c r="AB25" s="183">
        <v>62032.294686300651</v>
      </c>
      <c r="AC25" s="183">
        <v>62129.078465793762</v>
      </c>
      <c r="AD25" s="183">
        <v>59806.323872862733</v>
      </c>
      <c r="AE25" s="183">
        <v>57511.917026449679</v>
      </c>
      <c r="AF25" s="183">
        <v>54967.428627944377</v>
      </c>
      <c r="AG25" s="183">
        <v>55250.705317687782</v>
      </c>
      <c r="AH25" s="183">
        <v>58787.879612925317</v>
      </c>
      <c r="AI25" s="183">
        <v>51716.529045493677</v>
      </c>
      <c r="AJ25" s="183">
        <v>52927.635387281924</v>
      </c>
      <c r="AK25" s="183">
        <v>55360.455795757967</v>
      </c>
      <c r="AL25" s="183">
        <v>51139.706045456041</v>
      </c>
      <c r="AM25" s="183">
        <v>49612.33695452645</v>
      </c>
      <c r="AN25" s="183">
        <v>46199.575130266174</v>
      </c>
      <c r="AO25" s="183">
        <v>45734.582443632629</v>
      </c>
    </row>
    <row r="26" spans="1:41" ht="15.9" customHeight="1">
      <c r="B26" s="129"/>
      <c r="C26" s="579"/>
      <c r="D26" s="191"/>
      <c r="E26" s="184" t="s">
        <v>62</v>
      </c>
      <c r="F26" s="252" t="s">
        <v>40</v>
      </c>
      <c r="G26" s="183">
        <v>20942.211501134112</v>
      </c>
      <c r="H26" s="183">
        <v>21478.137269790641</v>
      </c>
      <c r="I26" s="183">
        <v>21559.915105017895</v>
      </c>
      <c r="J26" s="183">
        <v>21033.578917001578</v>
      </c>
      <c r="K26" s="183">
        <v>19953.013592669537</v>
      </c>
      <c r="L26" s="183">
        <v>19723.081686608399</v>
      </c>
      <c r="M26" s="183">
        <v>20554.56005702716</v>
      </c>
      <c r="N26" s="183">
        <v>20327.612128044097</v>
      </c>
      <c r="O26" s="183">
        <v>20282.918936612878</v>
      </c>
      <c r="P26" s="183">
        <v>19803.92424523638</v>
      </c>
      <c r="Q26" s="183">
        <v>19852.970399471931</v>
      </c>
      <c r="R26" s="183">
        <v>20682.672104573747</v>
      </c>
      <c r="S26" s="183">
        <v>19941.305086319597</v>
      </c>
      <c r="T26" s="183">
        <v>19908.05928397095</v>
      </c>
      <c r="U26" s="183">
        <v>20237.911675092673</v>
      </c>
      <c r="V26" s="183">
        <v>19675.705293007974</v>
      </c>
      <c r="W26" s="183">
        <v>18612.676711711825</v>
      </c>
      <c r="X26" s="183">
        <v>18704.156517569976</v>
      </c>
      <c r="Y26" s="183">
        <v>16018.988565349171</v>
      </c>
      <c r="Z26" s="183">
        <v>19156.905160365804</v>
      </c>
      <c r="AA26" s="183">
        <v>17799.689079064079</v>
      </c>
      <c r="AB26" s="183">
        <v>16505.256705706706</v>
      </c>
      <c r="AC26" s="183">
        <v>16186.417459524509</v>
      </c>
      <c r="AD26" s="183">
        <v>14772.161195506151</v>
      </c>
      <c r="AE26" s="183">
        <v>14540.574152983456</v>
      </c>
      <c r="AF26" s="183">
        <v>16281.141459406103</v>
      </c>
      <c r="AG26" s="183">
        <v>17214.492492058089</v>
      </c>
      <c r="AH26" s="183">
        <v>16133.361358998613</v>
      </c>
      <c r="AI26" s="183">
        <v>14718.790678488243</v>
      </c>
      <c r="AJ26" s="183">
        <v>16408.813260755302</v>
      </c>
      <c r="AK26" s="183">
        <v>17105.049476848315</v>
      </c>
      <c r="AL26" s="183">
        <v>15128.564459250894</v>
      </c>
      <c r="AM26" s="183">
        <v>15124.923877543588</v>
      </c>
      <c r="AN26" s="183">
        <v>14397.208903282932</v>
      </c>
      <c r="AO26" s="183">
        <v>14267.725638656433</v>
      </c>
    </row>
    <row r="27" spans="1:41" ht="15.9" customHeight="1">
      <c r="B27" s="129"/>
      <c r="C27" s="579"/>
      <c r="D27" s="127" t="s">
        <v>63</v>
      </c>
      <c r="E27" s="184"/>
      <c r="F27" s="252" t="s">
        <v>40</v>
      </c>
      <c r="G27" s="185" t="s">
        <v>575</v>
      </c>
      <c r="H27" s="185" t="s">
        <v>575</v>
      </c>
      <c r="I27" s="185" t="s">
        <v>575</v>
      </c>
      <c r="J27" s="185" t="s">
        <v>575</v>
      </c>
      <c r="K27" s="185" t="s">
        <v>575</v>
      </c>
      <c r="L27" s="185" t="s">
        <v>575</v>
      </c>
      <c r="M27" s="185" t="s">
        <v>575</v>
      </c>
      <c r="N27" s="185" t="s">
        <v>575</v>
      </c>
      <c r="O27" s="185" t="s">
        <v>575</v>
      </c>
      <c r="P27" s="185" t="s">
        <v>575</v>
      </c>
      <c r="Q27" s="185" t="s">
        <v>575</v>
      </c>
      <c r="R27" s="185" t="s">
        <v>575</v>
      </c>
      <c r="S27" s="185" t="s">
        <v>575</v>
      </c>
      <c r="T27" s="185" t="s">
        <v>575</v>
      </c>
      <c r="U27" s="185" t="s">
        <v>575</v>
      </c>
      <c r="V27" s="185" t="s">
        <v>575</v>
      </c>
      <c r="W27" s="185" t="s">
        <v>575</v>
      </c>
      <c r="X27" s="185" t="s">
        <v>575</v>
      </c>
      <c r="Y27" s="185" t="s">
        <v>575</v>
      </c>
      <c r="Z27" s="185" t="s">
        <v>575</v>
      </c>
      <c r="AA27" s="185" t="s">
        <v>575</v>
      </c>
      <c r="AB27" s="185" t="s">
        <v>575</v>
      </c>
      <c r="AC27" s="185" t="s">
        <v>575</v>
      </c>
      <c r="AD27" s="185" t="s">
        <v>575</v>
      </c>
      <c r="AE27" s="185" t="s">
        <v>575</v>
      </c>
      <c r="AF27" s="185" t="s">
        <v>575</v>
      </c>
      <c r="AG27" s="185" t="s">
        <v>575</v>
      </c>
      <c r="AH27" s="185" t="s">
        <v>575</v>
      </c>
      <c r="AI27" s="185" t="s">
        <v>575</v>
      </c>
      <c r="AJ27" s="185" t="s">
        <v>575</v>
      </c>
      <c r="AK27" s="185" t="s">
        <v>575</v>
      </c>
      <c r="AL27" s="185" t="s">
        <v>575</v>
      </c>
      <c r="AM27" s="185" t="s">
        <v>575</v>
      </c>
      <c r="AN27" s="185" t="s">
        <v>575</v>
      </c>
      <c r="AO27" s="185" t="s">
        <v>575</v>
      </c>
    </row>
    <row r="28" spans="1:41" ht="15.9" customHeight="1">
      <c r="B28" s="129"/>
      <c r="C28" s="579"/>
      <c r="D28" s="192"/>
      <c r="E28" s="133" t="s">
        <v>64</v>
      </c>
      <c r="F28" s="252" t="s">
        <v>40</v>
      </c>
      <c r="G28" s="185" t="s">
        <v>575</v>
      </c>
      <c r="H28" s="185" t="s">
        <v>575</v>
      </c>
      <c r="I28" s="185" t="s">
        <v>575</v>
      </c>
      <c r="J28" s="185" t="s">
        <v>575</v>
      </c>
      <c r="K28" s="185" t="s">
        <v>575</v>
      </c>
      <c r="L28" s="185" t="s">
        <v>575</v>
      </c>
      <c r="M28" s="185" t="s">
        <v>575</v>
      </c>
      <c r="N28" s="185" t="s">
        <v>575</v>
      </c>
      <c r="O28" s="185" t="s">
        <v>575</v>
      </c>
      <c r="P28" s="185" t="s">
        <v>575</v>
      </c>
      <c r="Q28" s="185" t="s">
        <v>575</v>
      </c>
      <c r="R28" s="185" t="s">
        <v>575</v>
      </c>
      <c r="S28" s="185" t="s">
        <v>575</v>
      </c>
      <c r="T28" s="185" t="s">
        <v>575</v>
      </c>
      <c r="U28" s="185" t="s">
        <v>575</v>
      </c>
      <c r="V28" s="185" t="s">
        <v>575</v>
      </c>
      <c r="W28" s="185" t="s">
        <v>575</v>
      </c>
      <c r="X28" s="185" t="s">
        <v>575</v>
      </c>
      <c r="Y28" s="185" t="s">
        <v>575</v>
      </c>
      <c r="Z28" s="185" t="s">
        <v>575</v>
      </c>
      <c r="AA28" s="185" t="s">
        <v>575</v>
      </c>
      <c r="AB28" s="185" t="s">
        <v>575</v>
      </c>
      <c r="AC28" s="185" t="s">
        <v>575</v>
      </c>
      <c r="AD28" s="185" t="s">
        <v>575</v>
      </c>
      <c r="AE28" s="185" t="s">
        <v>575</v>
      </c>
      <c r="AF28" s="185" t="s">
        <v>575</v>
      </c>
      <c r="AG28" s="185" t="s">
        <v>575</v>
      </c>
      <c r="AH28" s="185" t="s">
        <v>575</v>
      </c>
      <c r="AI28" s="185" t="s">
        <v>575</v>
      </c>
      <c r="AJ28" s="185" t="s">
        <v>575</v>
      </c>
      <c r="AK28" s="185" t="s">
        <v>575</v>
      </c>
      <c r="AL28" s="185" t="s">
        <v>575</v>
      </c>
      <c r="AM28" s="185" t="s">
        <v>575</v>
      </c>
      <c r="AN28" s="185" t="s">
        <v>575</v>
      </c>
      <c r="AO28" s="185" t="s">
        <v>575</v>
      </c>
    </row>
    <row r="29" spans="1:41" ht="15.9" customHeight="1" thickBot="1">
      <c r="B29" s="129"/>
      <c r="C29" s="579"/>
      <c r="D29" s="193"/>
      <c r="E29" s="81" t="s">
        <v>65</v>
      </c>
      <c r="F29" s="88" t="s">
        <v>40</v>
      </c>
      <c r="G29" s="107" t="s">
        <v>575</v>
      </c>
      <c r="H29" s="107" t="s">
        <v>575</v>
      </c>
      <c r="I29" s="107" t="s">
        <v>575</v>
      </c>
      <c r="J29" s="107" t="s">
        <v>575</v>
      </c>
      <c r="K29" s="107" t="s">
        <v>575</v>
      </c>
      <c r="L29" s="107" t="s">
        <v>575</v>
      </c>
      <c r="M29" s="107" t="s">
        <v>575</v>
      </c>
      <c r="N29" s="107" t="s">
        <v>575</v>
      </c>
      <c r="O29" s="107" t="s">
        <v>575</v>
      </c>
      <c r="P29" s="107" t="s">
        <v>575</v>
      </c>
      <c r="Q29" s="107" t="s">
        <v>575</v>
      </c>
      <c r="R29" s="107" t="s">
        <v>575</v>
      </c>
      <c r="S29" s="107" t="s">
        <v>575</v>
      </c>
      <c r="T29" s="107" t="s">
        <v>575</v>
      </c>
      <c r="U29" s="107" t="s">
        <v>575</v>
      </c>
      <c r="V29" s="107" t="s">
        <v>575</v>
      </c>
      <c r="W29" s="107" t="s">
        <v>575</v>
      </c>
      <c r="X29" s="107" t="s">
        <v>575</v>
      </c>
      <c r="Y29" s="107" t="s">
        <v>575</v>
      </c>
      <c r="Z29" s="107" t="s">
        <v>575</v>
      </c>
      <c r="AA29" s="107" t="s">
        <v>575</v>
      </c>
      <c r="AB29" s="107" t="s">
        <v>575</v>
      </c>
      <c r="AC29" s="107" t="s">
        <v>575</v>
      </c>
      <c r="AD29" s="107" t="s">
        <v>575</v>
      </c>
      <c r="AE29" s="107" t="s">
        <v>575</v>
      </c>
      <c r="AF29" s="107" t="s">
        <v>575</v>
      </c>
      <c r="AG29" s="107" t="s">
        <v>575</v>
      </c>
      <c r="AH29" s="107" t="s">
        <v>575</v>
      </c>
      <c r="AI29" s="107" t="s">
        <v>575</v>
      </c>
      <c r="AJ29" s="107" t="s">
        <v>575</v>
      </c>
      <c r="AK29" s="107" t="s">
        <v>575</v>
      </c>
      <c r="AL29" s="107" t="s">
        <v>575</v>
      </c>
      <c r="AM29" s="107" t="s">
        <v>575</v>
      </c>
      <c r="AN29" s="107" t="s">
        <v>575</v>
      </c>
      <c r="AO29" s="107" t="s">
        <v>575</v>
      </c>
    </row>
    <row r="30" spans="1:41" ht="21.9" customHeight="1" thickTop="1" thickBot="1">
      <c r="B30" s="129"/>
      <c r="C30" s="580"/>
      <c r="D30" s="573" t="s">
        <v>66</v>
      </c>
      <c r="E30" s="574"/>
      <c r="F30" s="83" t="s">
        <v>40</v>
      </c>
      <c r="G30" s="108">
        <f>SUM(G5,G9,G17,G23,G27)</f>
        <v>1077488.1009373679</v>
      </c>
      <c r="H30" s="108">
        <f t="shared" ref="H30:AI30" si="9">SUM(H5,H9,H17,H23,H27)</f>
        <v>1088011.2522305618</v>
      </c>
      <c r="I30" s="108">
        <f t="shared" si="9"/>
        <v>1096234.6097236781</v>
      </c>
      <c r="J30" s="108">
        <f t="shared" si="9"/>
        <v>1091304.0989243842</v>
      </c>
      <c r="K30" s="108">
        <f t="shared" si="9"/>
        <v>1141556.6408942151</v>
      </c>
      <c r="L30" s="108">
        <f t="shared" si="9"/>
        <v>1153095.855665043</v>
      </c>
      <c r="M30" s="108">
        <f t="shared" si="9"/>
        <v>1164798.8768358575</v>
      </c>
      <c r="N30" s="108">
        <f t="shared" si="9"/>
        <v>1158911.0324027829</v>
      </c>
      <c r="O30" s="108">
        <f t="shared" si="9"/>
        <v>1125389.1035454914</v>
      </c>
      <c r="P30" s="108">
        <f t="shared" si="9"/>
        <v>1161994.378700953</v>
      </c>
      <c r="Q30" s="108">
        <f t="shared" si="9"/>
        <v>1183661.0575022749</v>
      </c>
      <c r="R30" s="108">
        <f t="shared" si="9"/>
        <v>1171612.3958822531</v>
      </c>
      <c r="S30" s="108">
        <f t="shared" si="9"/>
        <v>1203970.8627496341</v>
      </c>
      <c r="T30" s="108">
        <f t="shared" si="9"/>
        <v>1212890.3084963465</v>
      </c>
      <c r="U30" s="108">
        <f t="shared" si="9"/>
        <v>1208667.5255129028</v>
      </c>
      <c r="V30" s="108">
        <f t="shared" si="9"/>
        <v>1215313.9437925483</v>
      </c>
      <c r="W30" s="108">
        <f t="shared" si="9"/>
        <v>1192720.5443613005</v>
      </c>
      <c r="X30" s="108">
        <f t="shared" si="9"/>
        <v>1228586.2267102411</v>
      </c>
      <c r="Y30" s="108">
        <f t="shared" si="9"/>
        <v>1161429.5932768809</v>
      </c>
      <c r="Z30" s="108">
        <f t="shared" si="9"/>
        <v>1100841.9418676835</v>
      </c>
      <c r="AA30" s="108">
        <f t="shared" si="9"/>
        <v>1150590.7102282508</v>
      </c>
      <c r="AB30" s="108">
        <f t="shared" si="9"/>
        <v>1201655.8287555899</v>
      </c>
      <c r="AC30" s="108">
        <f t="shared" si="9"/>
        <v>1241893.4719676843</v>
      </c>
      <c r="AD30" s="108">
        <f t="shared" si="9"/>
        <v>1249621.8022366089</v>
      </c>
      <c r="AE30" s="108">
        <f t="shared" si="9"/>
        <v>1199096.8925142135</v>
      </c>
      <c r="AF30" s="108">
        <f t="shared" si="9"/>
        <v>1159943.0393630089</v>
      </c>
      <c r="AG30" s="108">
        <f t="shared" si="9"/>
        <v>1141085.981185108</v>
      </c>
      <c r="AH30" s="108">
        <f t="shared" si="9"/>
        <v>1124887.6690248128</v>
      </c>
      <c r="AI30" s="108">
        <f t="shared" si="9"/>
        <v>1079066.0574869069</v>
      </c>
      <c r="AJ30" s="108">
        <f t="shared" ref="AJ30:AO30" si="10">SUM(AJ5,AJ9,AJ17,AJ23,AJ27)</f>
        <v>1044193.0908684265</v>
      </c>
      <c r="AK30" s="108">
        <f t="shared" si="10"/>
        <v>983516.10160085862</v>
      </c>
      <c r="AL30" s="108">
        <f t="shared" si="10"/>
        <v>1002795.9103893011</v>
      </c>
      <c r="AM30" s="108">
        <f t="shared" si="10"/>
        <v>976751.61522907554</v>
      </c>
      <c r="AN30" s="108">
        <f t="shared" si="10"/>
        <v>937805.7726434744</v>
      </c>
      <c r="AO30" s="108">
        <f t="shared" si="10"/>
        <v>922614.49078757153</v>
      </c>
    </row>
    <row r="31" spans="1:41" ht="15.9" customHeight="1" thickTop="1">
      <c r="B31" s="129"/>
      <c r="C31" s="581" t="s">
        <v>67</v>
      </c>
      <c r="D31" s="191" t="s">
        <v>39</v>
      </c>
      <c r="E31" s="187"/>
      <c r="F31" s="82" t="s">
        <v>68</v>
      </c>
      <c r="G31" s="188">
        <f t="shared" ref="G31:AJ31" si="11">SUM(G32:G34)</f>
        <v>18.373990009986631</v>
      </c>
      <c r="H31" s="188">
        <f t="shared" si="11"/>
        <v>17.823112796098677</v>
      </c>
      <c r="I31" s="188">
        <f t="shared" si="11"/>
        <v>16.554277631933793</v>
      </c>
      <c r="J31" s="188">
        <f t="shared" si="11"/>
        <v>16.477693890842477</v>
      </c>
      <c r="K31" s="188">
        <f t="shared" si="11"/>
        <v>16.104341393798087</v>
      </c>
      <c r="L31" s="188">
        <f t="shared" si="11"/>
        <v>16.007857215604247</v>
      </c>
      <c r="M31" s="188">
        <f t="shared" si="11"/>
        <v>15.713091592584199</v>
      </c>
      <c r="N31" s="188">
        <f t="shared" si="11"/>
        <v>13.201703534740131</v>
      </c>
      <c r="O31" s="188">
        <f t="shared" si="11"/>
        <v>12.36730421235201</v>
      </c>
      <c r="P31" s="188">
        <f t="shared" si="11"/>
        <v>12.244622177579627</v>
      </c>
      <c r="Q31" s="188">
        <f t="shared" si="11"/>
        <v>10.533513575640114</v>
      </c>
      <c r="R31" s="188">
        <f t="shared" si="11"/>
        <v>8.3562729032938812</v>
      </c>
      <c r="S31" s="188">
        <f t="shared" si="11"/>
        <v>8.2086950505230245</v>
      </c>
      <c r="T31" s="188">
        <f t="shared" si="11"/>
        <v>8.2067432281534032</v>
      </c>
      <c r="U31" s="188">
        <f t="shared" si="11"/>
        <v>9.274452063326045</v>
      </c>
      <c r="V31" s="188">
        <f t="shared" si="11"/>
        <v>9.9412992697450768</v>
      </c>
      <c r="W31" s="188">
        <f t="shared" si="11"/>
        <v>10.501277477496057</v>
      </c>
      <c r="X31" s="188">
        <f t="shared" si="11"/>
        <v>10.681368403765838</v>
      </c>
      <c r="Y31" s="188">
        <f t="shared" si="11"/>
        <v>10.815700772552857</v>
      </c>
      <c r="Z31" s="188">
        <f t="shared" si="11"/>
        <v>10.310353723165797</v>
      </c>
      <c r="AA31" s="188">
        <f t="shared" si="11"/>
        <v>10.787194062172592</v>
      </c>
      <c r="AB31" s="188">
        <f t="shared" si="11"/>
        <v>11.599795563986497</v>
      </c>
      <c r="AC31" s="188">
        <f t="shared" si="11"/>
        <v>12.01807123616188</v>
      </c>
      <c r="AD31" s="188">
        <f t="shared" si="11"/>
        <v>9.5678597092392685</v>
      </c>
      <c r="AE31" s="188">
        <f t="shared" si="11"/>
        <v>8.996761351923583</v>
      </c>
      <c r="AF31" s="188">
        <f t="shared" si="11"/>
        <v>11.077039565465736</v>
      </c>
      <c r="AG31" s="188">
        <f t="shared" si="11"/>
        <v>14.161371888468217</v>
      </c>
      <c r="AH31" s="188">
        <f t="shared" si="11"/>
        <v>15.624358541410807</v>
      </c>
      <c r="AI31" s="188">
        <f t="shared" si="11"/>
        <v>13.005690770220426</v>
      </c>
      <c r="AJ31" s="188">
        <f t="shared" si="11"/>
        <v>10.364003057377886</v>
      </c>
      <c r="AK31" s="188">
        <f t="shared" ref="AK31:AL31" si="12">SUM(AK32:AK34)</f>
        <v>8.2072918160251405</v>
      </c>
      <c r="AL31" s="188">
        <f t="shared" si="12"/>
        <v>8.2111828787353254</v>
      </c>
      <c r="AM31" s="188">
        <f t="shared" ref="AM31:AN31" si="13">SUM(AM32:AM34)</f>
        <v>7.6201772858491994</v>
      </c>
      <c r="AN31" s="188">
        <f t="shared" si="13"/>
        <v>7.4059181200601216</v>
      </c>
      <c r="AO31" s="188">
        <f t="shared" ref="AO31" si="14">SUM(AO32:AO34)</f>
        <v>6.9842962651193412</v>
      </c>
    </row>
    <row r="32" spans="1:41" ht="15.9" customHeight="1">
      <c r="A32" s="8" t="s">
        <v>41</v>
      </c>
      <c r="B32" s="129"/>
      <c r="C32" s="579"/>
      <c r="E32" s="133" t="s">
        <v>42</v>
      </c>
      <c r="F32" s="82" t="s">
        <v>68</v>
      </c>
      <c r="G32" s="189">
        <v>0.82251851069274984</v>
      </c>
      <c r="H32" s="189">
        <v>0.87431947162502821</v>
      </c>
      <c r="I32" s="189">
        <v>0.90424403699392553</v>
      </c>
      <c r="J32" s="189">
        <v>0.89491357725231746</v>
      </c>
      <c r="K32" s="189">
        <v>1.0017951006843442</v>
      </c>
      <c r="L32" s="189">
        <v>1.0162936873925514</v>
      </c>
      <c r="M32" s="189">
        <v>1.0710474788347535</v>
      </c>
      <c r="N32" s="189">
        <v>1.1382605925301401</v>
      </c>
      <c r="O32" s="189">
        <v>1.1968594666455332</v>
      </c>
      <c r="P32" s="189">
        <v>1.3250457468112153</v>
      </c>
      <c r="Q32" s="189">
        <v>1.3059566926910617</v>
      </c>
      <c r="R32" s="189">
        <v>1.2438559971752909</v>
      </c>
      <c r="S32" s="189">
        <v>1.2463002324576538</v>
      </c>
      <c r="T32" s="189">
        <v>1.2463355802784806</v>
      </c>
      <c r="U32" s="189">
        <v>1.1551552226736499</v>
      </c>
      <c r="V32" s="189">
        <v>1.2101985344513018</v>
      </c>
      <c r="W32" s="189">
        <v>1.1773720573961237</v>
      </c>
      <c r="X32" s="189">
        <v>1.2471278590494184</v>
      </c>
      <c r="Y32" s="189">
        <v>1.1531381172898023</v>
      </c>
      <c r="Z32" s="189">
        <v>1.0920353595111592</v>
      </c>
      <c r="AA32" s="189">
        <v>1.186658814760059</v>
      </c>
      <c r="AB32" s="189">
        <v>4.4955837502383096</v>
      </c>
      <c r="AC32" s="189">
        <v>5.0192980622036529</v>
      </c>
      <c r="AD32" s="189">
        <v>3.6089864034200696</v>
      </c>
      <c r="AE32" s="189">
        <v>3.3578768560020062</v>
      </c>
      <c r="AF32" s="189">
        <v>5.6282943663368812</v>
      </c>
      <c r="AG32" s="189">
        <v>8.4522426865499298</v>
      </c>
      <c r="AH32" s="189">
        <v>10.335158452176497</v>
      </c>
      <c r="AI32" s="189">
        <v>7.7161816960920957</v>
      </c>
      <c r="AJ32" s="189">
        <v>5.1810758379853432</v>
      </c>
      <c r="AK32" s="189">
        <v>3.2709109432678258</v>
      </c>
      <c r="AL32" s="189">
        <v>3.1352479681426142</v>
      </c>
      <c r="AM32" s="189">
        <v>3.0641845949119704</v>
      </c>
      <c r="AN32" s="189">
        <v>2.9547822292662054</v>
      </c>
      <c r="AO32" s="189">
        <v>2.7521078452781529</v>
      </c>
    </row>
    <row r="33" spans="1:41" ht="15.9" customHeight="1">
      <c r="A33" s="8" t="s">
        <v>41</v>
      </c>
      <c r="B33" s="129"/>
      <c r="C33" s="579"/>
      <c r="D33" s="191"/>
      <c r="E33" s="133" t="s">
        <v>43</v>
      </c>
      <c r="F33" s="252" t="s">
        <v>68</v>
      </c>
      <c r="G33" s="189">
        <v>9.4438358140754589E-2</v>
      </c>
      <c r="H33" s="189">
        <v>9.9324028747545035E-2</v>
      </c>
      <c r="I33" s="189">
        <v>0.10254004201484422</v>
      </c>
      <c r="J33" s="189">
        <v>0.10815288442146256</v>
      </c>
      <c r="K33" s="189">
        <v>0.10984764932392392</v>
      </c>
      <c r="L33" s="189">
        <v>0.11346495036127051</v>
      </c>
      <c r="M33" s="189">
        <v>0.12259051135498053</v>
      </c>
      <c r="N33" s="189">
        <v>0.1325370323273706</v>
      </c>
      <c r="O33" s="189">
        <v>0.12620791975646997</v>
      </c>
      <c r="P33" s="189">
        <v>0.13250239585244583</v>
      </c>
      <c r="Q33" s="189">
        <v>0.22218816199112484</v>
      </c>
      <c r="R33" s="189">
        <v>0.29918869547897708</v>
      </c>
      <c r="S33" s="189">
        <v>0.39423444658403545</v>
      </c>
      <c r="T33" s="189">
        <v>0.75465057507254329</v>
      </c>
      <c r="U33" s="189">
        <v>1.285157035704088</v>
      </c>
      <c r="V33" s="189">
        <v>1.5134422701214845</v>
      </c>
      <c r="W33" s="189">
        <v>1.9423848330779583</v>
      </c>
      <c r="X33" s="189">
        <v>1.9622391570213695</v>
      </c>
      <c r="Y33" s="189">
        <v>2.414452087114598</v>
      </c>
      <c r="Z33" s="189">
        <v>2.4192961834700477</v>
      </c>
      <c r="AA33" s="189">
        <v>2.497479511722887</v>
      </c>
      <c r="AB33" s="189">
        <v>0.11846396204358001</v>
      </c>
      <c r="AC33" s="189">
        <v>0.11533766838501347</v>
      </c>
      <c r="AD33" s="189">
        <v>0.1215366865622146</v>
      </c>
      <c r="AE33" s="189">
        <v>0.11467750438316182</v>
      </c>
      <c r="AF33" s="189">
        <v>0.20633331128036275</v>
      </c>
      <c r="AG33" s="189">
        <v>0.25617918846672177</v>
      </c>
      <c r="AH33" s="189">
        <v>0.32180187898540902</v>
      </c>
      <c r="AI33" s="189">
        <v>0.26041983668325941</v>
      </c>
      <c r="AJ33" s="189">
        <v>0.17918655948373838</v>
      </c>
      <c r="AK33" s="189">
        <v>9.0332848782490871E-2</v>
      </c>
      <c r="AL33" s="189">
        <v>9.3021388197533236E-2</v>
      </c>
      <c r="AM33" s="189">
        <v>8.9049589256782385E-2</v>
      </c>
      <c r="AN33" s="189">
        <v>8.7674570779169306E-2</v>
      </c>
      <c r="AO33" s="189">
        <v>8.7131872100043015E-2</v>
      </c>
    </row>
    <row r="34" spans="1:41" ht="16.2">
      <c r="A34" s="8" t="s">
        <v>41</v>
      </c>
      <c r="B34" s="129"/>
      <c r="C34" s="579"/>
      <c r="D34" s="191"/>
      <c r="E34" s="133" t="s">
        <v>44</v>
      </c>
      <c r="F34" s="252" t="s">
        <v>68</v>
      </c>
      <c r="G34" s="189">
        <v>17.457033141153126</v>
      </c>
      <c r="H34" s="189">
        <v>16.849469295726102</v>
      </c>
      <c r="I34" s="189">
        <v>15.547493552925022</v>
      </c>
      <c r="J34" s="189">
        <v>15.474627429168699</v>
      </c>
      <c r="K34" s="189">
        <v>14.99269864378982</v>
      </c>
      <c r="L34" s="189">
        <v>14.878098577850425</v>
      </c>
      <c r="M34" s="189">
        <v>14.519453602394465</v>
      </c>
      <c r="N34" s="189">
        <v>11.93090590988262</v>
      </c>
      <c r="O34" s="189">
        <v>11.044236825950007</v>
      </c>
      <c r="P34" s="189">
        <v>10.787074034915966</v>
      </c>
      <c r="Q34" s="189">
        <v>9.0053687209579287</v>
      </c>
      <c r="R34" s="189">
        <v>6.8132282106396129</v>
      </c>
      <c r="S34" s="189">
        <v>6.5681603714813352</v>
      </c>
      <c r="T34" s="189">
        <v>6.2057570728023785</v>
      </c>
      <c r="U34" s="189">
        <v>6.8341398049483066</v>
      </c>
      <c r="V34" s="189">
        <v>7.217658465172291</v>
      </c>
      <c r="W34" s="189">
        <v>7.381520587021976</v>
      </c>
      <c r="X34" s="189">
        <v>7.4720013876950491</v>
      </c>
      <c r="Y34" s="189">
        <v>7.2481105681484568</v>
      </c>
      <c r="Z34" s="189">
        <v>6.7990221801845907</v>
      </c>
      <c r="AA34" s="189">
        <v>7.1030557356896464</v>
      </c>
      <c r="AB34" s="189">
        <v>6.9857478517046063</v>
      </c>
      <c r="AC34" s="189">
        <v>6.8834355055732148</v>
      </c>
      <c r="AD34" s="189">
        <v>5.837336619256984</v>
      </c>
      <c r="AE34" s="189">
        <v>5.5242069915384153</v>
      </c>
      <c r="AF34" s="189">
        <v>5.2424118878484904</v>
      </c>
      <c r="AG34" s="189">
        <v>5.4529500134515638</v>
      </c>
      <c r="AH34" s="189">
        <v>4.9673982102488994</v>
      </c>
      <c r="AI34" s="189">
        <v>5.0290892374450706</v>
      </c>
      <c r="AJ34" s="189">
        <v>5.0037406599088046</v>
      </c>
      <c r="AK34" s="189">
        <v>4.8460480239748245</v>
      </c>
      <c r="AL34" s="189">
        <v>4.9829135223951777</v>
      </c>
      <c r="AM34" s="189">
        <v>4.4669431016804468</v>
      </c>
      <c r="AN34" s="189">
        <v>4.3634613200147463</v>
      </c>
      <c r="AO34" s="189">
        <v>4.1450565477411452</v>
      </c>
    </row>
    <row r="35" spans="1:41" ht="15.9" customHeight="1">
      <c r="B35" s="129"/>
      <c r="C35" s="579"/>
      <c r="D35" s="127" t="s">
        <v>45</v>
      </c>
      <c r="E35" s="133"/>
      <c r="F35" s="252" t="s">
        <v>68</v>
      </c>
      <c r="G35" s="189">
        <f t="shared" ref="G35:AJ35" si="15">SUM(G36:G42)</f>
        <v>14.409989279663263</v>
      </c>
      <c r="H35" s="189">
        <f t="shared" si="15"/>
        <v>14.306741147915737</v>
      </c>
      <c r="I35" s="189">
        <f t="shared" si="15"/>
        <v>14.208377633331445</v>
      </c>
      <c r="J35" s="189">
        <f t="shared" si="15"/>
        <v>14.397138286950259</v>
      </c>
      <c r="K35" s="189">
        <f t="shared" si="15"/>
        <v>14.778692776065821</v>
      </c>
      <c r="L35" s="189">
        <f t="shared" si="15"/>
        <v>15.161386244799687</v>
      </c>
      <c r="M35" s="189">
        <f t="shared" si="15"/>
        <v>15.863662908629745</v>
      </c>
      <c r="N35" s="189">
        <f t="shared" si="15"/>
        <v>15.1704603348532</v>
      </c>
      <c r="O35" s="189">
        <f t="shared" si="15"/>
        <v>13.705131529160644</v>
      </c>
      <c r="P35" s="189">
        <f t="shared" si="15"/>
        <v>13.343875495204589</v>
      </c>
      <c r="Q35" s="189">
        <f t="shared" si="15"/>
        <v>14.834464718766931</v>
      </c>
      <c r="R35" s="189">
        <f t="shared" si="15"/>
        <v>14.372451021787612</v>
      </c>
      <c r="S35" s="189">
        <f t="shared" si="15"/>
        <v>15.239188644134186</v>
      </c>
      <c r="T35" s="189">
        <f t="shared" si="15"/>
        <v>16.633686787437547</v>
      </c>
      <c r="U35" s="189">
        <f t="shared" si="15"/>
        <v>17.42560923596151</v>
      </c>
      <c r="V35" s="189">
        <f t="shared" si="15"/>
        <v>17.686191944992203</v>
      </c>
      <c r="W35" s="189">
        <f t="shared" si="15"/>
        <v>18.82642963338192</v>
      </c>
      <c r="X35" s="189">
        <f t="shared" si="15"/>
        <v>20.353093025008945</v>
      </c>
      <c r="Y35" s="189">
        <f t="shared" si="15"/>
        <v>20.239083691126702</v>
      </c>
      <c r="Z35" s="189">
        <f t="shared" si="15"/>
        <v>19.943232518802528</v>
      </c>
      <c r="AA35" s="189">
        <f t="shared" si="15"/>
        <v>21.515300876678612</v>
      </c>
      <c r="AB35" s="189">
        <f t="shared" si="15"/>
        <v>17.555727265598133</v>
      </c>
      <c r="AC35" s="189">
        <f t="shared" si="15"/>
        <v>18.594064590229983</v>
      </c>
      <c r="AD35" s="189">
        <f t="shared" si="15"/>
        <v>19.833969884021322</v>
      </c>
      <c r="AE35" s="189">
        <f t="shared" si="15"/>
        <v>20.764316898434533</v>
      </c>
      <c r="AF35" s="189">
        <f t="shared" si="15"/>
        <v>21.060228776795725</v>
      </c>
      <c r="AG35" s="189">
        <f t="shared" si="15"/>
        <v>21.619270335133677</v>
      </c>
      <c r="AH35" s="189">
        <f t="shared" si="15"/>
        <v>22.592480641124119</v>
      </c>
      <c r="AI35" s="189">
        <f t="shared" si="15"/>
        <v>21.851238699357165</v>
      </c>
      <c r="AJ35" s="189">
        <f t="shared" si="15"/>
        <v>20.825023138994904</v>
      </c>
      <c r="AK35" s="189">
        <f t="shared" ref="AK35:AL35" si="16">SUM(AK36:AK42)</f>
        <v>18.821593563722267</v>
      </c>
      <c r="AL35" s="189">
        <f t="shared" si="16"/>
        <v>19.551392499491012</v>
      </c>
      <c r="AM35" s="189">
        <f t="shared" ref="AM35:AN35" si="17">SUM(AM36:AM42)</f>
        <v>18.611387394606091</v>
      </c>
      <c r="AN35" s="189">
        <f t="shared" si="17"/>
        <v>18.927790073973355</v>
      </c>
      <c r="AO35" s="189">
        <f t="shared" ref="AO35" si="18">SUM(AO36:AO42)</f>
        <v>18.726458902466529</v>
      </c>
    </row>
    <row r="36" spans="1:41" ht="15.9" customHeight="1">
      <c r="A36" s="8" t="s">
        <v>41</v>
      </c>
      <c r="B36" s="129"/>
      <c r="C36" s="579"/>
      <c r="E36" s="133" t="s">
        <v>46</v>
      </c>
      <c r="F36" s="252" t="s">
        <v>68</v>
      </c>
      <c r="G36" s="189">
        <v>4.6650803521822715</v>
      </c>
      <c r="H36" s="189">
        <v>4.435272358507242</v>
      </c>
      <c r="I36" s="189">
        <v>4.0914458429946476</v>
      </c>
      <c r="J36" s="189">
        <v>4.1131955298553633</v>
      </c>
      <c r="K36" s="189">
        <v>4.3013083387646551</v>
      </c>
      <c r="L36" s="189">
        <v>4.2841942690340042</v>
      </c>
      <c r="M36" s="189">
        <v>4.1876576505055336</v>
      </c>
      <c r="N36" s="189">
        <v>4.2364245302444639</v>
      </c>
      <c r="O36" s="189">
        <v>3.9955347310970533</v>
      </c>
      <c r="P36" s="189">
        <v>4.1638698350579322</v>
      </c>
      <c r="Q36" s="189">
        <v>5.0267845958479347</v>
      </c>
      <c r="R36" s="189">
        <v>5.4322156559809915</v>
      </c>
      <c r="S36" s="189">
        <v>6.1558602546615804</v>
      </c>
      <c r="T36" s="189">
        <v>6.6664879106782493</v>
      </c>
      <c r="U36" s="189">
        <v>7.0910832308639966</v>
      </c>
      <c r="V36" s="189">
        <v>7.0285528539329709</v>
      </c>
      <c r="W36" s="189">
        <v>7.7090233481195707</v>
      </c>
      <c r="X36" s="189">
        <v>8.4751645271812706</v>
      </c>
      <c r="Y36" s="189">
        <v>8.0620593246798844</v>
      </c>
      <c r="Z36" s="189">
        <v>7.8689417577446097</v>
      </c>
      <c r="AA36" s="189">
        <v>9.1861398365028322</v>
      </c>
      <c r="AB36" s="189">
        <v>6.2040633823919338</v>
      </c>
      <c r="AC36" s="189">
        <v>6.5720830247128204</v>
      </c>
      <c r="AD36" s="189">
        <v>6.8352412983331501</v>
      </c>
      <c r="AE36" s="189">
        <v>7.0796156834695623</v>
      </c>
      <c r="AF36" s="189">
        <v>7.8163823322501784</v>
      </c>
      <c r="AG36" s="189">
        <v>8.5652169870024881</v>
      </c>
      <c r="AH36" s="189">
        <v>9.1268223302935727</v>
      </c>
      <c r="AI36" s="189">
        <v>7.7953227743502609</v>
      </c>
      <c r="AJ36" s="189">
        <v>6.4333747529627683</v>
      </c>
      <c r="AK36" s="189">
        <v>4.3573143910560077</v>
      </c>
      <c r="AL36" s="189">
        <v>4.9641622345255101</v>
      </c>
      <c r="AM36" s="189">
        <v>4.5888267732126247</v>
      </c>
      <c r="AN36" s="189">
        <v>4.6865302823574586</v>
      </c>
      <c r="AO36" s="189">
        <v>4.7029649867662302</v>
      </c>
    </row>
    <row r="37" spans="1:41" ht="15.9" customHeight="1">
      <c r="A37" s="8" t="s">
        <v>41</v>
      </c>
      <c r="B37" s="129"/>
      <c r="C37" s="579"/>
      <c r="D37" s="191"/>
      <c r="E37" s="184" t="s">
        <v>47</v>
      </c>
      <c r="F37" s="252" t="s">
        <v>68</v>
      </c>
      <c r="G37" s="189">
        <v>0.39039280436031992</v>
      </c>
      <c r="H37" s="189">
        <v>0.36087388183274172</v>
      </c>
      <c r="I37" s="189">
        <v>0.32683266553518792</v>
      </c>
      <c r="J37" s="189">
        <v>0.32618398166649226</v>
      </c>
      <c r="K37" s="189">
        <v>0.33314441082213897</v>
      </c>
      <c r="L37" s="189">
        <v>0.36188975179896998</v>
      </c>
      <c r="M37" s="189">
        <v>0.2866459996730541</v>
      </c>
      <c r="N37" s="189">
        <v>0.30033272868226629</v>
      </c>
      <c r="O37" s="189">
        <v>0.30052475694076075</v>
      </c>
      <c r="P37" s="189">
        <v>0.31225175438094988</v>
      </c>
      <c r="Q37" s="189">
        <v>0.2943722064973926</v>
      </c>
      <c r="R37" s="189">
        <v>0.27781698518123188</v>
      </c>
      <c r="S37" s="189">
        <v>0.24224184939287491</v>
      </c>
      <c r="T37" s="189">
        <v>0.25965514455211802</v>
      </c>
      <c r="U37" s="189">
        <v>0.24756791376116671</v>
      </c>
      <c r="V37" s="189">
        <v>0.22603903049844068</v>
      </c>
      <c r="W37" s="189">
        <v>0.22372828012313012</v>
      </c>
      <c r="X37" s="189">
        <v>0.21352661424717093</v>
      </c>
      <c r="Y37" s="189">
        <v>0.2015908744433946</v>
      </c>
      <c r="Z37" s="189">
        <v>0.18591419563911632</v>
      </c>
      <c r="AA37" s="189">
        <v>0.18210753336542446</v>
      </c>
      <c r="AB37" s="189">
        <v>0.22720004207892891</v>
      </c>
      <c r="AC37" s="189">
        <v>0.24745428572649922</v>
      </c>
      <c r="AD37" s="189">
        <v>0.24177089498121834</v>
      </c>
      <c r="AE37" s="189">
        <v>0.24577243250085118</v>
      </c>
      <c r="AF37" s="189">
        <v>0.24102902897627396</v>
      </c>
      <c r="AG37" s="189">
        <v>0.27476153601070152</v>
      </c>
      <c r="AH37" s="189">
        <v>0.26703264524113202</v>
      </c>
      <c r="AI37" s="189">
        <v>0.29704191069612779</v>
      </c>
      <c r="AJ37" s="189">
        <v>0.25227365337928376</v>
      </c>
      <c r="AK37" s="189">
        <v>0.24227817437556778</v>
      </c>
      <c r="AL37" s="189">
        <v>0.29166917538587556</v>
      </c>
      <c r="AM37" s="189">
        <v>0.25483351662657744</v>
      </c>
      <c r="AN37" s="189">
        <v>0.26442050011822482</v>
      </c>
      <c r="AO37" s="189">
        <v>0.25653476953930698</v>
      </c>
    </row>
    <row r="38" spans="1:41" ht="15.9" customHeight="1">
      <c r="A38" s="8" t="s">
        <v>41</v>
      </c>
      <c r="B38" s="129"/>
      <c r="C38" s="579"/>
      <c r="D38" s="191"/>
      <c r="E38" s="184" t="s">
        <v>48</v>
      </c>
      <c r="F38" s="252" t="s">
        <v>68</v>
      </c>
      <c r="G38" s="189">
        <v>0.31434582518059062</v>
      </c>
      <c r="H38" s="189">
        <v>0.33951364872653017</v>
      </c>
      <c r="I38" s="189">
        <v>0.35824636496025886</v>
      </c>
      <c r="J38" s="189">
        <v>0.34537446032371938</v>
      </c>
      <c r="K38" s="189">
        <v>0.33910351065142419</v>
      </c>
      <c r="L38" s="189">
        <v>0.32213873737229332</v>
      </c>
      <c r="M38" s="189">
        <v>0.34151281840421488</v>
      </c>
      <c r="N38" s="189">
        <v>0.33027573822450867</v>
      </c>
      <c r="O38" s="189">
        <v>0.29098508156182434</v>
      </c>
      <c r="P38" s="189">
        <v>0.29612883501737486</v>
      </c>
      <c r="Q38" s="189">
        <v>0.492830027561384</v>
      </c>
      <c r="R38" s="189">
        <v>0.63262214964359076</v>
      </c>
      <c r="S38" s="189">
        <v>0.77236541453460794</v>
      </c>
      <c r="T38" s="189">
        <v>0.88641300723028871</v>
      </c>
      <c r="U38" s="189">
        <v>1.0942645235123123</v>
      </c>
      <c r="V38" s="189">
        <v>1.2652487017402996</v>
      </c>
      <c r="W38" s="189">
        <v>1.4845708976222811</v>
      </c>
      <c r="X38" s="189">
        <v>1.9070417082207423</v>
      </c>
      <c r="Y38" s="189">
        <v>1.9813281084000729</v>
      </c>
      <c r="Z38" s="189">
        <v>2.1236621066939381</v>
      </c>
      <c r="AA38" s="189">
        <v>2.381319605613343</v>
      </c>
      <c r="AB38" s="189">
        <v>0.94465312680558777</v>
      </c>
      <c r="AC38" s="189">
        <v>0.86685503467609926</v>
      </c>
      <c r="AD38" s="189">
        <v>0.87499611182652459</v>
      </c>
      <c r="AE38" s="189">
        <v>0.78044338529945334</v>
      </c>
      <c r="AF38" s="189">
        <v>0.7201218257684765</v>
      </c>
      <c r="AG38" s="189">
        <v>0.66916449354299379</v>
      </c>
      <c r="AH38" s="189">
        <v>0.64850414168739201</v>
      </c>
      <c r="AI38" s="189">
        <v>0.8919944345566162</v>
      </c>
      <c r="AJ38" s="189">
        <v>1.0403514542883863</v>
      </c>
      <c r="AK38" s="189">
        <v>1.221842694623251</v>
      </c>
      <c r="AL38" s="189">
        <v>1.2914737977890285</v>
      </c>
      <c r="AM38" s="189">
        <v>1.2730514126377261</v>
      </c>
      <c r="AN38" s="189">
        <v>1.2306190132314012</v>
      </c>
      <c r="AO38" s="189">
        <v>1.201936205620886</v>
      </c>
    </row>
    <row r="39" spans="1:41" ht="15.9" customHeight="1">
      <c r="A39" s="8" t="s">
        <v>41</v>
      </c>
      <c r="B39" s="129"/>
      <c r="C39" s="579"/>
      <c r="D39" s="191"/>
      <c r="E39" s="184" t="s">
        <v>49</v>
      </c>
      <c r="F39" s="252" t="s">
        <v>68</v>
      </c>
      <c r="G39" s="189">
        <v>1.055632958182287</v>
      </c>
      <c r="H39" s="189">
        <v>1.0662601165067784</v>
      </c>
      <c r="I39" s="189">
        <v>1.0492749490067768</v>
      </c>
      <c r="J39" s="189">
        <v>1.0075227101323381</v>
      </c>
      <c r="K39" s="189">
        <v>1.0171311862071082</v>
      </c>
      <c r="L39" s="189">
        <v>1.061379678309303</v>
      </c>
      <c r="M39" s="189">
        <v>1.0707328608196471</v>
      </c>
      <c r="N39" s="189">
        <v>1.0975871340035266</v>
      </c>
      <c r="O39" s="189">
        <v>1.0236982365200045</v>
      </c>
      <c r="P39" s="189">
        <v>1.0585954961920576</v>
      </c>
      <c r="Q39" s="189">
        <v>1.1298558994086059</v>
      </c>
      <c r="R39" s="189">
        <v>1.0660030219912384</v>
      </c>
      <c r="S39" s="189">
        <v>1.1224863550801329</v>
      </c>
      <c r="T39" s="189">
        <v>1.1630876747703678</v>
      </c>
      <c r="U39" s="189">
        <v>1.2464968178104801</v>
      </c>
      <c r="V39" s="189">
        <v>1.3443305660852818</v>
      </c>
      <c r="W39" s="189">
        <v>1.4296032535683991</v>
      </c>
      <c r="X39" s="189">
        <v>1.6374576754914001</v>
      </c>
      <c r="Y39" s="189">
        <v>1.5766617600723096</v>
      </c>
      <c r="Z39" s="189">
        <v>1.4701676701077102</v>
      </c>
      <c r="AA39" s="189">
        <v>1.599152148749488</v>
      </c>
      <c r="AB39" s="189">
        <v>1.3612309578803981</v>
      </c>
      <c r="AC39" s="189">
        <v>1.3304334440965635</v>
      </c>
      <c r="AD39" s="189">
        <v>1.4320140586795667</v>
      </c>
      <c r="AE39" s="189">
        <v>1.4970391134701428</v>
      </c>
      <c r="AF39" s="189">
        <v>1.5123002076883032</v>
      </c>
      <c r="AG39" s="189">
        <v>1.4260706966967094</v>
      </c>
      <c r="AH39" s="189">
        <v>1.4830961407144976</v>
      </c>
      <c r="AI39" s="189">
        <v>1.5973360315856082</v>
      </c>
      <c r="AJ39" s="189">
        <v>1.5478968693488133</v>
      </c>
      <c r="AK39" s="189">
        <v>1.4364849964564523</v>
      </c>
      <c r="AL39" s="189">
        <v>1.5105596648164363</v>
      </c>
      <c r="AM39" s="189">
        <v>1.3933957618966666</v>
      </c>
      <c r="AN39" s="189">
        <v>1.4145085130882911</v>
      </c>
      <c r="AO39" s="189">
        <v>1.3769785622328778</v>
      </c>
    </row>
    <row r="40" spans="1:41" ht="15.9" customHeight="1">
      <c r="B40" s="129"/>
      <c r="C40" s="579"/>
      <c r="D40" s="191"/>
      <c r="E40" s="184" t="s">
        <v>50</v>
      </c>
      <c r="F40" s="252" t="s">
        <v>68</v>
      </c>
      <c r="G40" s="189">
        <v>8.6077412871207959E-2</v>
      </c>
      <c r="H40" s="189">
        <v>0.10139285420803029</v>
      </c>
      <c r="I40" s="189">
        <v>0.11958532084404676</v>
      </c>
      <c r="J40" s="189">
        <v>0.12493953034591668</v>
      </c>
      <c r="K40" s="189">
        <v>0.1235655901303206</v>
      </c>
      <c r="L40" s="189">
        <v>0.13191888810696628</v>
      </c>
      <c r="M40" s="189">
        <v>0.15402903779395449</v>
      </c>
      <c r="N40" s="189">
        <v>0.1546758191746469</v>
      </c>
      <c r="O40" s="189">
        <v>0.15665886003496315</v>
      </c>
      <c r="P40" s="189">
        <v>0.15309898723462184</v>
      </c>
      <c r="Q40" s="189">
        <v>0.14611964837990313</v>
      </c>
      <c r="R40" s="189">
        <v>0.14674184216139968</v>
      </c>
      <c r="S40" s="189">
        <v>0.14836330229881459</v>
      </c>
      <c r="T40" s="189">
        <v>0.14348919171598579</v>
      </c>
      <c r="U40" s="189">
        <v>0.1579001487975272</v>
      </c>
      <c r="V40" s="189">
        <v>0.15844409805484527</v>
      </c>
      <c r="W40" s="189">
        <v>0.15920846199824484</v>
      </c>
      <c r="X40" s="189">
        <v>0.1614259090583702</v>
      </c>
      <c r="Y40" s="189">
        <v>0.13653890933383642</v>
      </c>
      <c r="Z40" s="189">
        <v>0.13598752870149031</v>
      </c>
      <c r="AA40" s="189">
        <v>0.13876467994026731</v>
      </c>
      <c r="AB40" s="189">
        <v>0.22762309820675425</v>
      </c>
      <c r="AC40" s="189">
        <v>0.37147741221876729</v>
      </c>
      <c r="AD40" s="189">
        <v>0.50311868204846466</v>
      </c>
      <c r="AE40" s="189">
        <v>0.59716504339058107</v>
      </c>
      <c r="AF40" s="189">
        <v>0.75656209424016563</v>
      </c>
      <c r="AG40" s="189">
        <v>0.93494833343012818</v>
      </c>
      <c r="AH40" s="189">
        <v>1.0548976383121431</v>
      </c>
      <c r="AI40" s="189">
        <v>0.95162608125852999</v>
      </c>
      <c r="AJ40" s="189">
        <v>0.70505616175870622</v>
      </c>
      <c r="AK40" s="189">
        <v>0.53062977961173774</v>
      </c>
      <c r="AL40" s="189">
        <v>0.53874498910485147</v>
      </c>
      <c r="AM40" s="189">
        <v>0.5053820517155333</v>
      </c>
      <c r="AN40" s="189">
        <v>0.50777786823641258</v>
      </c>
      <c r="AO40" s="189">
        <v>0.53918545712921739</v>
      </c>
    </row>
    <row r="41" spans="1:41" ht="15.9" customHeight="1">
      <c r="B41" s="129"/>
      <c r="C41" s="579"/>
      <c r="D41" s="191"/>
      <c r="E41" s="184" t="s">
        <v>51</v>
      </c>
      <c r="F41" s="252" t="s">
        <v>68</v>
      </c>
      <c r="G41" s="190">
        <v>4.1632164223508532</v>
      </c>
      <c r="H41" s="190">
        <v>4.2961886430098835</v>
      </c>
      <c r="I41" s="190">
        <v>4.5275448274817842</v>
      </c>
      <c r="J41" s="190">
        <v>4.6620671759632044</v>
      </c>
      <c r="K41" s="190">
        <v>4.8190446251611156</v>
      </c>
      <c r="L41" s="190">
        <v>4.9609936532331469</v>
      </c>
      <c r="M41" s="190">
        <v>5.7113772479453626</v>
      </c>
      <c r="N41" s="190">
        <v>5.2918996131140865</v>
      </c>
      <c r="O41" s="190">
        <v>4.4725587987539157</v>
      </c>
      <c r="P41" s="190">
        <v>3.8361478479330255</v>
      </c>
      <c r="Q41" s="190">
        <v>3.9465533082775206</v>
      </c>
      <c r="R41" s="190">
        <v>3.7988987971221011</v>
      </c>
      <c r="S41" s="190">
        <v>3.6816385084925982</v>
      </c>
      <c r="T41" s="190">
        <v>3.6716793074574681</v>
      </c>
      <c r="U41" s="190">
        <v>3.6420164519827232</v>
      </c>
      <c r="V41" s="190">
        <v>3.6312544965303997</v>
      </c>
      <c r="W41" s="190">
        <v>3.670262655259743</v>
      </c>
      <c r="X41" s="190">
        <v>3.6566057447037279</v>
      </c>
      <c r="Y41" s="190">
        <v>3.4683205412304914</v>
      </c>
      <c r="Z41" s="190">
        <v>3.171628662805777</v>
      </c>
      <c r="AA41" s="190">
        <v>3.0791082544337809</v>
      </c>
      <c r="AB41" s="190">
        <v>2.7236223432798408</v>
      </c>
      <c r="AC41" s="190">
        <v>2.893833510215583</v>
      </c>
      <c r="AD41" s="190">
        <v>3.1849389940917305</v>
      </c>
      <c r="AE41" s="190">
        <v>3.1864856436736622</v>
      </c>
      <c r="AF41" s="190">
        <v>2.9844091536843513</v>
      </c>
      <c r="AG41" s="190">
        <v>2.8188373009926986</v>
      </c>
      <c r="AH41" s="190">
        <v>2.7218486943108005</v>
      </c>
      <c r="AI41" s="190">
        <v>3.1237619876149125</v>
      </c>
      <c r="AJ41" s="190">
        <v>3.2280348897711479</v>
      </c>
      <c r="AK41" s="190">
        <v>3.4485158075683282</v>
      </c>
      <c r="AL41" s="190">
        <v>3.4110159057925866</v>
      </c>
      <c r="AM41" s="190">
        <v>3.0612001679302265</v>
      </c>
      <c r="AN41" s="190">
        <v>2.9297151913062014</v>
      </c>
      <c r="AO41" s="190">
        <v>2.8780387858048972</v>
      </c>
    </row>
    <row r="42" spans="1:41" ht="15.9" customHeight="1">
      <c r="B42" s="129"/>
      <c r="C42" s="579"/>
      <c r="D42" s="128"/>
      <c r="E42" s="184" t="s">
        <v>52</v>
      </c>
      <c r="F42" s="252" t="s">
        <v>68</v>
      </c>
      <c r="G42" s="189">
        <v>3.7352435045357333</v>
      </c>
      <c r="H42" s="189">
        <v>3.7072396451245311</v>
      </c>
      <c r="I42" s="189">
        <v>3.7354476625087427</v>
      </c>
      <c r="J42" s="189">
        <v>3.8178548986632252</v>
      </c>
      <c r="K42" s="189">
        <v>3.8453951143290572</v>
      </c>
      <c r="L42" s="189">
        <v>4.0388712669450024</v>
      </c>
      <c r="M42" s="189">
        <v>4.1117072934879788</v>
      </c>
      <c r="N42" s="189">
        <v>3.7592647714097014</v>
      </c>
      <c r="O42" s="189">
        <v>3.4651710642521238</v>
      </c>
      <c r="P42" s="189">
        <v>3.5237827393886283</v>
      </c>
      <c r="Q42" s="189">
        <v>3.7979490327941905</v>
      </c>
      <c r="R42" s="189">
        <v>3.0181525697070595</v>
      </c>
      <c r="S42" s="189">
        <v>3.1162329596735763</v>
      </c>
      <c r="T42" s="189">
        <v>3.8428745510330682</v>
      </c>
      <c r="U42" s="189">
        <v>3.9462801492333055</v>
      </c>
      <c r="V42" s="189">
        <v>4.0323221981499655</v>
      </c>
      <c r="W42" s="189">
        <v>4.1500327366905498</v>
      </c>
      <c r="X42" s="189">
        <v>4.3018708461062634</v>
      </c>
      <c r="Y42" s="189">
        <v>4.8125841729667114</v>
      </c>
      <c r="Z42" s="189">
        <v>4.9869305971098887</v>
      </c>
      <c r="AA42" s="189">
        <v>4.9487088180734764</v>
      </c>
      <c r="AB42" s="189">
        <v>5.8673343149546895</v>
      </c>
      <c r="AC42" s="189">
        <v>6.3119278785836483</v>
      </c>
      <c r="AD42" s="189">
        <v>6.7618898440606667</v>
      </c>
      <c r="AE42" s="189">
        <v>7.3777955966302819</v>
      </c>
      <c r="AF42" s="189">
        <v>7.0294241341879768</v>
      </c>
      <c r="AG42" s="189">
        <v>6.9302709874579609</v>
      </c>
      <c r="AH42" s="189">
        <v>7.2902790505645809</v>
      </c>
      <c r="AI42" s="189">
        <v>7.194155479295107</v>
      </c>
      <c r="AJ42" s="189">
        <v>7.6180353574857982</v>
      </c>
      <c r="AK42" s="189">
        <v>7.5845277200309198</v>
      </c>
      <c r="AL42" s="189">
        <v>7.5437667320767243</v>
      </c>
      <c r="AM42" s="189">
        <v>7.534697710586733</v>
      </c>
      <c r="AN42" s="189">
        <v>7.8942187056353674</v>
      </c>
      <c r="AO42" s="189">
        <v>7.7708201353731114</v>
      </c>
    </row>
    <row r="43" spans="1:41" ht="15.9" customHeight="1">
      <c r="B43" s="129"/>
      <c r="C43" s="579"/>
      <c r="D43" s="127" t="s">
        <v>53</v>
      </c>
      <c r="E43" s="184"/>
      <c r="F43" s="252" t="s">
        <v>68</v>
      </c>
      <c r="G43" s="189">
        <f t="shared" ref="G43:AJ43" si="19">SUM(G44:G48)</f>
        <v>10.636381851307458</v>
      </c>
      <c r="H43" s="189">
        <f t="shared" si="19"/>
        <v>10.881976674123678</v>
      </c>
      <c r="I43" s="189">
        <f t="shared" si="19"/>
        <v>11.049294344734426</v>
      </c>
      <c r="J43" s="189">
        <f t="shared" si="19"/>
        <v>10.913984711985963</v>
      </c>
      <c r="K43" s="189">
        <f t="shared" si="19"/>
        <v>11.029854537281627</v>
      </c>
      <c r="L43" s="189">
        <f t="shared" si="19"/>
        <v>11.265012105351232</v>
      </c>
      <c r="M43" s="189">
        <f t="shared" si="19"/>
        <v>11.471979959075004</v>
      </c>
      <c r="N43" s="189">
        <f t="shared" si="19"/>
        <v>11.51367323279363</v>
      </c>
      <c r="O43" s="189">
        <f t="shared" si="19"/>
        <v>11.457995963385788</v>
      </c>
      <c r="P43" s="189">
        <f t="shared" si="19"/>
        <v>11.458336088578969</v>
      </c>
      <c r="Q43" s="189">
        <f t="shared" si="19"/>
        <v>11.369066135215871</v>
      </c>
      <c r="R43" s="189">
        <f t="shared" si="19"/>
        <v>11.175593339747362</v>
      </c>
      <c r="S43" s="189">
        <f t="shared" si="19"/>
        <v>10.775498020022473</v>
      </c>
      <c r="T43" s="189">
        <f t="shared" si="19"/>
        <v>10.215899532576076</v>
      </c>
      <c r="U43" s="189">
        <f t="shared" si="19"/>
        <v>9.58247835154393</v>
      </c>
      <c r="V43" s="189">
        <f t="shared" si="19"/>
        <v>8.9235608942315832</v>
      </c>
      <c r="W43" s="189">
        <f t="shared" si="19"/>
        <v>8.3068459036152102</v>
      </c>
      <c r="X43" s="189">
        <f t="shared" si="19"/>
        <v>7.778997166476759</v>
      </c>
      <c r="Y43" s="189">
        <f t="shared" si="19"/>
        <v>7.0505566410187823</v>
      </c>
      <c r="Z43" s="189">
        <f t="shared" si="19"/>
        <v>6.5570146299751801</v>
      </c>
      <c r="AA43" s="189">
        <f t="shared" si="19"/>
        <v>6.1693529078205716</v>
      </c>
      <c r="AB43" s="189">
        <f t="shared" si="19"/>
        <v>5.8502185297201663</v>
      </c>
      <c r="AC43" s="189">
        <f t="shared" si="19"/>
        <v>5.5680346981182574</v>
      </c>
      <c r="AD43" s="189">
        <f t="shared" si="19"/>
        <v>5.2446528823420122</v>
      </c>
      <c r="AE43" s="189">
        <f t="shared" si="19"/>
        <v>4.9219015086474034</v>
      </c>
      <c r="AF43" s="189">
        <f t="shared" si="19"/>
        <v>4.6995514446650377</v>
      </c>
      <c r="AG43" s="189">
        <f t="shared" si="19"/>
        <v>4.5155438082348196</v>
      </c>
      <c r="AH43" s="189">
        <f t="shared" si="19"/>
        <v>4.3238999554452215</v>
      </c>
      <c r="AI43" s="189">
        <f t="shared" si="19"/>
        <v>4.1792147134481104</v>
      </c>
      <c r="AJ43" s="189">
        <f t="shared" si="19"/>
        <v>3.9949803508263471</v>
      </c>
      <c r="AK43" s="189">
        <f t="shared" ref="AK43:AL43" si="20">SUM(AK44:AK48)</f>
        <v>3.4978852768213358</v>
      </c>
      <c r="AL43" s="189">
        <f t="shared" si="20"/>
        <v>3.3890519641093784</v>
      </c>
      <c r="AM43" s="189">
        <f t="shared" ref="AM43:AN43" si="21">SUM(AM44:AM48)</f>
        <v>3.5413378651993819</v>
      </c>
      <c r="AN43" s="189">
        <f t="shared" si="21"/>
        <v>3.4519931625111124</v>
      </c>
      <c r="AO43" s="189">
        <f t="shared" ref="AO43" si="22">SUM(AO44:AO48)</f>
        <v>3.3995559843306244</v>
      </c>
    </row>
    <row r="44" spans="1:41" ht="15.9" customHeight="1">
      <c r="B44" s="129"/>
      <c r="C44" s="579"/>
      <c r="E44" s="184" t="s">
        <v>54</v>
      </c>
      <c r="F44" s="252" t="s">
        <v>68</v>
      </c>
      <c r="G44" s="189">
        <v>0.22550039430236199</v>
      </c>
      <c r="H44" s="189">
        <v>0.23099684445821606</v>
      </c>
      <c r="I44" s="189">
        <v>0.23775953557777202</v>
      </c>
      <c r="J44" s="189">
        <v>0.23925046051937995</v>
      </c>
      <c r="K44" s="189">
        <v>0.25397149288384785</v>
      </c>
      <c r="L44" s="189">
        <v>0.26382210454901001</v>
      </c>
      <c r="M44" s="189">
        <v>0.2721018455238986</v>
      </c>
      <c r="N44" s="189">
        <v>0.27844073162389416</v>
      </c>
      <c r="O44" s="189">
        <v>0.28842016877248972</v>
      </c>
      <c r="P44" s="189">
        <v>0.28816210340072729</v>
      </c>
      <c r="Q44" s="189">
        <v>0.2912562180430982</v>
      </c>
      <c r="R44" s="189">
        <v>0.29221870418695872</v>
      </c>
      <c r="S44" s="189">
        <v>0.31681741371489464</v>
      </c>
      <c r="T44" s="189">
        <v>0.23623561479663871</v>
      </c>
      <c r="U44" s="189">
        <v>0.23921245758535928</v>
      </c>
      <c r="V44" s="189">
        <v>0.21813405238938963</v>
      </c>
      <c r="W44" s="189">
        <v>0.22744066111641392</v>
      </c>
      <c r="X44" s="189">
        <v>0.21395220697973022</v>
      </c>
      <c r="Y44" s="189">
        <v>9.9084804965061238E-2</v>
      </c>
      <c r="Z44" s="189">
        <v>7.2393029182264992E-2</v>
      </c>
      <c r="AA44" s="189">
        <v>6.761131212290622E-2</v>
      </c>
      <c r="AB44" s="189">
        <v>6.3389711805837454E-2</v>
      </c>
      <c r="AC44" s="189">
        <v>6.1647095808346077E-2</v>
      </c>
      <c r="AD44" s="189">
        <v>6.7576884796523684E-2</v>
      </c>
      <c r="AE44" s="189">
        <v>6.2404780940383396E-2</v>
      </c>
      <c r="AF44" s="189">
        <v>6.3709552763531199E-2</v>
      </c>
      <c r="AG44" s="189">
        <v>6.3762895014425058E-2</v>
      </c>
      <c r="AH44" s="189">
        <v>6.0472642067850919E-2</v>
      </c>
      <c r="AI44" s="189">
        <v>6.1457118977779335E-2</v>
      </c>
      <c r="AJ44" s="189">
        <v>5.375324165034788E-2</v>
      </c>
      <c r="AK44" s="189">
        <v>3.6699461058232699E-2</v>
      </c>
      <c r="AL44" s="189">
        <v>5.5304866057509811E-2</v>
      </c>
      <c r="AM44" s="189">
        <v>6.8055285228934989E-2</v>
      </c>
      <c r="AN44" s="189">
        <v>6.1193011398000798E-2</v>
      </c>
      <c r="AO44" s="189">
        <v>6.0398502519659572E-2</v>
      </c>
    </row>
    <row r="45" spans="1:41" ht="15.9" customHeight="1">
      <c r="B45" s="129"/>
      <c r="C45" s="579"/>
      <c r="D45" s="191"/>
      <c r="E45" s="184" t="s">
        <v>55</v>
      </c>
      <c r="F45" s="252" t="s">
        <v>68</v>
      </c>
      <c r="G45" s="189">
        <v>10.103437427224137</v>
      </c>
      <c r="H45" s="189">
        <v>10.33295942332008</v>
      </c>
      <c r="I45" s="189">
        <v>10.499540974885903</v>
      </c>
      <c r="J45" s="189">
        <v>10.368193293075629</v>
      </c>
      <c r="K45" s="189">
        <v>10.464098534506755</v>
      </c>
      <c r="L45" s="189">
        <v>10.68132255702824</v>
      </c>
      <c r="M45" s="189">
        <v>10.864496045461422</v>
      </c>
      <c r="N45" s="189">
        <v>10.882121857826599</v>
      </c>
      <c r="O45" s="189">
        <v>10.851366152835183</v>
      </c>
      <c r="P45" s="189">
        <v>10.856047550047448</v>
      </c>
      <c r="Q45" s="189">
        <v>10.759957199842178</v>
      </c>
      <c r="R45" s="189">
        <v>10.576011132949661</v>
      </c>
      <c r="S45" s="189">
        <v>10.149004866205663</v>
      </c>
      <c r="T45" s="189">
        <v>9.6801227237320049</v>
      </c>
      <c r="U45" s="189">
        <v>9.0655532135486521</v>
      </c>
      <c r="V45" s="189">
        <v>8.4282206567888487</v>
      </c>
      <c r="W45" s="189">
        <v>7.8085258701584745</v>
      </c>
      <c r="X45" s="189">
        <v>7.3040240796055116</v>
      </c>
      <c r="Y45" s="189">
        <v>6.707960218472369</v>
      </c>
      <c r="Z45" s="189">
        <v>6.2577799555941143</v>
      </c>
      <c r="AA45" s="189">
        <v>5.869950437353685</v>
      </c>
      <c r="AB45" s="189">
        <v>5.5612480891066181</v>
      </c>
      <c r="AC45" s="189">
        <v>5.2739514673558858</v>
      </c>
      <c r="AD45" s="189">
        <v>4.9514439890820974</v>
      </c>
      <c r="AE45" s="189">
        <v>4.6358178726965118</v>
      </c>
      <c r="AF45" s="189">
        <v>4.4168511363742082</v>
      </c>
      <c r="AG45" s="189">
        <v>4.2334803714678584</v>
      </c>
      <c r="AH45" s="189">
        <v>4.0461166183424613</v>
      </c>
      <c r="AI45" s="189">
        <v>3.9023956213601352</v>
      </c>
      <c r="AJ45" s="189">
        <v>3.7279864025554761</v>
      </c>
      <c r="AK45" s="189">
        <v>3.2571071891298584</v>
      </c>
      <c r="AL45" s="189">
        <v>3.1217345464338573</v>
      </c>
      <c r="AM45" s="189">
        <v>3.2578535521887146</v>
      </c>
      <c r="AN45" s="189">
        <v>3.1863818794070942</v>
      </c>
      <c r="AO45" s="189">
        <v>3.1377552194585934</v>
      </c>
    </row>
    <row r="46" spans="1:41" ht="15.9" customHeight="1">
      <c r="B46" s="129"/>
      <c r="C46" s="579"/>
      <c r="D46" s="191"/>
      <c r="E46" s="184" t="s">
        <v>56</v>
      </c>
      <c r="F46" s="252" t="s">
        <v>68</v>
      </c>
      <c r="G46" s="189">
        <v>5.3592535180795264E-2</v>
      </c>
      <c r="H46" s="189">
        <v>5.2987200759498719E-2</v>
      </c>
      <c r="I46" s="189">
        <v>5.1580033974187783E-2</v>
      </c>
      <c r="J46" s="189">
        <v>4.8761832860243458E-2</v>
      </c>
      <c r="K46" s="189">
        <v>4.8311772326637192E-2</v>
      </c>
      <c r="L46" s="189">
        <v>4.7097490718249757E-2</v>
      </c>
      <c r="M46" s="189">
        <v>4.6449693563089131E-2</v>
      </c>
      <c r="N46" s="189">
        <v>4.4810385163231874E-2</v>
      </c>
      <c r="O46" s="189">
        <v>4.4449235974559034E-2</v>
      </c>
      <c r="P46" s="189">
        <v>4.1837628324124382E-2</v>
      </c>
      <c r="Q46" s="189">
        <v>4.0691336114167038E-2</v>
      </c>
      <c r="R46" s="189">
        <v>3.8976785339299998E-2</v>
      </c>
      <c r="S46" s="189">
        <v>3.8326566101344446E-2</v>
      </c>
      <c r="T46" s="189">
        <v>3.6161204430097654E-2</v>
      </c>
      <c r="U46" s="189">
        <v>3.727230167661285E-2</v>
      </c>
      <c r="V46" s="189">
        <v>3.7025567268211816E-2</v>
      </c>
      <c r="W46" s="189">
        <v>3.5654893034140538E-2</v>
      </c>
      <c r="X46" s="189">
        <v>3.5880670247071735E-2</v>
      </c>
      <c r="Y46" s="189">
        <v>3.453590323395668E-2</v>
      </c>
      <c r="Z46" s="189">
        <v>3.3714581986166246E-2</v>
      </c>
      <c r="AA46" s="189">
        <v>3.2789739415296296E-2</v>
      </c>
      <c r="AB46" s="189">
        <v>3.1694542057964049E-2</v>
      </c>
      <c r="AC46" s="189">
        <v>3.1659600808820035E-2</v>
      </c>
      <c r="AD46" s="189">
        <v>3.0428577635393212E-2</v>
      </c>
      <c r="AE46" s="189">
        <v>2.9561639432389705E-2</v>
      </c>
      <c r="AF46" s="189">
        <v>2.9485212258644661E-2</v>
      </c>
      <c r="AG46" s="189">
        <v>2.8116885253780203E-2</v>
      </c>
      <c r="AH46" s="189">
        <v>2.93090685897331E-2</v>
      </c>
      <c r="AI46" s="189">
        <v>2.7721689474339114E-2</v>
      </c>
      <c r="AJ46" s="189">
        <v>2.7639398119728431E-2</v>
      </c>
      <c r="AK46" s="189">
        <v>2.645422675603756E-2</v>
      </c>
      <c r="AL46" s="189">
        <v>2.5388807345703358E-2</v>
      </c>
      <c r="AM46" s="189">
        <v>2.5673416341850448E-2</v>
      </c>
      <c r="AN46" s="189">
        <v>2.5340283902097277E-2</v>
      </c>
      <c r="AO46" s="189">
        <v>2.5340195573237977E-2</v>
      </c>
    </row>
    <row r="47" spans="1:41" ht="15.9" customHeight="1">
      <c r="B47" s="129"/>
      <c r="C47" s="579"/>
      <c r="D47" s="191"/>
      <c r="E47" s="184" t="s">
        <v>57</v>
      </c>
      <c r="F47" s="252" t="s">
        <v>68</v>
      </c>
      <c r="G47" s="189">
        <v>0.25385149460016393</v>
      </c>
      <c r="H47" s="189">
        <v>0.26503320558588184</v>
      </c>
      <c r="I47" s="189">
        <v>0.26041380029656064</v>
      </c>
      <c r="J47" s="189">
        <v>0.25777912553071014</v>
      </c>
      <c r="K47" s="189">
        <v>0.26347273756438777</v>
      </c>
      <c r="L47" s="189">
        <v>0.2727699530557321</v>
      </c>
      <c r="M47" s="189">
        <v>0.28893237452659359</v>
      </c>
      <c r="N47" s="189">
        <v>0.30830025817990608</v>
      </c>
      <c r="O47" s="189">
        <v>0.27376040580355504</v>
      </c>
      <c r="P47" s="189">
        <v>0.27228880680666995</v>
      </c>
      <c r="Q47" s="189">
        <v>0.27716138121642608</v>
      </c>
      <c r="R47" s="189">
        <v>0.26838671727144142</v>
      </c>
      <c r="S47" s="189">
        <v>0.2713491740005714</v>
      </c>
      <c r="T47" s="189">
        <v>0.26337998961733455</v>
      </c>
      <c r="U47" s="189">
        <v>0.24044037873330612</v>
      </c>
      <c r="V47" s="189">
        <v>0.24018061778513347</v>
      </c>
      <c r="W47" s="189">
        <v>0.23522447930618023</v>
      </c>
      <c r="X47" s="189">
        <v>0.22514020964444575</v>
      </c>
      <c r="Y47" s="189">
        <v>0.20897571434739481</v>
      </c>
      <c r="Z47" s="189">
        <v>0.19312706321263354</v>
      </c>
      <c r="AA47" s="189">
        <v>0.19900141892868356</v>
      </c>
      <c r="AB47" s="189">
        <v>0.19388618674974756</v>
      </c>
      <c r="AC47" s="189">
        <v>0.20077653414520596</v>
      </c>
      <c r="AD47" s="189">
        <v>0.19520343082799732</v>
      </c>
      <c r="AE47" s="189">
        <v>0.19411721557811859</v>
      </c>
      <c r="AF47" s="189">
        <v>0.18950554326865382</v>
      </c>
      <c r="AG47" s="189">
        <v>0.19018365649875607</v>
      </c>
      <c r="AH47" s="189">
        <v>0.18800162644517537</v>
      </c>
      <c r="AI47" s="189">
        <v>0.18764028363585625</v>
      </c>
      <c r="AJ47" s="189">
        <v>0.18560130850079484</v>
      </c>
      <c r="AK47" s="189">
        <v>0.17762439987720707</v>
      </c>
      <c r="AL47" s="189">
        <v>0.18662374427230818</v>
      </c>
      <c r="AM47" s="189">
        <v>0.18975561143988165</v>
      </c>
      <c r="AN47" s="189">
        <v>0.17907798780392056</v>
      </c>
      <c r="AO47" s="189">
        <v>0.17606206677913372</v>
      </c>
    </row>
    <row r="48" spans="1:41" ht="15.9" customHeight="1">
      <c r="B48" s="129"/>
      <c r="C48" s="579"/>
      <c r="D48" s="128"/>
      <c r="E48" s="184" t="s">
        <v>58</v>
      </c>
      <c r="F48" s="252" t="s">
        <v>68</v>
      </c>
      <c r="G48" s="190" t="s">
        <v>575</v>
      </c>
      <c r="H48" s="190" t="s">
        <v>575</v>
      </c>
      <c r="I48" s="190" t="s">
        <v>575</v>
      </c>
      <c r="J48" s="190" t="s">
        <v>575</v>
      </c>
      <c r="K48" s="190" t="s">
        <v>575</v>
      </c>
      <c r="L48" s="190" t="s">
        <v>575</v>
      </c>
      <c r="M48" s="190" t="s">
        <v>575</v>
      </c>
      <c r="N48" s="190" t="s">
        <v>575</v>
      </c>
      <c r="O48" s="190" t="s">
        <v>575</v>
      </c>
      <c r="P48" s="190" t="s">
        <v>575</v>
      </c>
      <c r="Q48" s="190" t="s">
        <v>575</v>
      </c>
      <c r="R48" s="190" t="s">
        <v>575</v>
      </c>
      <c r="S48" s="190" t="s">
        <v>575</v>
      </c>
      <c r="T48" s="190" t="s">
        <v>575</v>
      </c>
      <c r="U48" s="190" t="s">
        <v>575</v>
      </c>
      <c r="V48" s="190" t="s">
        <v>575</v>
      </c>
      <c r="W48" s="190" t="s">
        <v>575</v>
      </c>
      <c r="X48" s="190" t="s">
        <v>575</v>
      </c>
      <c r="Y48" s="190" t="s">
        <v>575</v>
      </c>
      <c r="Z48" s="190" t="s">
        <v>575</v>
      </c>
      <c r="AA48" s="190" t="s">
        <v>575</v>
      </c>
      <c r="AB48" s="190" t="s">
        <v>575</v>
      </c>
      <c r="AC48" s="190" t="s">
        <v>575</v>
      </c>
      <c r="AD48" s="190" t="s">
        <v>575</v>
      </c>
      <c r="AE48" s="190" t="s">
        <v>575</v>
      </c>
      <c r="AF48" s="190" t="s">
        <v>575</v>
      </c>
      <c r="AG48" s="190" t="s">
        <v>575</v>
      </c>
      <c r="AH48" s="190" t="s">
        <v>575</v>
      </c>
      <c r="AI48" s="190" t="s">
        <v>575</v>
      </c>
      <c r="AJ48" s="190" t="s">
        <v>575</v>
      </c>
      <c r="AK48" s="190" t="s">
        <v>575</v>
      </c>
      <c r="AL48" s="190" t="s">
        <v>575</v>
      </c>
      <c r="AM48" s="190" t="s">
        <v>575</v>
      </c>
      <c r="AN48" s="190" t="s">
        <v>575</v>
      </c>
      <c r="AO48" s="190" t="s">
        <v>575</v>
      </c>
    </row>
    <row r="49" spans="1:41" ht="15.9" customHeight="1">
      <c r="B49" s="129"/>
      <c r="C49" s="579"/>
      <c r="D49" s="127" t="s">
        <v>59</v>
      </c>
      <c r="E49" s="184"/>
      <c r="F49" s="252" t="s">
        <v>68</v>
      </c>
      <c r="G49" s="190">
        <f t="shared" ref="G49:AJ49" si="23">SUM(G50:G52)</f>
        <v>9.5164800138092449</v>
      </c>
      <c r="H49" s="190">
        <f t="shared" si="23"/>
        <v>9.7051435545642502</v>
      </c>
      <c r="I49" s="190">
        <f t="shared" si="23"/>
        <v>10.480043615644586</v>
      </c>
      <c r="J49" s="190">
        <f t="shared" si="23"/>
        <v>11.267852359253226</v>
      </c>
      <c r="K49" s="190">
        <f t="shared" si="23"/>
        <v>10.936902725029382</v>
      </c>
      <c r="L49" s="190">
        <f t="shared" si="23"/>
        <v>11.771677792447502</v>
      </c>
      <c r="M49" s="190">
        <f t="shared" si="23"/>
        <v>11.381628210187777</v>
      </c>
      <c r="N49" s="190">
        <f t="shared" si="23"/>
        <v>11.392676398211497</v>
      </c>
      <c r="O49" s="190">
        <f t="shared" si="23"/>
        <v>11.857513692018692</v>
      </c>
      <c r="P49" s="190">
        <f t="shared" si="23"/>
        <v>12.260641716675194</v>
      </c>
      <c r="Q49" s="190">
        <f t="shared" si="23"/>
        <v>13.147260687405673</v>
      </c>
      <c r="R49" s="190">
        <f t="shared" si="23"/>
        <v>13.364241589848948</v>
      </c>
      <c r="S49" s="190">
        <f t="shared" si="23"/>
        <v>13.316703836686409</v>
      </c>
      <c r="T49" s="190">
        <f t="shared" si="23"/>
        <v>13.296432818603577</v>
      </c>
      <c r="U49" s="190">
        <f t="shared" si="23"/>
        <v>16.911076283307732</v>
      </c>
      <c r="V49" s="190">
        <f t="shared" si="23"/>
        <v>19.818661999607176</v>
      </c>
      <c r="W49" s="190">
        <f t="shared" si="23"/>
        <v>20.68042046709791</v>
      </c>
      <c r="X49" s="190">
        <f t="shared" si="23"/>
        <v>20.180185875794315</v>
      </c>
      <c r="Y49" s="190">
        <f t="shared" si="23"/>
        <v>19.452473330412577</v>
      </c>
      <c r="Z49" s="190">
        <f t="shared" si="23"/>
        <v>17.039396617741282</v>
      </c>
      <c r="AA49" s="190">
        <f t="shared" si="23"/>
        <v>18.165952771617341</v>
      </c>
      <c r="AB49" s="190">
        <f t="shared" si="23"/>
        <v>10.055801474103195</v>
      </c>
      <c r="AC49" s="190">
        <f t="shared" si="23"/>
        <v>9.5958198435300144</v>
      </c>
      <c r="AD49" s="190">
        <f t="shared" si="23"/>
        <v>8.9858283802744143</v>
      </c>
      <c r="AE49" s="190">
        <f t="shared" si="23"/>
        <v>8.4244247087380533</v>
      </c>
      <c r="AF49" s="190">
        <f t="shared" si="23"/>
        <v>8.1671155008401595</v>
      </c>
      <c r="AG49" s="190">
        <f t="shared" si="23"/>
        <v>8.2344826345118936</v>
      </c>
      <c r="AH49" s="190">
        <f t="shared" si="23"/>
        <v>8.6459254359902129</v>
      </c>
      <c r="AI49" s="190">
        <f t="shared" si="23"/>
        <v>8.2467844596393718</v>
      </c>
      <c r="AJ49" s="190">
        <f t="shared" si="23"/>
        <v>8.8508764860068876</v>
      </c>
      <c r="AK49" s="190">
        <f t="shared" ref="AK49:AL49" si="24">SUM(AK50:AK52)</f>
        <v>9.2796701471726006</v>
      </c>
      <c r="AL49" s="190">
        <f t="shared" si="24"/>
        <v>8.4166943509804195</v>
      </c>
      <c r="AM49" s="190">
        <f t="shared" ref="AM49:AN49" si="25">SUM(AM50:AM52)</f>
        <v>8.3250962988685302</v>
      </c>
      <c r="AN49" s="190">
        <f t="shared" si="25"/>
        <v>7.8546498667414397</v>
      </c>
      <c r="AO49" s="190">
        <f t="shared" ref="AO49" si="26">SUM(AO50:AO52)</f>
        <v>7.776050914734606</v>
      </c>
    </row>
    <row r="50" spans="1:41" ht="15.9" customHeight="1">
      <c r="A50" s="8" t="s">
        <v>41</v>
      </c>
      <c r="B50" s="129"/>
      <c r="C50" s="579"/>
      <c r="E50" s="184" t="s">
        <v>60</v>
      </c>
      <c r="F50" s="252" t="s">
        <v>68</v>
      </c>
      <c r="G50" s="189">
        <v>1.3077386126615469</v>
      </c>
      <c r="H50" s="189">
        <v>1.4672039986631455</v>
      </c>
      <c r="I50" s="189">
        <v>1.6563430053333319</v>
      </c>
      <c r="J50" s="189">
        <v>2.2901468419282796</v>
      </c>
      <c r="K50" s="189">
        <v>2.4564537304690202</v>
      </c>
      <c r="L50" s="189">
        <v>3.0891787630049277</v>
      </c>
      <c r="M50" s="189">
        <v>2.1542667274962848</v>
      </c>
      <c r="N50" s="189">
        <v>2.6811003379304075</v>
      </c>
      <c r="O50" s="189">
        <v>3.3701839995332707</v>
      </c>
      <c r="P50" s="189">
        <v>4.1132008282125652</v>
      </c>
      <c r="Q50" s="189">
        <v>4.3265955655869295</v>
      </c>
      <c r="R50" s="189">
        <v>4.761382222258459</v>
      </c>
      <c r="S50" s="189">
        <v>4.2297218437715305</v>
      </c>
      <c r="T50" s="189">
        <v>4.5304193851891066</v>
      </c>
      <c r="U50" s="189">
        <v>7.8391974873905843</v>
      </c>
      <c r="V50" s="189">
        <v>10.309077501456335</v>
      </c>
      <c r="W50" s="189">
        <v>11.591543252739148</v>
      </c>
      <c r="X50" s="189">
        <v>10.998768060083632</v>
      </c>
      <c r="Y50" s="189">
        <v>10.650983002495419</v>
      </c>
      <c r="Z50" s="189">
        <v>8.0547698150689744</v>
      </c>
      <c r="AA50" s="189">
        <v>8.9707853724244959</v>
      </c>
      <c r="AB50" s="189">
        <v>2.7778620697404173</v>
      </c>
      <c r="AC50" s="189">
        <v>2.3500803962300578</v>
      </c>
      <c r="AD50" s="189">
        <v>2.089040660938283</v>
      </c>
      <c r="AE50" s="189">
        <v>1.7765967891893046</v>
      </c>
      <c r="AF50" s="189">
        <v>1.7553932001389159</v>
      </c>
      <c r="AG50" s="189">
        <v>1.730881078099004</v>
      </c>
      <c r="AH50" s="189">
        <v>1.8156293718075789</v>
      </c>
      <c r="AI50" s="189">
        <v>2.1464470000025457</v>
      </c>
      <c r="AJ50" s="189">
        <v>2.4489058353186435</v>
      </c>
      <c r="AK50" s="189">
        <v>2.429329498817582</v>
      </c>
      <c r="AL50" s="189">
        <v>2.1924591738580359</v>
      </c>
      <c r="AM50" s="189">
        <v>2.2652851323409551</v>
      </c>
      <c r="AN50" s="189">
        <v>2.1878444003219579</v>
      </c>
      <c r="AO50" s="189">
        <v>2.1723951145290865</v>
      </c>
    </row>
    <row r="51" spans="1:41" ht="15.9" customHeight="1">
      <c r="B51" s="129"/>
      <c r="C51" s="579"/>
      <c r="D51" s="191"/>
      <c r="E51" s="184" t="s">
        <v>61</v>
      </c>
      <c r="F51" s="252" t="s">
        <v>68</v>
      </c>
      <c r="G51" s="189">
        <v>7.0018904258118573</v>
      </c>
      <c r="H51" s="189">
        <v>6.9904478948467199</v>
      </c>
      <c r="I51" s="189">
        <v>7.5761773818934977</v>
      </c>
      <c r="J51" s="189">
        <v>7.7864871699606892</v>
      </c>
      <c r="K51" s="189">
        <v>7.3813495887785008</v>
      </c>
      <c r="L51" s="189">
        <v>7.6634220233740953</v>
      </c>
      <c r="M51" s="189">
        <v>8.1642779941571142</v>
      </c>
      <c r="N51" s="189">
        <v>7.6669702961583752</v>
      </c>
      <c r="O51" s="189">
        <v>7.4605808922542547</v>
      </c>
      <c r="P51" s="189">
        <v>7.3439285544121544</v>
      </c>
      <c r="Q51" s="189">
        <v>7.8289365590441813</v>
      </c>
      <c r="R51" s="189">
        <v>7.3767178923966217</v>
      </c>
      <c r="S51" s="189">
        <v>7.7278086884223782</v>
      </c>
      <c r="T51" s="189">
        <v>7.1997036867977862</v>
      </c>
      <c r="U51" s="189">
        <v>7.3342918562286226</v>
      </c>
      <c r="V51" s="189">
        <v>7.6481168987627823</v>
      </c>
      <c r="W51" s="189">
        <v>7.090524302652784</v>
      </c>
      <c r="X51" s="189">
        <v>6.965227030374483</v>
      </c>
      <c r="Y51" s="189">
        <v>6.5334018440164856</v>
      </c>
      <c r="Z51" s="189">
        <v>6.5093466800629409</v>
      </c>
      <c r="AA51" s="189">
        <v>6.8484387296979561</v>
      </c>
      <c r="AB51" s="189">
        <v>6.6915146284287879</v>
      </c>
      <c r="AC51" s="189">
        <v>6.6551122261729425</v>
      </c>
      <c r="AD51" s="189">
        <v>6.3465345482545557</v>
      </c>
      <c r="AE51" s="189">
        <v>6.0791476910359421</v>
      </c>
      <c r="AF51" s="189">
        <v>5.7876406666053866</v>
      </c>
      <c r="AG51" s="189">
        <v>5.8479669768079665</v>
      </c>
      <c r="AH51" s="189">
        <v>6.2336618414562874</v>
      </c>
      <c r="AI51" s="189">
        <v>5.4231940187308227</v>
      </c>
      <c r="AJ51" s="189">
        <v>5.5109199419537589</v>
      </c>
      <c r="AK51" s="189">
        <v>5.7746517132145616</v>
      </c>
      <c r="AL51" s="189">
        <v>5.2638584329813973</v>
      </c>
      <c r="AM51" s="189">
        <v>5.1176320649464806</v>
      </c>
      <c r="AN51" s="189">
        <v>4.7611574216862067</v>
      </c>
      <c r="AO51" s="189">
        <v>4.7106219481717551</v>
      </c>
    </row>
    <row r="52" spans="1:41" ht="15.9" customHeight="1">
      <c r="B52" s="129"/>
      <c r="C52" s="579"/>
      <c r="D52" s="191"/>
      <c r="E52" s="184" t="s">
        <v>62</v>
      </c>
      <c r="F52" s="252" t="s">
        <v>68</v>
      </c>
      <c r="G52" s="189">
        <v>1.2068509753358412</v>
      </c>
      <c r="H52" s="189">
        <v>1.2474916610543854</v>
      </c>
      <c r="I52" s="189">
        <v>1.2475232284177562</v>
      </c>
      <c r="J52" s="189">
        <v>1.1912183473642566</v>
      </c>
      <c r="K52" s="189">
        <v>1.0990994057818619</v>
      </c>
      <c r="L52" s="189">
        <v>1.0190770060684777</v>
      </c>
      <c r="M52" s="189">
        <v>1.0630834885343787</v>
      </c>
      <c r="N52" s="189">
        <v>1.0446057641227138</v>
      </c>
      <c r="O52" s="189">
        <v>1.0267488002311669</v>
      </c>
      <c r="P52" s="189">
        <v>0.80351233405047451</v>
      </c>
      <c r="Q52" s="189">
        <v>0.99172856277456112</v>
      </c>
      <c r="R52" s="189">
        <v>1.2261414751938673</v>
      </c>
      <c r="S52" s="189">
        <v>1.3591733044925012</v>
      </c>
      <c r="T52" s="189">
        <v>1.5663097466166847</v>
      </c>
      <c r="U52" s="189">
        <v>1.7375869396885255</v>
      </c>
      <c r="V52" s="189">
        <v>1.8614675993880592</v>
      </c>
      <c r="W52" s="189">
        <v>1.9983529117059784</v>
      </c>
      <c r="X52" s="189">
        <v>2.2161907853362002</v>
      </c>
      <c r="Y52" s="189">
        <v>2.2680884839006716</v>
      </c>
      <c r="Z52" s="189">
        <v>2.4752801226093668</v>
      </c>
      <c r="AA52" s="189">
        <v>2.3467286694948903</v>
      </c>
      <c r="AB52" s="189">
        <v>0.58642477593399034</v>
      </c>
      <c r="AC52" s="189">
        <v>0.59062722112701316</v>
      </c>
      <c r="AD52" s="189">
        <v>0.55025317108157445</v>
      </c>
      <c r="AE52" s="189">
        <v>0.56868022851280697</v>
      </c>
      <c r="AF52" s="189">
        <v>0.6240816340958576</v>
      </c>
      <c r="AG52" s="189">
        <v>0.65563457960492322</v>
      </c>
      <c r="AH52" s="189">
        <v>0.59663422272634514</v>
      </c>
      <c r="AI52" s="189">
        <v>0.67714344090600254</v>
      </c>
      <c r="AJ52" s="189">
        <v>0.891050708734486</v>
      </c>
      <c r="AK52" s="189">
        <v>1.0756889351404568</v>
      </c>
      <c r="AL52" s="189">
        <v>0.9603767441409865</v>
      </c>
      <c r="AM52" s="189">
        <v>0.94217910158109586</v>
      </c>
      <c r="AN52" s="189">
        <v>0.90564804473327487</v>
      </c>
      <c r="AO52" s="189">
        <v>0.89303385203376406</v>
      </c>
    </row>
    <row r="53" spans="1:41" ht="15.9" customHeight="1">
      <c r="B53" s="129"/>
      <c r="C53" s="579"/>
      <c r="D53" s="127" t="s">
        <v>63</v>
      </c>
      <c r="E53" s="184"/>
      <c r="F53" s="252" t="s">
        <v>68</v>
      </c>
      <c r="G53" s="190" t="s">
        <v>575</v>
      </c>
      <c r="H53" s="190" t="s">
        <v>575</v>
      </c>
      <c r="I53" s="190" t="s">
        <v>575</v>
      </c>
      <c r="J53" s="190" t="s">
        <v>575</v>
      </c>
      <c r="K53" s="190" t="s">
        <v>575</v>
      </c>
      <c r="L53" s="190" t="s">
        <v>575</v>
      </c>
      <c r="M53" s="190" t="s">
        <v>575</v>
      </c>
      <c r="N53" s="190" t="s">
        <v>575</v>
      </c>
      <c r="O53" s="190" t="s">
        <v>575</v>
      </c>
      <c r="P53" s="190" t="s">
        <v>575</v>
      </c>
      <c r="Q53" s="190" t="s">
        <v>575</v>
      </c>
      <c r="R53" s="190" t="s">
        <v>575</v>
      </c>
      <c r="S53" s="190" t="s">
        <v>575</v>
      </c>
      <c r="T53" s="190" t="s">
        <v>575</v>
      </c>
      <c r="U53" s="190" t="s">
        <v>575</v>
      </c>
      <c r="V53" s="190" t="s">
        <v>575</v>
      </c>
      <c r="W53" s="190" t="s">
        <v>575</v>
      </c>
      <c r="X53" s="190" t="s">
        <v>575</v>
      </c>
      <c r="Y53" s="190" t="s">
        <v>575</v>
      </c>
      <c r="Z53" s="190" t="s">
        <v>575</v>
      </c>
      <c r="AA53" s="190" t="s">
        <v>575</v>
      </c>
      <c r="AB53" s="190" t="s">
        <v>575</v>
      </c>
      <c r="AC53" s="190" t="s">
        <v>575</v>
      </c>
      <c r="AD53" s="190" t="s">
        <v>575</v>
      </c>
      <c r="AE53" s="190" t="s">
        <v>575</v>
      </c>
      <c r="AF53" s="190" t="s">
        <v>575</v>
      </c>
      <c r="AG53" s="190" t="s">
        <v>575</v>
      </c>
      <c r="AH53" s="190" t="s">
        <v>575</v>
      </c>
      <c r="AI53" s="190" t="s">
        <v>575</v>
      </c>
      <c r="AJ53" s="190" t="s">
        <v>575</v>
      </c>
      <c r="AK53" s="190" t="s">
        <v>575</v>
      </c>
      <c r="AL53" s="190" t="s">
        <v>575</v>
      </c>
      <c r="AM53" s="190" t="s">
        <v>575</v>
      </c>
      <c r="AN53" s="190" t="s">
        <v>575</v>
      </c>
      <c r="AO53" s="190" t="s">
        <v>575</v>
      </c>
    </row>
    <row r="54" spans="1:41" ht="15.9" customHeight="1">
      <c r="B54" s="129"/>
      <c r="C54" s="579"/>
      <c r="D54" s="192"/>
      <c r="E54" s="133" t="s">
        <v>64</v>
      </c>
      <c r="F54" s="252" t="s">
        <v>68</v>
      </c>
      <c r="G54" s="190" t="s">
        <v>575</v>
      </c>
      <c r="H54" s="190" t="s">
        <v>575</v>
      </c>
      <c r="I54" s="190" t="s">
        <v>575</v>
      </c>
      <c r="J54" s="190" t="s">
        <v>575</v>
      </c>
      <c r="K54" s="190" t="s">
        <v>575</v>
      </c>
      <c r="L54" s="190" t="s">
        <v>575</v>
      </c>
      <c r="M54" s="190" t="s">
        <v>575</v>
      </c>
      <c r="N54" s="190" t="s">
        <v>575</v>
      </c>
      <c r="O54" s="190" t="s">
        <v>575</v>
      </c>
      <c r="P54" s="190" t="s">
        <v>575</v>
      </c>
      <c r="Q54" s="190" t="s">
        <v>575</v>
      </c>
      <c r="R54" s="190" t="s">
        <v>575</v>
      </c>
      <c r="S54" s="190" t="s">
        <v>575</v>
      </c>
      <c r="T54" s="190" t="s">
        <v>575</v>
      </c>
      <c r="U54" s="190" t="s">
        <v>575</v>
      </c>
      <c r="V54" s="190" t="s">
        <v>575</v>
      </c>
      <c r="W54" s="190" t="s">
        <v>575</v>
      </c>
      <c r="X54" s="190" t="s">
        <v>575</v>
      </c>
      <c r="Y54" s="190" t="s">
        <v>575</v>
      </c>
      <c r="Z54" s="190" t="s">
        <v>575</v>
      </c>
      <c r="AA54" s="190" t="s">
        <v>575</v>
      </c>
      <c r="AB54" s="190" t="s">
        <v>575</v>
      </c>
      <c r="AC54" s="190" t="s">
        <v>575</v>
      </c>
      <c r="AD54" s="190" t="s">
        <v>575</v>
      </c>
      <c r="AE54" s="190" t="s">
        <v>575</v>
      </c>
      <c r="AF54" s="190" t="s">
        <v>575</v>
      </c>
      <c r="AG54" s="190" t="s">
        <v>575</v>
      </c>
      <c r="AH54" s="190" t="s">
        <v>575</v>
      </c>
      <c r="AI54" s="190" t="s">
        <v>575</v>
      </c>
      <c r="AJ54" s="190" t="s">
        <v>575</v>
      </c>
      <c r="AK54" s="190" t="s">
        <v>575</v>
      </c>
      <c r="AL54" s="190" t="s">
        <v>575</v>
      </c>
      <c r="AM54" s="190" t="s">
        <v>575</v>
      </c>
      <c r="AN54" s="190" t="s">
        <v>575</v>
      </c>
      <c r="AO54" s="190" t="s">
        <v>575</v>
      </c>
    </row>
    <row r="55" spans="1:41" ht="15.9" customHeight="1" thickBot="1">
      <c r="B55" s="129"/>
      <c r="C55" s="579"/>
      <c r="D55" s="193"/>
      <c r="E55" s="81" t="s">
        <v>65</v>
      </c>
      <c r="F55" s="252" t="s">
        <v>68</v>
      </c>
      <c r="G55" s="111" t="s">
        <v>575</v>
      </c>
      <c r="H55" s="111" t="s">
        <v>575</v>
      </c>
      <c r="I55" s="111" t="s">
        <v>575</v>
      </c>
      <c r="J55" s="111" t="s">
        <v>575</v>
      </c>
      <c r="K55" s="111" t="s">
        <v>575</v>
      </c>
      <c r="L55" s="111" t="s">
        <v>575</v>
      </c>
      <c r="M55" s="111" t="s">
        <v>575</v>
      </c>
      <c r="N55" s="111" t="s">
        <v>575</v>
      </c>
      <c r="O55" s="111" t="s">
        <v>575</v>
      </c>
      <c r="P55" s="111" t="s">
        <v>575</v>
      </c>
      <c r="Q55" s="111" t="s">
        <v>575</v>
      </c>
      <c r="R55" s="111" t="s">
        <v>575</v>
      </c>
      <c r="S55" s="111" t="s">
        <v>575</v>
      </c>
      <c r="T55" s="111" t="s">
        <v>575</v>
      </c>
      <c r="U55" s="111" t="s">
        <v>575</v>
      </c>
      <c r="V55" s="111" t="s">
        <v>575</v>
      </c>
      <c r="W55" s="111" t="s">
        <v>575</v>
      </c>
      <c r="X55" s="111" t="s">
        <v>575</v>
      </c>
      <c r="Y55" s="111" t="s">
        <v>575</v>
      </c>
      <c r="Z55" s="111" t="s">
        <v>575</v>
      </c>
      <c r="AA55" s="111" t="s">
        <v>575</v>
      </c>
      <c r="AB55" s="111" t="s">
        <v>575</v>
      </c>
      <c r="AC55" s="111" t="s">
        <v>575</v>
      </c>
      <c r="AD55" s="111" t="s">
        <v>575</v>
      </c>
      <c r="AE55" s="111" t="s">
        <v>575</v>
      </c>
      <c r="AF55" s="111" t="s">
        <v>575</v>
      </c>
      <c r="AG55" s="111" t="s">
        <v>575</v>
      </c>
      <c r="AH55" s="111" t="s">
        <v>575</v>
      </c>
      <c r="AI55" s="111" t="s">
        <v>575</v>
      </c>
      <c r="AJ55" s="111" t="s">
        <v>575</v>
      </c>
      <c r="AK55" s="111" t="s">
        <v>575</v>
      </c>
      <c r="AL55" s="111" t="s">
        <v>575</v>
      </c>
      <c r="AM55" s="111" t="s">
        <v>575</v>
      </c>
      <c r="AN55" s="111" t="s">
        <v>575</v>
      </c>
      <c r="AO55" s="111" t="s">
        <v>575</v>
      </c>
    </row>
    <row r="56" spans="1:41" ht="21.9" customHeight="1" thickTop="1" thickBot="1">
      <c r="B56" s="129"/>
      <c r="C56" s="579"/>
      <c r="D56" s="586" t="s">
        <v>66</v>
      </c>
      <c r="E56" s="583"/>
      <c r="F56" s="83" t="s">
        <v>68</v>
      </c>
      <c r="G56" s="112">
        <f>SUM(G31,G35,G43,G49,G53)</f>
        <v>52.936841154766597</v>
      </c>
      <c r="H56" s="112">
        <f t="shared" ref="H56:AI56" si="27">SUM(H31,H35,H43,H49,H53)</f>
        <v>52.716974172702344</v>
      </c>
      <c r="I56" s="112">
        <f t="shared" si="27"/>
        <v>52.291993225644248</v>
      </c>
      <c r="J56" s="112">
        <f t="shared" si="27"/>
        <v>53.056669249031927</v>
      </c>
      <c r="K56" s="112">
        <f t="shared" si="27"/>
        <v>52.849791432174918</v>
      </c>
      <c r="L56" s="112">
        <f t="shared" si="27"/>
        <v>54.205933358202671</v>
      </c>
      <c r="M56" s="112">
        <f t="shared" si="27"/>
        <v>54.430362670476725</v>
      </c>
      <c r="N56" s="112">
        <f t="shared" si="27"/>
        <v>51.278513500598457</v>
      </c>
      <c r="O56" s="112">
        <f t="shared" si="27"/>
        <v>49.387945396917139</v>
      </c>
      <c r="P56" s="112">
        <f t="shared" si="27"/>
        <v>49.307475478038377</v>
      </c>
      <c r="Q56" s="112">
        <f t="shared" si="27"/>
        <v>49.884305117028589</v>
      </c>
      <c r="R56" s="112">
        <f t="shared" si="27"/>
        <v>47.268558854677806</v>
      </c>
      <c r="S56" s="112">
        <f t="shared" si="27"/>
        <v>47.54008555136609</v>
      </c>
      <c r="T56" s="112">
        <f t="shared" si="27"/>
        <v>48.352762366770605</v>
      </c>
      <c r="U56" s="112">
        <f t="shared" si="27"/>
        <v>53.193615934139217</v>
      </c>
      <c r="V56" s="112">
        <f t="shared" si="27"/>
        <v>56.369714108576034</v>
      </c>
      <c r="W56" s="112">
        <f t="shared" si="27"/>
        <v>58.314973481591096</v>
      </c>
      <c r="X56" s="112">
        <f t="shared" si="27"/>
        <v>58.993644471045855</v>
      </c>
      <c r="Y56" s="112">
        <f t="shared" si="27"/>
        <v>57.557814435110913</v>
      </c>
      <c r="Z56" s="112">
        <f t="shared" si="27"/>
        <v>53.849997489684789</v>
      </c>
      <c r="AA56" s="112">
        <f t="shared" si="27"/>
        <v>56.63780061828912</v>
      </c>
      <c r="AB56" s="112">
        <f t="shared" si="27"/>
        <v>45.061542833407984</v>
      </c>
      <c r="AC56" s="112">
        <f t="shared" si="27"/>
        <v>45.775990368040134</v>
      </c>
      <c r="AD56" s="112">
        <f t="shared" si="27"/>
        <v>43.632310855877016</v>
      </c>
      <c r="AE56" s="112">
        <f t="shared" si="27"/>
        <v>43.107404467743571</v>
      </c>
      <c r="AF56" s="112">
        <f t="shared" si="27"/>
        <v>45.003935287766666</v>
      </c>
      <c r="AG56" s="112">
        <f t="shared" si="27"/>
        <v>48.530668666348603</v>
      </c>
      <c r="AH56" s="112">
        <f t="shared" si="27"/>
        <v>51.186664573970361</v>
      </c>
      <c r="AI56" s="112">
        <f t="shared" si="27"/>
        <v>47.282928642665077</v>
      </c>
      <c r="AJ56" s="112">
        <f t="shared" ref="AJ56:AO56" si="28">SUM(AJ31,AJ35,AJ43,AJ49,AJ53)</f>
        <v>44.034883033206029</v>
      </c>
      <c r="AK56" s="112">
        <f t="shared" si="28"/>
        <v>39.806440803741346</v>
      </c>
      <c r="AL56" s="112">
        <f t="shared" si="28"/>
        <v>39.568321693316136</v>
      </c>
      <c r="AM56" s="112">
        <f t="shared" si="28"/>
        <v>38.097998844523204</v>
      </c>
      <c r="AN56" s="112">
        <f t="shared" si="28"/>
        <v>37.640351223286032</v>
      </c>
      <c r="AO56" s="112">
        <f t="shared" si="28"/>
        <v>36.886362066651103</v>
      </c>
    </row>
    <row r="57" spans="1:41" ht="21.9" customHeight="1" thickTop="1" thickBot="1">
      <c r="B57" s="129"/>
      <c r="C57" s="580"/>
      <c r="D57" s="584"/>
      <c r="E57" s="585"/>
      <c r="F57" s="84" t="s">
        <v>69</v>
      </c>
      <c r="G57" s="109">
        <f>G56*GWP_CH4</f>
        <v>1482.2315523334646</v>
      </c>
      <c r="H57" s="109">
        <f t="shared" ref="H57:AK57" si="29">H56*GWP_CH4</f>
        <v>1476.0752768356656</v>
      </c>
      <c r="I57" s="109">
        <f t="shared" si="29"/>
        <v>1464.1758103180389</v>
      </c>
      <c r="J57" s="109">
        <f t="shared" si="29"/>
        <v>1485.586738972894</v>
      </c>
      <c r="K57" s="109">
        <f t="shared" si="29"/>
        <v>1479.7941601008977</v>
      </c>
      <c r="L57" s="109">
        <f t="shared" si="29"/>
        <v>1517.7661340296747</v>
      </c>
      <c r="M57" s="109">
        <f t="shared" si="29"/>
        <v>1524.0501547733484</v>
      </c>
      <c r="N57" s="109">
        <f t="shared" si="29"/>
        <v>1435.7983780167567</v>
      </c>
      <c r="O57" s="109">
        <f t="shared" si="29"/>
        <v>1382.8624711136799</v>
      </c>
      <c r="P57" s="109">
        <f t="shared" si="29"/>
        <v>1380.6093133850745</v>
      </c>
      <c r="Q57" s="109">
        <f t="shared" si="29"/>
        <v>1396.7605432768005</v>
      </c>
      <c r="R57" s="109">
        <f t="shared" si="29"/>
        <v>1323.5196479309786</v>
      </c>
      <c r="S57" s="109">
        <f t="shared" si="29"/>
        <v>1331.1223954382506</v>
      </c>
      <c r="T57" s="109">
        <f t="shared" si="29"/>
        <v>1353.8773462695769</v>
      </c>
      <c r="U57" s="109">
        <f t="shared" si="29"/>
        <v>1489.4212461558982</v>
      </c>
      <c r="V57" s="109">
        <f t="shared" si="29"/>
        <v>1578.3519950401289</v>
      </c>
      <c r="W57" s="109">
        <f t="shared" si="29"/>
        <v>1632.8192574845507</v>
      </c>
      <c r="X57" s="109">
        <f t="shared" si="29"/>
        <v>1651.8220451892839</v>
      </c>
      <c r="Y57" s="109">
        <f t="shared" si="29"/>
        <v>1611.6188041831056</v>
      </c>
      <c r="Z57" s="109">
        <f t="shared" si="29"/>
        <v>1507.7999297111742</v>
      </c>
      <c r="AA57" s="109">
        <f t="shared" si="29"/>
        <v>1585.8584173120953</v>
      </c>
      <c r="AB57" s="109">
        <f t="shared" si="29"/>
        <v>1261.7231993354235</v>
      </c>
      <c r="AC57" s="109">
        <f t="shared" si="29"/>
        <v>1281.7277303051237</v>
      </c>
      <c r="AD57" s="109">
        <f t="shared" si="29"/>
        <v>1221.7047039645565</v>
      </c>
      <c r="AE57" s="109">
        <f t="shared" si="29"/>
        <v>1207.0073250968201</v>
      </c>
      <c r="AF57" s="109">
        <f t="shared" si="29"/>
        <v>1260.1101880574665</v>
      </c>
      <c r="AG57" s="109">
        <f t="shared" si="29"/>
        <v>1358.8587226577608</v>
      </c>
      <c r="AH57" s="109">
        <f t="shared" si="29"/>
        <v>1433.2266080711702</v>
      </c>
      <c r="AI57" s="109">
        <f t="shared" si="29"/>
        <v>1323.9220019946222</v>
      </c>
      <c r="AJ57" s="109">
        <f t="shared" si="29"/>
        <v>1232.9767249297688</v>
      </c>
      <c r="AK57" s="109">
        <f t="shared" si="29"/>
        <v>1114.5803425047577</v>
      </c>
      <c r="AL57" s="109">
        <f t="shared" ref="AL57:AM57" si="30">AL56*GWP_CH4</f>
        <v>1107.9130074128518</v>
      </c>
      <c r="AM57" s="109">
        <f t="shared" si="30"/>
        <v>1066.7439676466497</v>
      </c>
      <c r="AN57" s="109">
        <f t="shared" ref="AN57:AO57" si="31">AN56*GWP_CH4</f>
        <v>1053.929834252009</v>
      </c>
      <c r="AO57" s="109">
        <f t="shared" si="31"/>
        <v>1032.8181378662309</v>
      </c>
    </row>
    <row r="58" spans="1:41" ht="15.9" customHeight="1" thickTop="1">
      <c r="B58" s="129"/>
      <c r="C58" s="581" t="s">
        <v>70</v>
      </c>
      <c r="D58" s="127" t="s">
        <v>39</v>
      </c>
      <c r="E58" s="187"/>
      <c r="F58" s="253" t="s">
        <v>71</v>
      </c>
      <c r="G58" s="188">
        <f t="shared" ref="G58:AJ58" si="32">SUM(G59:G61)</f>
        <v>2.9848251958868448</v>
      </c>
      <c r="H58" s="188">
        <f t="shared" si="32"/>
        <v>3.0473918629491616</v>
      </c>
      <c r="I58" s="188">
        <f t="shared" si="32"/>
        <v>3.0222764400365092</v>
      </c>
      <c r="J58" s="188">
        <f t="shared" si="32"/>
        <v>3.1421320684010725</v>
      </c>
      <c r="K58" s="188">
        <f t="shared" si="32"/>
        <v>3.3220453034081512</v>
      </c>
      <c r="L58" s="188">
        <f t="shared" si="32"/>
        <v>4.5413020016283729</v>
      </c>
      <c r="M58" s="188">
        <f t="shared" si="32"/>
        <v>4.6912593430337477</v>
      </c>
      <c r="N58" s="188">
        <f t="shared" si="32"/>
        <v>4.8590957948966995</v>
      </c>
      <c r="O58" s="188">
        <f t="shared" si="32"/>
        <v>4.8765315522218025</v>
      </c>
      <c r="P58" s="188">
        <f t="shared" si="32"/>
        <v>5.2279512478457928</v>
      </c>
      <c r="Q58" s="188">
        <f t="shared" si="32"/>
        <v>5.4139537797615969</v>
      </c>
      <c r="R58" s="188">
        <f t="shared" si="32"/>
        <v>5.6474482217590118</v>
      </c>
      <c r="S58" s="188">
        <f t="shared" si="32"/>
        <v>5.8587756415537369</v>
      </c>
      <c r="T58" s="188">
        <f t="shared" si="32"/>
        <v>6.022866643287677</v>
      </c>
      <c r="U58" s="188">
        <f t="shared" si="32"/>
        <v>6.091815362030415</v>
      </c>
      <c r="V58" s="188">
        <f t="shared" si="32"/>
        <v>6.8387550502388734</v>
      </c>
      <c r="W58" s="188">
        <f t="shared" si="32"/>
        <v>6.8222892703289357</v>
      </c>
      <c r="X58" s="188">
        <f t="shared" si="32"/>
        <v>6.9993086034400145</v>
      </c>
      <c r="Y58" s="188">
        <f t="shared" si="32"/>
        <v>6.8718156612346997</v>
      </c>
      <c r="Z58" s="188">
        <f t="shared" si="32"/>
        <v>6.733903257718862</v>
      </c>
      <c r="AA58" s="188">
        <f t="shared" si="32"/>
        <v>6.7385111410642171</v>
      </c>
      <c r="AB58" s="188">
        <f t="shared" si="32"/>
        <v>7.3655543534840149</v>
      </c>
      <c r="AC58" s="188">
        <f t="shared" si="32"/>
        <v>7.4106085708214398</v>
      </c>
      <c r="AD58" s="188">
        <f t="shared" si="32"/>
        <v>7.6558767733616646</v>
      </c>
      <c r="AE58" s="188">
        <f t="shared" si="32"/>
        <v>7.6119239471011184</v>
      </c>
      <c r="AF58" s="188">
        <f t="shared" si="32"/>
        <v>7.7374500720873565</v>
      </c>
      <c r="AG58" s="188">
        <f t="shared" si="32"/>
        <v>7.3438705996393612</v>
      </c>
      <c r="AH58" s="188">
        <f t="shared" si="32"/>
        <v>8.1218158199839063</v>
      </c>
      <c r="AI58" s="188">
        <f t="shared" si="32"/>
        <v>7.4476227866581137</v>
      </c>
      <c r="AJ58" s="188">
        <f t="shared" si="32"/>
        <v>6.1189838665170422</v>
      </c>
      <c r="AK58" s="188">
        <f t="shared" ref="AK58:AL58" si="33">SUM(AK59:AK61)</f>
        <v>6.0450326948005584</v>
      </c>
      <c r="AL58" s="188">
        <f t="shared" si="33"/>
        <v>6.1447935419813424</v>
      </c>
      <c r="AM58" s="188">
        <f t="shared" ref="AM58:AN58" si="34">SUM(AM59:AM61)</f>
        <v>5.8798258586119987</v>
      </c>
      <c r="AN58" s="188">
        <f t="shared" si="34"/>
        <v>5.6462111692879686</v>
      </c>
      <c r="AO58" s="188">
        <f t="shared" ref="AO58" si="35">SUM(AO59:AO61)</f>
        <v>5.3184741741924304</v>
      </c>
    </row>
    <row r="59" spans="1:41" ht="15.9" customHeight="1">
      <c r="B59" s="129"/>
      <c r="C59" s="579"/>
      <c r="E59" s="133" t="s">
        <v>42</v>
      </c>
      <c r="F59" s="253" t="s">
        <v>71</v>
      </c>
      <c r="G59" s="189">
        <v>1.7169052931533402</v>
      </c>
      <c r="H59" s="189">
        <v>1.777080683541747</v>
      </c>
      <c r="I59" s="189">
        <v>1.6801781084358638</v>
      </c>
      <c r="J59" s="189">
        <v>1.6708973332363435</v>
      </c>
      <c r="K59" s="189">
        <v>1.8670854510090455</v>
      </c>
      <c r="L59" s="189">
        <v>3.09073457726908</v>
      </c>
      <c r="M59" s="189">
        <v>3.1594861685135829</v>
      </c>
      <c r="N59" s="189">
        <v>3.2304468456970623</v>
      </c>
      <c r="O59" s="189">
        <v>3.2438751932000258</v>
      </c>
      <c r="P59" s="189">
        <v>3.5289281698139479</v>
      </c>
      <c r="Q59" s="189">
        <v>3.7154876117956186</v>
      </c>
      <c r="R59" s="189">
        <v>3.996540354235341</v>
      </c>
      <c r="S59" s="189">
        <v>4.2102438226153049</v>
      </c>
      <c r="T59" s="189">
        <v>4.3303553124377103</v>
      </c>
      <c r="U59" s="189">
        <v>4.3658187159348332</v>
      </c>
      <c r="V59" s="189">
        <v>5.0582516980446455</v>
      </c>
      <c r="W59" s="189">
        <v>4.9936509796680868</v>
      </c>
      <c r="X59" s="189">
        <v>5.1677078714558746</v>
      </c>
      <c r="Y59" s="189">
        <v>5.0595012213414208</v>
      </c>
      <c r="Z59" s="189">
        <v>4.9312054332398496</v>
      </c>
      <c r="AA59" s="189">
        <v>4.9122704559322008</v>
      </c>
      <c r="AB59" s="189">
        <v>5.7804062112372829</v>
      </c>
      <c r="AC59" s="189">
        <v>5.8477807956866199</v>
      </c>
      <c r="AD59" s="189">
        <v>6.3568261003607658</v>
      </c>
      <c r="AE59" s="189">
        <v>6.3805761881429914</v>
      </c>
      <c r="AF59" s="189">
        <v>6.4164128402510023</v>
      </c>
      <c r="AG59" s="189">
        <v>6.0505283340943157</v>
      </c>
      <c r="AH59" s="189">
        <v>6.8401992961599074</v>
      </c>
      <c r="AI59" s="189">
        <v>6.3199366500186391</v>
      </c>
      <c r="AJ59" s="189">
        <v>5.1857029233981686</v>
      </c>
      <c r="AK59" s="189">
        <v>5.1366924157919662</v>
      </c>
      <c r="AL59" s="189">
        <v>5.1405787042536515</v>
      </c>
      <c r="AM59" s="189">
        <v>4.9065331003138697</v>
      </c>
      <c r="AN59" s="189">
        <v>4.6780776844885024</v>
      </c>
      <c r="AO59" s="189">
        <v>4.4806539067273876</v>
      </c>
    </row>
    <row r="60" spans="1:41" ht="15.9" customHeight="1">
      <c r="B60" s="129"/>
      <c r="C60" s="579"/>
      <c r="D60" s="191"/>
      <c r="E60" s="133" t="s">
        <v>43</v>
      </c>
      <c r="F60" s="253" t="s">
        <v>71</v>
      </c>
      <c r="G60" s="189">
        <v>1.050645055704041</v>
      </c>
      <c r="H60" s="189">
        <v>1.0683744555696957</v>
      </c>
      <c r="I60" s="189">
        <v>1.1616084823033321</v>
      </c>
      <c r="J60" s="189">
        <v>1.2922506410082919</v>
      </c>
      <c r="K60" s="189">
        <v>1.3134056687950975</v>
      </c>
      <c r="L60" s="189">
        <v>1.3130043974915062</v>
      </c>
      <c r="M60" s="189">
        <v>1.3933130157913225</v>
      </c>
      <c r="N60" s="189">
        <v>1.5098221822174624</v>
      </c>
      <c r="O60" s="189">
        <v>1.532262176554174</v>
      </c>
      <c r="P60" s="189">
        <v>1.5889551581586674</v>
      </c>
      <c r="Q60" s="189">
        <v>1.5795810326486663</v>
      </c>
      <c r="R60" s="189">
        <v>1.5319918648292505</v>
      </c>
      <c r="S60" s="189">
        <v>1.524205385745063</v>
      </c>
      <c r="T60" s="189">
        <v>1.5700451131091708</v>
      </c>
      <c r="U60" s="189">
        <v>1.5925608729877434</v>
      </c>
      <c r="V60" s="189">
        <v>1.6090639916643155</v>
      </c>
      <c r="W60" s="189">
        <v>1.6460058242784654</v>
      </c>
      <c r="X60" s="189">
        <v>1.6322483244289339</v>
      </c>
      <c r="Y60" s="189">
        <v>1.6050317261771412</v>
      </c>
      <c r="Z60" s="189">
        <v>1.5961332514412936</v>
      </c>
      <c r="AA60" s="189">
        <v>1.6136335881866084</v>
      </c>
      <c r="AB60" s="189">
        <v>1.4179712853152611</v>
      </c>
      <c r="AC60" s="189">
        <v>1.4237199036748598</v>
      </c>
      <c r="AD60" s="189">
        <v>1.2089974500279737</v>
      </c>
      <c r="AE60" s="189">
        <v>1.1660248731075256</v>
      </c>
      <c r="AF60" s="189">
        <v>1.2569357148431708</v>
      </c>
      <c r="AG60" s="189">
        <v>1.2212452265916762</v>
      </c>
      <c r="AH60" s="189">
        <v>1.2143140589152226</v>
      </c>
      <c r="AI60" s="189">
        <v>1.0628343853802162</v>
      </c>
      <c r="AJ60" s="189">
        <v>0.87698158545811145</v>
      </c>
      <c r="AK60" s="189">
        <v>0.85095917592738579</v>
      </c>
      <c r="AL60" s="189">
        <v>0.94830075335679509</v>
      </c>
      <c r="AM60" s="189">
        <v>0.91941566549683307</v>
      </c>
      <c r="AN60" s="189">
        <v>0.91612572822181437</v>
      </c>
      <c r="AO60" s="189">
        <v>0.78748109320822979</v>
      </c>
    </row>
    <row r="61" spans="1:41" ht="16.2">
      <c r="B61" s="129"/>
      <c r="C61" s="579"/>
      <c r="D61" s="191"/>
      <c r="E61" s="133" t="s">
        <v>44</v>
      </c>
      <c r="F61" s="253" t="s">
        <v>71</v>
      </c>
      <c r="G61" s="189">
        <v>0.21727484702946376</v>
      </c>
      <c r="H61" s="189">
        <v>0.20193672383771918</v>
      </c>
      <c r="I61" s="189">
        <v>0.18048984929731304</v>
      </c>
      <c r="J61" s="189">
        <v>0.17898409415643718</v>
      </c>
      <c r="K61" s="189">
        <v>0.14155418360400807</v>
      </c>
      <c r="L61" s="189">
        <v>0.13756302686778701</v>
      </c>
      <c r="M61" s="189">
        <v>0.13846015872884165</v>
      </c>
      <c r="N61" s="189">
        <v>0.11882676698217513</v>
      </c>
      <c r="O61" s="189">
        <v>0.10039418246760222</v>
      </c>
      <c r="P61" s="189">
        <v>0.1100679198731771</v>
      </c>
      <c r="Q61" s="189">
        <v>0.11888513531731185</v>
      </c>
      <c r="R61" s="189">
        <v>0.11891600269441982</v>
      </c>
      <c r="S61" s="189">
        <v>0.1243264331933692</v>
      </c>
      <c r="T61" s="189">
        <v>0.12246621774079632</v>
      </c>
      <c r="U61" s="189">
        <v>0.13343577310783855</v>
      </c>
      <c r="V61" s="189">
        <v>0.17143936052991313</v>
      </c>
      <c r="W61" s="189">
        <v>0.18263246638238326</v>
      </c>
      <c r="X61" s="189">
        <v>0.19935240755520539</v>
      </c>
      <c r="Y61" s="189">
        <v>0.20728271371613785</v>
      </c>
      <c r="Z61" s="189">
        <v>0.20656457303771841</v>
      </c>
      <c r="AA61" s="189">
        <v>0.21260709694540852</v>
      </c>
      <c r="AB61" s="189">
        <v>0.16717685693147136</v>
      </c>
      <c r="AC61" s="189">
        <v>0.13910787145995987</v>
      </c>
      <c r="AD61" s="189">
        <v>9.0053222972925451E-2</v>
      </c>
      <c r="AE61" s="189">
        <v>6.5322885850602197E-2</v>
      </c>
      <c r="AF61" s="189">
        <v>6.4101516993182978E-2</v>
      </c>
      <c r="AG61" s="189">
        <v>7.2097038953369996E-2</v>
      </c>
      <c r="AH61" s="189">
        <v>6.7302464908776172E-2</v>
      </c>
      <c r="AI61" s="189">
        <v>6.4851751259258614E-2</v>
      </c>
      <c r="AJ61" s="189">
        <v>5.6299357660762189E-2</v>
      </c>
      <c r="AK61" s="189">
        <v>5.7381103081206503E-2</v>
      </c>
      <c r="AL61" s="189">
        <v>5.5914084370895983E-2</v>
      </c>
      <c r="AM61" s="189">
        <v>5.3877092801296031E-2</v>
      </c>
      <c r="AN61" s="189">
        <v>5.2007756577651748E-2</v>
      </c>
      <c r="AO61" s="189">
        <v>5.0339174256812398E-2</v>
      </c>
    </row>
    <row r="62" spans="1:41" ht="15.9" customHeight="1">
      <c r="B62" s="129"/>
      <c r="C62" s="579"/>
      <c r="D62" s="127" t="s">
        <v>45</v>
      </c>
      <c r="E62" s="133"/>
      <c r="F62" s="253" t="s">
        <v>71</v>
      </c>
      <c r="G62" s="189">
        <f t="shared" ref="G62:AJ62" si="36">SUM(G63:G69)</f>
        <v>4.2314521946803261</v>
      </c>
      <c r="H62" s="189">
        <f t="shared" si="36"/>
        <v>4.481328757411692</v>
      </c>
      <c r="I62" s="189">
        <f t="shared" si="36"/>
        <v>4.6254511886660286</v>
      </c>
      <c r="J62" s="189">
        <f t="shared" si="36"/>
        <v>4.9799650990143745</v>
      </c>
      <c r="K62" s="189">
        <f t="shared" si="36"/>
        <v>5.4222648624499898</v>
      </c>
      <c r="L62" s="189">
        <f t="shared" si="36"/>
        <v>5.7301024114434354</v>
      </c>
      <c r="M62" s="189">
        <f t="shared" si="36"/>
        <v>5.9317138826621525</v>
      </c>
      <c r="N62" s="189">
        <f t="shared" si="36"/>
        <v>6.2627755469023825</v>
      </c>
      <c r="O62" s="189">
        <f t="shared" si="36"/>
        <v>5.9918600198433456</v>
      </c>
      <c r="P62" s="189">
        <f t="shared" si="36"/>
        <v>6.1344412021273191</v>
      </c>
      <c r="Q62" s="189">
        <f t="shared" si="36"/>
        <v>6.3068851163508128</v>
      </c>
      <c r="R62" s="189">
        <f t="shared" si="36"/>
        <v>6.2742247755964353</v>
      </c>
      <c r="S62" s="189">
        <f t="shared" si="36"/>
        <v>6.3352540764663363</v>
      </c>
      <c r="T62" s="189">
        <f t="shared" si="36"/>
        <v>6.2680987047058192</v>
      </c>
      <c r="U62" s="189">
        <f t="shared" si="36"/>
        <v>6.320222240126947</v>
      </c>
      <c r="V62" s="189">
        <f t="shared" si="36"/>
        <v>6.2693682174252583</v>
      </c>
      <c r="W62" s="189">
        <f t="shared" si="36"/>
        <v>6.1410688250723133</v>
      </c>
      <c r="X62" s="189">
        <f t="shared" si="36"/>
        <v>6.3696992359085378</v>
      </c>
      <c r="Y62" s="189">
        <f t="shared" si="36"/>
        <v>6.1665035393789376</v>
      </c>
      <c r="Z62" s="189">
        <f t="shared" si="36"/>
        <v>5.9152781624849933</v>
      </c>
      <c r="AA62" s="189">
        <f t="shared" si="36"/>
        <v>5.784779755608171</v>
      </c>
      <c r="AB62" s="189">
        <f t="shared" si="36"/>
        <v>5.773021981534125</v>
      </c>
      <c r="AC62" s="189">
        <f t="shared" si="36"/>
        <v>5.8323294438213154</v>
      </c>
      <c r="AD62" s="189">
        <f t="shared" si="36"/>
        <v>5.9136402346483425</v>
      </c>
      <c r="AE62" s="189">
        <f t="shared" si="36"/>
        <v>5.7815008090894819</v>
      </c>
      <c r="AF62" s="189">
        <f t="shared" si="36"/>
        <v>5.8254109288061651</v>
      </c>
      <c r="AG62" s="189">
        <f t="shared" si="36"/>
        <v>5.6129167210641464</v>
      </c>
      <c r="AH62" s="189">
        <f t="shared" si="36"/>
        <v>5.6175596149940441</v>
      </c>
      <c r="AI62" s="189">
        <f t="shared" si="36"/>
        <v>5.5049851611573013</v>
      </c>
      <c r="AJ62" s="189">
        <f t="shared" si="36"/>
        <v>5.3475863811449136</v>
      </c>
      <c r="AK62" s="189">
        <f t="shared" ref="AK62:AL62" si="37">SUM(AK63:AK69)</f>
        <v>4.9297156424712743</v>
      </c>
      <c r="AL62" s="189">
        <f t="shared" si="37"/>
        <v>4.907151685611713</v>
      </c>
      <c r="AM62" s="189">
        <f t="shared" ref="AM62:AN62" si="38">SUM(AM63:AM69)</f>
        <v>4.3290512645923913</v>
      </c>
      <c r="AN62" s="189">
        <f t="shared" si="38"/>
        <v>4.0203348020632896</v>
      </c>
      <c r="AO62" s="189">
        <f t="shared" ref="AO62" si="39">SUM(AO63:AO69)</f>
        <v>3.9717790263041248</v>
      </c>
    </row>
    <row r="63" spans="1:41" ht="15.9" customHeight="1">
      <c r="B63" s="129"/>
      <c r="C63" s="579"/>
      <c r="E63" s="133" t="s">
        <v>46</v>
      </c>
      <c r="F63" s="253" t="s">
        <v>71</v>
      </c>
      <c r="G63" s="189">
        <v>1.1180320700155248</v>
      </c>
      <c r="H63" s="189">
        <v>1.141293063064424</v>
      </c>
      <c r="I63" s="189">
        <v>1.1531399732322483</v>
      </c>
      <c r="J63" s="189">
        <v>1.2185630329838768</v>
      </c>
      <c r="K63" s="189">
        <v>1.322250768141231</v>
      </c>
      <c r="L63" s="189">
        <v>1.3389555172394396</v>
      </c>
      <c r="M63" s="189">
        <v>1.2247603716251154</v>
      </c>
      <c r="N63" s="189">
        <v>1.2737044974943958</v>
      </c>
      <c r="O63" s="189">
        <v>1.2439823444508684</v>
      </c>
      <c r="P63" s="189">
        <v>1.3288769642327563</v>
      </c>
      <c r="Q63" s="189">
        <v>1.3988653800695419</v>
      </c>
      <c r="R63" s="189">
        <v>1.4008224337331876</v>
      </c>
      <c r="S63" s="189">
        <v>1.4968433720924477</v>
      </c>
      <c r="T63" s="189">
        <v>1.5023249555710287</v>
      </c>
      <c r="U63" s="189">
        <v>1.5701679120795184</v>
      </c>
      <c r="V63" s="189">
        <v>1.4748365894196633</v>
      </c>
      <c r="W63" s="189">
        <v>1.4036813341504646</v>
      </c>
      <c r="X63" s="189">
        <v>1.6871343539730743</v>
      </c>
      <c r="Y63" s="189">
        <v>1.559897657447725</v>
      </c>
      <c r="Z63" s="189">
        <v>1.4612271188253916</v>
      </c>
      <c r="AA63" s="189">
        <v>1.4978825298428504</v>
      </c>
      <c r="AB63" s="189">
        <v>1.2096523193202169</v>
      </c>
      <c r="AC63" s="189">
        <v>1.2643822193979299</v>
      </c>
      <c r="AD63" s="189">
        <v>1.3244331830925433</v>
      </c>
      <c r="AE63" s="189">
        <v>1.3251650500989947</v>
      </c>
      <c r="AF63" s="189">
        <v>1.3441277410101962</v>
      </c>
      <c r="AG63" s="189">
        <v>1.3350904969624908</v>
      </c>
      <c r="AH63" s="189">
        <v>1.33070545165541</v>
      </c>
      <c r="AI63" s="189">
        <v>1.2635900639988853</v>
      </c>
      <c r="AJ63" s="189">
        <v>1.3010982852942399</v>
      </c>
      <c r="AK63" s="189">
        <v>1.1566064305558932</v>
      </c>
      <c r="AL63" s="189">
        <v>1.1239703330770117</v>
      </c>
      <c r="AM63" s="189">
        <v>0.98684301163679433</v>
      </c>
      <c r="AN63" s="189">
        <v>1.0112381635593</v>
      </c>
      <c r="AO63" s="189">
        <v>0.95100177215300641</v>
      </c>
    </row>
    <row r="64" spans="1:41" ht="15.9" customHeight="1">
      <c r="B64" s="129"/>
      <c r="C64" s="579"/>
      <c r="D64" s="191"/>
      <c r="E64" s="184" t="s">
        <v>47</v>
      </c>
      <c r="F64" s="253" t="s">
        <v>71</v>
      </c>
      <c r="G64" s="189">
        <v>0.24614011150620022</v>
      </c>
      <c r="H64" s="189">
        <v>0.24225423968678195</v>
      </c>
      <c r="I64" s="189">
        <v>0.24165592510214018</v>
      </c>
      <c r="J64" s="189">
        <v>0.23528400222358942</v>
      </c>
      <c r="K64" s="189">
        <v>0.22668476985318373</v>
      </c>
      <c r="L64" s="189">
        <v>0.23099226471294843</v>
      </c>
      <c r="M64" s="189">
        <v>0.2157545670576807</v>
      </c>
      <c r="N64" s="189">
        <v>0.22064293520853567</v>
      </c>
      <c r="O64" s="189">
        <v>0.21975966870013988</v>
      </c>
      <c r="P64" s="189">
        <v>0.21649396716164226</v>
      </c>
      <c r="Q64" s="189">
        <v>0.2070651592529934</v>
      </c>
      <c r="R64" s="189">
        <v>0.20804135258796191</v>
      </c>
      <c r="S64" s="189">
        <v>0.20561803358131625</v>
      </c>
      <c r="T64" s="189">
        <v>0.20254837788955665</v>
      </c>
      <c r="U64" s="189">
        <v>0.17468681152857024</v>
      </c>
      <c r="V64" s="189">
        <v>7.6537561788810965E-2</v>
      </c>
      <c r="W64" s="189">
        <v>7.2535911555910451E-2</v>
      </c>
      <c r="X64" s="189">
        <v>6.1947332807227654E-2</v>
      </c>
      <c r="Y64" s="189">
        <v>5.8221803508479858E-2</v>
      </c>
      <c r="Z64" s="189">
        <v>5.0021444164131929E-2</v>
      </c>
      <c r="AA64" s="189">
        <v>4.8465191389284089E-2</v>
      </c>
      <c r="AB64" s="189">
        <v>6.0302029540070461E-2</v>
      </c>
      <c r="AC64" s="189">
        <v>6.0571905938865689E-2</v>
      </c>
      <c r="AD64" s="189">
        <v>5.5496850051802687E-2</v>
      </c>
      <c r="AE64" s="189">
        <v>5.2907286159423861E-2</v>
      </c>
      <c r="AF64" s="189">
        <v>4.7756466623431894E-2</v>
      </c>
      <c r="AG64" s="189">
        <v>5.4483053688960219E-2</v>
      </c>
      <c r="AH64" s="189">
        <v>4.9965529816121748E-2</v>
      </c>
      <c r="AI64" s="189">
        <v>5.4118726664154869E-2</v>
      </c>
      <c r="AJ64" s="189">
        <v>4.5088744667376904E-2</v>
      </c>
      <c r="AK64" s="189">
        <v>4.2459483979885831E-2</v>
      </c>
      <c r="AL64" s="189">
        <v>4.7787577740947135E-2</v>
      </c>
      <c r="AM64" s="189">
        <v>4.5268302425427287E-2</v>
      </c>
      <c r="AN64" s="189">
        <v>4.4754617422140278E-2</v>
      </c>
      <c r="AO64" s="189">
        <v>4.2119597408976236E-2</v>
      </c>
    </row>
    <row r="65" spans="2:41" ht="15.9" customHeight="1">
      <c r="B65" s="129"/>
      <c r="C65" s="579"/>
      <c r="D65" s="191"/>
      <c r="E65" s="184" t="s">
        <v>48</v>
      </c>
      <c r="F65" s="253" t="s">
        <v>71</v>
      </c>
      <c r="G65" s="189">
        <v>0.74346043998942835</v>
      </c>
      <c r="H65" s="189">
        <v>0.97126584270037586</v>
      </c>
      <c r="I65" s="189">
        <v>1.0550676234624181</v>
      </c>
      <c r="J65" s="189">
        <v>1.0519199001082968</v>
      </c>
      <c r="K65" s="189">
        <v>1.1018321117229966</v>
      </c>
      <c r="L65" s="189">
        <v>1.1871098751189426</v>
      </c>
      <c r="M65" s="189">
        <v>1.2863850788366655</v>
      </c>
      <c r="N65" s="189">
        <v>1.2665432143083837</v>
      </c>
      <c r="O65" s="189">
        <v>1.1835870692130575</v>
      </c>
      <c r="P65" s="189">
        <v>1.2023346546124793</v>
      </c>
      <c r="Q65" s="189">
        <v>1.1971592951536727</v>
      </c>
      <c r="R65" s="189">
        <v>1.1428971698108172</v>
      </c>
      <c r="S65" s="189">
        <v>1.1981467035152893</v>
      </c>
      <c r="T65" s="189">
        <v>1.1177014890376662</v>
      </c>
      <c r="U65" s="189">
        <v>1.1151921652421302</v>
      </c>
      <c r="V65" s="189">
        <v>1.0433351062359371</v>
      </c>
      <c r="W65" s="189">
        <v>1.0184365262472768</v>
      </c>
      <c r="X65" s="189">
        <v>1.0081820208166079</v>
      </c>
      <c r="Y65" s="189">
        <v>0.96393741404772615</v>
      </c>
      <c r="Z65" s="189">
        <v>0.94484701852103969</v>
      </c>
      <c r="AA65" s="189">
        <v>0.96307318043065926</v>
      </c>
      <c r="AB65" s="189">
        <v>1.0767151739037462</v>
      </c>
      <c r="AC65" s="189">
        <v>1.0257788890485162</v>
      </c>
      <c r="AD65" s="189">
        <v>1.0650593741210279</v>
      </c>
      <c r="AE65" s="189">
        <v>1.0015078731641827</v>
      </c>
      <c r="AF65" s="189">
        <v>0.99766591825248063</v>
      </c>
      <c r="AG65" s="189">
        <v>0.91175319646288111</v>
      </c>
      <c r="AH65" s="189">
        <v>1.0120696522233747</v>
      </c>
      <c r="AI65" s="189">
        <v>0.94508316784215518</v>
      </c>
      <c r="AJ65" s="189">
        <v>0.94583727821248931</v>
      </c>
      <c r="AK65" s="189">
        <v>0.88413181080252279</v>
      </c>
      <c r="AL65" s="189">
        <v>0.95738099576895119</v>
      </c>
      <c r="AM65" s="189">
        <v>0.80110779740378846</v>
      </c>
      <c r="AN65" s="189">
        <v>0.81261232572715392</v>
      </c>
      <c r="AO65" s="189">
        <v>0.71131185646833128</v>
      </c>
    </row>
    <row r="66" spans="2:41" ht="15.9" customHeight="1">
      <c r="B66" s="129"/>
      <c r="C66" s="579"/>
      <c r="D66" s="191"/>
      <c r="E66" s="184" t="s">
        <v>49</v>
      </c>
      <c r="F66" s="253" t="s">
        <v>71</v>
      </c>
      <c r="G66" s="189">
        <v>0.48264740930660888</v>
      </c>
      <c r="H66" s="189">
        <v>0.47278090907066311</v>
      </c>
      <c r="I66" s="189">
        <v>0.48400925153286545</v>
      </c>
      <c r="J66" s="189">
        <v>0.5053043057209371</v>
      </c>
      <c r="K66" s="189">
        <v>0.74556018486870324</v>
      </c>
      <c r="L66" s="189">
        <v>0.91243784609071155</v>
      </c>
      <c r="M66" s="189">
        <v>0.90141260882126573</v>
      </c>
      <c r="N66" s="189">
        <v>0.92273755412680947</v>
      </c>
      <c r="O66" s="189">
        <v>0.88459497825154254</v>
      </c>
      <c r="P66" s="189">
        <v>0.90464281891928022</v>
      </c>
      <c r="Q66" s="189">
        <v>0.95425486632400314</v>
      </c>
      <c r="R66" s="189">
        <v>0.94321001820019879</v>
      </c>
      <c r="S66" s="189">
        <v>0.93002740404713491</v>
      </c>
      <c r="T66" s="189">
        <v>0.92553203813355311</v>
      </c>
      <c r="U66" s="189">
        <v>0.95101748998677949</v>
      </c>
      <c r="V66" s="189">
        <v>0.98003635438872505</v>
      </c>
      <c r="W66" s="189">
        <v>0.97342841761278398</v>
      </c>
      <c r="X66" s="189">
        <v>0.97926907574242572</v>
      </c>
      <c r="Y66" s="189">
        <v>1.1369576039699858</v>
      </c>
      <c r="Z66" s="189">
        <v>1.1627337008156708</v>
      </c>
      <c r="AA66" s="189">
        <v>1.1393643821945532</v>
      </c>
      <c r="AB66" s="189">
        <v>1.1512300015320378</v>
      </c>
      <c r="AC66" s="189">
        <v>1.1759909149661334</v>
      </c>
      <c r="AD66" s="189">
        <v>1.2262691481340906</v>
      </c>
      <c r="AE66" s="189">
        <v>1.2565260896412036</v>
      </c>
      <c r="AF66" s="189">
        <v>1.2598097922940614</v>
      </c>
      <c r="AG66" s="189">
        <v>1.2181715833716351</v>
      </c>
      <c r="AH66" s="189">
        <v>1.193938580311154</v>
      </c>
      <c r="AI66" s="189">
        <v>1.1874931995009856</v>
      </c>
      <c r="AJ66" s="189">
        <v>1.0645103104597855</v>
      </c>
      <c r="AK66" s="189">
        <v>0.83727113166109834</v>
      </c>
      <c r="AL66" s="189">
        <v>0.86782935476397427</v>
      </c>
      <c r="AM66" s="189">
        <v>0.7827381572132992</v>
      </c>
      <c r="AN66" s="189">
        <v>0.73364265201959111</v>
      </c>
      <c r="AO66" s="189">
        <v>0.69855153697176797</v>
      </c>
    </row>
    <row r="67" spans="2:41" ht="15.9" customHeight="1">
      <c r="B67" s="129"/>
      <c r="C67" s="579"/>
      <c r="D67" s="191"/>
      <c r="E67" s="184" t="s">
        <v>50</v>
      </c>
      <c r="F67" s="253" t="s">
        <v>71</v>
      </c>
      <c r="G67" s="189">
        <v>3.7058358236054169E-2</v>
      </c>
      <c r="H67" s="189">
        <v>4.0284172634466507E-2</v>
      </c>
      <c r="I67" s="189">
        <v>4.3902880002031207E-2</v>
      </c>
      <c r="J67" s="189">
        <v>4.6965069580170014E-2</v>
      </c>
      <c r="K67" s="189">
        <v>4.8496145402048559E-2</v>
      </c>
      <c r="L67" s="189">
        <v>5.3348831765499864E-2</v>
      </c>
      <c r="M67" s="189">
        <v>5.3095404037455086E-2</v>
      </c>
      <c r="N67" s="189">
        <v>5.5735859196513284E-2</v>
      </c>
      <c r="O67" s="189">
        <v>6.0143148433324869E-2</v>
      </c>
      <c r="P67" s="189">
        <v>6.5435536300851166E-2</v>
      </c>
      <c r="Q67" s="189">
        <v>6.5362510815140773E-2</v>
      </c>
      <c r="R67" s="189">
        <v>6.8866929528222376E-2</v>
      </c>
      <c r="S67" s="189">
        <v>7.2726113815690024E-2</v>
      </c>
      <c r="T67" s="189">
        <v>7.2980726302284527E-2</v>
      </c>
      <c r="U67" s="189">
        <v>7.9186892829234468E-2</v>
      </c>
      <c r="V67" s="189">
        <v>8.1282194211654668E-2</v>
      </c>
      <c r="W67" s="189">
        <v>8.2765645024770837E-2</v>
      </c>
      <c r="X67" s="189">
        <v>8.2679901890878565E-2</v>
      </c>
      <c r="Y67" s="189">
        <v>7.5955477861505444E-2</v>
      </c>
      <c r="Z67" s="189">
        <v>7.6549556492069737E-2</v>
      </c>
      <c r="AA67" s="189">
        <v>7.8433678621322833E-2</v>
      </c>
      <c r="AB67" s="189">
        <v>7.4290783049671016E-2</v>
      </c>
      <c r="AC67" s="189">
        <v>7.2660172662844552E-2</v>
      </c>
      <c r="AD67" s="189">
        <v>7.1286299297291522E-2</v>
      </c>
      <c r="AE67" s="189">
        <v>6.8851380776701415E-2</v>
      </c>
      <c r="AF67" s="189">
        <v>6.044876946148818E-2</v>
      </c>
      <c r="AG67" s="189">
        <v>5.6490386513752315E-2</v>
      </c>
      <c r="AH67" s="189">
        <v>4.8533848024835909E-2</v>
      </c>
      <c r="AI67" s="189">
        <v>5.1753434438856577E-2</v>
      </c>
      <c r="AJ67" s="189">
        <v>4.4358673518150551E-2</v>
      </c>
      <c r="AK67" s="189">
        <v>4.1906071075811506E-2</v>
      </c>
      <c r="AL67" s="189">
        <v>4.3806605315384869E-2</v>
      </c>
      <c r="AM67" s="189">
        <v>4.0873008169392912E-2</v>
      </c>
      <c r="AN67" s="189">
        <v>4.0753725218529553E-2</v>
      </c>
      <c r="AO67" s="189">
        <v>4.2434479934434492E-2</v>
      </c>
    </row>
    <row r="68" spans="2:41" ht="15.9" customHeight="1">
      <c r="B68" s="129"/>
      <c r="C68" s="579"/>
      <c r="D68" s="191"/>
      <c r="E68" s="184" t="s">
        <v>51</v>
      </c>
      <c r="F68" s="253" t="s">
        <v>71</v>
      </c>
      <c r="G68" s="190">
        <v>0.79849981217979438</v>
      </c>
      <c r="H68" s="190">
        <v>0.80596368868668089</v>
      </c>
      <c r="I68" s="190">
        <v>0.82977137723504746</v>
      </c>
      <c r="J68" s="190">
        <v>1.001173392548504</v>
      </c>
      <c r="K68" s="190">
        <v>1.0437266975038466</v>
      </c>
      <c r="L68" s="190">
        <v>1.0615547475436686</v>
      </c>
      <c r="M68" s="190">
        <v>1.3172711483457777</v>
      </c>
      <c r="N68" s="190">
        <v>1.6715758247987993</v>
      </c>
      <c r="O68" s="190">
        <v>1.5871789945324231</v>
      </c>
      <c r="P68" s="190">
        <v>1.6210921245929333</v>
      </c>
      <c r="Q68" s="190">
        <v>1.7278676731704186</v>
      </c>
      <c r="R68" s="190">
        <v>1.7842414946975289</v>
      </c>
      <c r="S68" s="190">
        <v>1.7273832195022976</v>
      </c>
      <c r="T68" s="190">
        <v>1.7653320311655341</v>
      </c>
      <c r="U68" s="190">
        <v>1.7541804219016601</v>
      </c>
      <c r="V68" s="190">
        <v>1.9755029800495039</v>
      </c>
      <c r="W68" s="190">
        <v>1.9815123384827431</v>
      </c>
      <c r="X68" s="190">
        <v>1.9874959834204344</v>
      </c>
      <c r="Y68" s="190">
        <v>1.8906092808765287</v>
      </c>
      <c r="Z68" s="190">
        <v>1.7385986830233608</v>
      </c>
      <c r="AA68" s="190">
        <v>1.5559387860621094</v>
      </c>
      <c r="AB68" s="190">
        <v>1.5818149359713132</v>
      </c>
      <c r="AC68" s="190">
        <v>1.6159675094232064</v>
      </c>
      <c r="AD68" s="190">
        <v>1.649200597264634</v>
      </c>
      <c r="AE68" s="190">
        <v>1.6246774125631973</v>
      </c>
      <c r="AF68" s="190">
        <v>1.6624308146152602</v>
      </c>
      <c r="AG68" s="190">
        <v>1.5862904335523491</v>
      </c>
      <c r="AH68" s="190">
        <v>1.5285192498567641</v>
      </c>
      <c r="AI68" s="190">
        <v>1.539154554462955</v>
      </c>
      <c r="AJ68" s="190">
        <v>1.5072727707808922</v>
      </c>
      <c r="AK68" s="190">
        <v>1.5052494079266452</v>
      </c>
      <c r="AL68" s="190">
        <v>1.3845086115885279</v>
      </c>
      <c r="AM68" s="190">
        <v>1.2052890839034096</v>
      </c>
      <c r="AN68" s="190">
        <v>0.93885635858982619</v>
      </c>
      <c r="AO68" s="190">
        <v>1.0894934781537307</v>
      </c>
    </row>
    <row r="69" spans="2:41" ht="15.9" customHeight="1">
      <c r="B69" s="129"/>
      <c r="C69" s="579"/>
      <c r="D69" s="128"/>
      <c r="E69" s="184" t="s">
        <v>52</v>
      </c>
      <c r="F69" s="253" t="s">
        <v>71</v>
      </c>
      <c r="G69" s="189">
        <v>0.80561399344671558</v>
      </c>
      <c r="H69" s="189">
        <v>0.80748684156830031</v>
      </c>
      <c r="I69" s="189">
        <v>0.8179041580992783</v>
      </c>
      <c r="J69" s="189">
        <v>0.92075539584900079</v>
      </c>
      <c r="K69" s="189">
        <v>0.93371418495797964</v>
      </c>
      <c r="L69" s="189">
        <v>0.94570332897222464</v>
      </c>
      <c r="M69" s="189">
        <v>0.93303470393819121</v>
      </c>
      <c r="N69" s="189">
        <v>0.8518356617689451</v>
      </c>
      <c r="O69" s="189">
        <v>0.81261381626198947</v>
      </c>
      <c r="P69" s="189">
        <v>0.79556513630737702</v>
      </c>
      <c r="Q69" s="189">
        <v>0.75631023156504218</v>
      </c>
      <c r="R69" s="189">
        <v>0.72614537703851822</v>
      </c>
      <c r="S69" s="189">
        <v>0.70450922991216036</v>
      </c>
      <c r="T69" s="189">
        <v>0.68167908660619547</v>
      </c>
      <c r="U69" s="189">
        <v>0.67579054655905391</v>
      </c>
      <c r="V69" s="189">
        <v>0.6378374313309636</v>
      </c>
      <c r="W69" s="189">
        <v>0.60870865199836388</v>
      </c>
      <c r="X69" s="189">
        <v>0.56299056725788987</v>
      </c>
      <c r="Y69" s="189">
        <v>0.48092430166698663</v>
      </c>
      <c r="Z69" s="189">
        <v>0.48130064064332834</v>
      </c>
      <c r="AA69" s="189">
        <v>0.50162200706739246</v>
      </c>
      <c r="AB69" s="189">
        <v>0.6190167382170696</v>
      </c>
      <c r="AC69" s="189">
        <v>0.61697783238381909</v>
      </c>
      <c r="AD69" s="189">
        <v>0.52189478268695244</v>
      </c>
      <c r="AE69" s="189">
        <v>0.45186571668577863</v>
      </c>
      <c r="AF69" s="189">
        <v>0.45317142654924669</v>
      </c>
      <c r="AG69" s="189">
        <v>0.45063757051207809</v>
      </c>
      <c r="AH69" s="189">
        <v>0.45382730310638386</v>
      </c>
      <c r="AI69" s="189">
        <v>0.46379201424930938</v>
      </c>
      <c r="AJ69" s="189">
        <v>0.43942031821197941</v>
      </c>
      <c r="AK69" s="189">
        <v>0.46209130646941765</v>
      </c>
      <c r="AL69" s="189">
        <v>0.48186820735691593</v>
      </c>
      <c r="AM69" s="189">
        <v>0.46693190384027966</v>
      </c>
      <c r="AN69" s="189">
        <v>0.43847695952674803</v>
      </c>
      <c r="AO69" s="189">
        <v>0.43686630521387754</v>
      </c>
    </row>
    <row r="70" spans="2:41" ht="15.9" customHeight="1">
      <c r="B70" s="129"/>
      <c r="C70" s="579"/>
      <c r="D70" s="127" t="s">
        <v>53</v>
      </c>
      <c r="E70" s="184"/>
      <c r="F70" s="253" t="s">
        <v>71</v>
      </c>
      <c r="G70" s="189">
        <f t="shared" ref="G70:AJ70" si="40">SUM(G71:G75)</f>
        <v>12.910532840122643</v>
      </c>
      <c r="H70" s="189">
        <f t="shared" si="40"/>
        <v>13.402590288574235</v>
      </c>
      <c r="I70" s="189">
        <f t="shared" si="40"/>
        <v>13.639763784427863</v>
      </c>
      <c r="J70" s="189">
        <f t="shared" si="40"/>
        <v>13.530211819917747</v>
      </c>
      <c r="K70" s="189">
        <f t="shared" si="40"/>
        <v>13.772909324515281</v>
      </c>
      <c r="L70" s="189">
        <f t="shared" si="40"/>
        <v>14.162408586838142</v>
      </c>
      <c r="M70" s="189">
        <f t="shared" si="40"/>
        <v>14.433175977210503</v>
      </c>
      <c r="N70" s="189">
        <f t="shared" si="40"/>
        <v>14.600714612964365</v>
      </c>
      <c r="O70" s="189">
        <f t="shared" si="40"/>
        <v>14.219317686383473</v>
      </c>
      <c r="P70" s="189">
        <f t="shared" si="40"/>
        <v>14.146222612131123</v>
      </c>
      <c r="Q70" s="189">
        <f t="shared" si="40"/>
        <v>13.809494115644146</v>
      </c>
      <c r="R70" s="189">
        <f t="shared" si="40"/>
        <v>13.244014574637625</v>
      </c>
      <c r="S70" s="189">
        <f t="shared" si="40"/>
        <v>12.418718539150177</v>
      </c>
      <c r="T70" s="189">
        <f t="shared" si="40"/>
        <v>11.534844397974076</v>
      </c>
      <c r="U70" s="189">
        <f t="shared" si="40"/>
        <v>10.571879163221132</v>
      </c>
      <c r="V70" s="189">
        <f t="shared" si="40"/>
        <v>9.7989323806853807</v>
      </c>
      <c r="W70" s="189">
        <f t="shared" si="40"/>
        <v>9.1911149377082282</v>
      </c>
      <c r="X70" s="189">
        <f t="shared" si="40"/>
        <v>8.7329893498018283</v>
      </c>
      <c r="Y70" s="189">
        <f t="shared" si="40"/>
        <v>8.1907636435104045</v>
      </c>
      <c r="Z70" s="189">
        <f t="shared" si="40"/>
        <v>7.62745303958022</v>
      </c>
      <c r="AA70" s="189">
        <f t="shared" si="40"/>
        <v>7.1974218694349492</v>
      </c>
      <c r="AB70" s="189">
        <f t="shared" si="40"/>
        <v>6.8243386131213928</v>
      </c>
      <c r="AC70" s="189">
        <f t="shared" si="40"/>
        <v>6.5498217885007808</v>
      </c>
      <c r="AD70" s="189">
        <f t="shared" si="40"/>
        <v>6.261293052689787</v>
      </c>
      <c r="AE70" s="189">
        <f t="shared" si="40"/>
        <v>6.0364333456276027</v>
      </c>
      <c r="AF70" s="189">
        <f t="shared" si="40"/>
        <v>5.8903926745110251</v>
      </c>
      <c r="AG70" s="189">
        <f t="shared" si="40"/>
        <v>5.7683215946375812</v>
      </c>
      <c r="AH70" s="189">
        <f t="shared" si="40"/>
        <v>5.6921078701840511</v>
      </c>
      <c r="AI70" s="189">
        <f t="shared" si="40"/>
        <v>5.6125876585013135</v>
      </c>
      <c r="AJ70" s="189">
        <f t="shared" si="40"/>
        <v>5.5115530056813196</v>
      </c>
      <c r="AK70" s="189">
        <f t="shared" ref="AK70:AL70" si="41">SUM(AK71:AK75)</f>
        <v>4.9227890059876822</v>
      </c>
      <c r="AL70" s="189">
        <f t="shared" si="41"/>
        <v>4.9939097836099737</v>
      </c>
      <c r="AM70" s="189">
        <f t="shared" ref="AM70:AN70" si="42">SUM(AM71:AM75)</f>
        <v>5.1838104497051436</v>
      </c>
      <c r="AN70" s="189">
        <f t="shared" si="42"/>
        <v>5.0993175359463523</v>
      </c>
      <c r="AO70" s="189">
        <f t="shared" ref="AO70" si="43">SUM(AO71:AO75)</f>
        <v>5.0242404047613771</v>
      </c>
    </row>
    <row r="71" spans="2:41" ht="15.9" customHeight="1">
      <c r="B71" s="129"/>
      <c r="C71" s="579"/>
      <c r="E71" s="184" t="s">
        <v>54</v>
      </c>
      <c r="F71" s="253" t="s">
        <v>71</v>
      </c>
      <c r="G71" s="189">
        <v>0.2148359181336264</v>
      </c>
      <c r="H71" s="189">
        <v>0.23064016110767305</v>
      </c>
      <c r="I71" s="189">
        <v>0.24382203914115916</v>
      </c>
      <c r="J71" s="189">
        <v>0.2565454785986343</v>
      </c>
      <c r="K71" s="189">
        <v>0.27327708596777445</v>
      </c>
      <c r="L71" s="189">
        <v>0.28786485416973895</v>
      </c>
      <c r="M71" s="189">
        <v>0.28654640543595328</v>
      </c>
      <c r="N71" s="189">
        <v>0.30958475784846978</v>
      </c>
      <c r="O71" s="189">
        <v>0.32137577207755186</v>
      </c>
      <c r="P71" s="189">
        <v>0.3186820919634924</v>
      </c>
      <c r="Q71" s="189">
        <v>0.32364887952882848</v>
      </c>
      <c r="R71" s="189">
        <v>0.3257807554156128</v>
      </c>
      <c r="S71" s="189">
        <v>0.3287473090566736</v>
      </c>
      <c r="T71" s="189">
        <v>0.33089030847847783</v>
      </c>
      <c r="U71" s="189">
        <v>0.32010463803130884</v>
      </c>
      <c r="V71" s="189">
        <v>0.32384138874311413</v>
      </c>
      <c r="W71" s="189">
        <v>0.33381338002569805</v>
      </c>
      <c r="X71" s="189">
        <v>0.32602573016635672</v>
      </c>
      <c r="Y71" s="189">
        <v>0.30697638358413382</v>
      </c>
      <c r="Z71" s="189">
        <v>0.29463973600487198</v>
      </c>
      <c r="AA71" s="189">
        <v>0.2787390303454283</v>
      </c>
      <c r="AB71" s="189">
        <v>0.27329679654215333</v>
      </c>
      <c r="AC71" s="189">
        <v>0.28875837013415356</v>
      </c>
      <c r="AD71" s="189">
        <v>0.29970293801085068</v>
      </c>
      <c r="AE71" s="189">
        <v>0.30279385869399544</v>
      </c>
      <c r="AF71" s="189">
        <v>0.29839834145399985</v>
      </c>
      <c r="AG71" s="189">
        <v>0.30042661493879441</v>
      </c>
      <c r="AH71" s="189">
        <v>0.30498151833964404</v>
      </c>
      <c r="AI71" s="189">
        <v>0.30906678113648017</v>
      </c>
      <c r="AJ71" s="189">
        <v>0.30168240690656878</v>
      </c>
      <c r="AK71" s="189">
        <v>0.15447401621818255</v>
      </c>
      <c r="AL71" s="189">
        <v>0.20023946845573107</v>
      </c>
      <c r="AM71" s="189">
        <v>0.28166254848093991</v>
      </c>
      <c r="AN71" s="189">
        <v>0.29626740118157979</v>
      </c>
      <c r="AO71" s="189">
        <v>0.29893628331217587</v>
      </c>
    </row>
    <row r="72" spans="2:41" ht="15.9" customHeight="1">
      <c r="B72" s="129"/>
      <c r="C72" s="579"/>
      <c r="D72" s="191"/>
      <c r="E72" s="184" t="s">
        <v>55</v>
      </c>
      <c r="F72" s="253" t="s">
        <v>71</v>
      </c>
      <c r="G72" s="189">
        <v>11.601460211425092</v>
      </c>
      <c r="H72" s="189">
        <v>12.049911873780502</v>
      </c>
      <c r="I72" s="189">
        <v>12.296799375574238</v>
      </c>
      <c r="J72" s="189">
        <v>12.201451576612198</v>
      </c>
      <c r="K72" s="189">
        <v>12.414211561880583</v>
      </c>
      <c r="L72" s="189">
        <v>12.770997098878471</v>
      </c>
      <c r="M72" s="189">
        <v>13.001365285128186</v>
      </c>
      <c r="N72" s="189">
        <v>13.101851660223522</v>
      </c>
      <c r="O72" s="189">
        <v>12.809834252664785</v>
      </c>
      <c r="P72" s="189">
        <v>12.761755707262171</v>
      </c>
      <c r="Q72" s="189">
        <v>12.41407363584505</v>
      </c>
      <c r="R72" s="189">
        <v>11.883371028998919</v>
      </c>
      <c r="S72" s="189">
        <v>11.051102905399247</v>
      </c>
      <c r="T72" s="189">
        <v>10.202721593101565</v>
      </c>
      <c r="U72" s="189">
        <v>9.30842284031859</v>
      </c>
      <c r="V72" s="189">
        <v>8.5341401950414113</v>
      </c>
      <c r="W72" s="189">
        <v>7.9399067474516585</v>
      </c>
      <c r="X72" s="189">
        <v>7.5168394787558084</v>
      </c>
      <c r="Y72" s="189">
        <v>7.0491582291310566</v>
      </c>
      <c r="Z72" s="189">
        <v>6.5492020749133371</v>
      </c>
      <c r="AA72" s="189">
        <v>6.1246541363441125</v>
      </c>
      <c r="AB72" s="189">
        <v>5.7791756880778786</v>
      </c>
      <c r="AC72" s="189">
        <v>5.4697153106006171</v>
      </c>
      <c r="AD72" s="189">
        <v>5.1946234733822871</v>
      </c>
      <c r="AE72" s="189">
        <v>4.9757473294197752</v>
      </c>
      <c r="AF72" s="189">
        <v>4.8478015346405741</v>
      </c>
      <c r="AG72" s="189">
        <v>4.7312265850375512</v>
      </c>
      <c r="AH72" s="189">
        <v>4.6484550157045827</v>
      </c>
      <c r="AI72" s="189">
        <v>4.5767961261505041</v>
      </c>
      <c r="AJ72" s="189">
        <v>4.4895529089261386</v>
      </c>
      <c r="AK72" s="189">
        <v>4.0786951465671777</v>
      </c>
      <c r="AL72" s="189">
        <v>4.0858020331553</v>
      </c>
      <c r="AM72" s="189">
        <v>4.1833736010111648</v>
      </c>
      <c r="AN72" s="189">
        <v>4.1171050161557732</v>
      </c>
      <c r="AO72" s="189">
        <v>4.047976528778066</v>
      </c>
    </row>
    <row r="73" spans="2:41" ht="15.9" customHeight="1">
      <c r="B73" s="129"/>
      <c r="C73" s="579"/>
      <c r="D73" s="191"/>
      <c r="E73" s="184" t="s">
        <v>56</v>
      </c>
      <c r="F73" s="253" t="s">
        <v>71</v>
      </c>
      <c r="G73" s="189">
        <v>0.36894672599202805</v>
      </c>
      <c r="H73" s="189">
        <v>0.3648005234406827</v>
      </c>
      <c r="I73" s="189">
        <v>0.35510294029372053</v>
      </c>
      <c r="J73" s="189">
        <v>0.33570297747631389</v>
      </c>
      <c r="K73" s="189">
        <v>0.33264142648295775</v>
      </c>
      <c r="L73" s="189">
        <v>0.32420391077355576</v>
      </c>
      <c r="M73" s="189">
        <v>0.31974321657038335</v>
      </c>
      <c r="N73" s="189">
        <v>0.30842031437835538</v>
      </c>
      <c r="O73" s="189">
        <v>0.30593507363097833</v>
      </c>
      <c r="P73" s="189">
        <v>0.28781679345783012</v>
      </c>
      <c r="Q73" s="189">
        <v>0.27988193965190539</v>
      </c>
      <c r="R73" s="189">
        <v>0.26804359801897348</v>
      </c>
      <c r="S73" s="189">
        <v>0.26358497040691109</v>
      </c>
      <c r="T73" s="189">
        <v>0.24871824034450551</v>
      </c>
      <c r="U73" s="189">
        <v>0.25637917420464518</v>
      </c>
      <c r="V73" s="189">
        <v>0.25472046037190377</v>
      </c>
      <c r="W73" s="189">
        <v>0.24532486935607159</v>
      </c>
      <c r="X73" s="189">
        <v>0.24686639903839014</v>
      </c>
      <c r="Y73" s="189">
        <v>0.23755556123122856</v>
      </c>
      <c r="Z73" s="189">
        <v>0.23181961948305771</v>
      </c>
      <c r="AA73" s="189">
        <v>0.22545322009202751</v>
      </c>
      <c r="AB73" s="189">
        <v>0.21790559493065342</v>
      </c>
      <c r="AC73" s="189">
        <v>0.21770086735113681</v>
      </c>
      <c r="AD73" s="189">
        <v>0.20924255321665713</v>
      </c>
      <c r="AE73" s="189">
        <v>0.20327154157635072</v>
      </c>
      <c r="AF73" s="189">
        <v>0.20274838907744006</v>
      </c>
      <c r="AG73" s="189">
        <v>0.19328651895050442</v>
      </c>
      <c r="AH73" s="189">
        <v>0.20152383201075158</v>
      </c>
      <c r="AI73" s="189">
        <v>0.19060965511188263</v>
      </c>
      <c r="AJ73" s="189">
        <v>0.19002823698919899</v>
      </c>
      <c r="AK73" s="189">
        <v>0.18212155783887338</v>
      </c>
      <c r="AL73" s="189">
        <v>0.17465758407806203</v>
      </c>
      <c r="AM73" s="189">
        <v>0.17661541038480633</v>
      </c>
      <c r="AN73" s="189">
        <v>0.17429372488351158</v>
      </c>
      <c r="AO73" s="189">
        <v>0.17429311615932461</v>
      </c>
    </row>
    <row r="74" spans="2:41" ht="15.9" customHeight="1">
      <c r="B74" s="129"/>
      <c r="C74" s="579"/>
      <c r="D74" s="191"/>
      <c r="E74" s="184" t="s">
        <v>57</v>
      </c>
      <c r="F74" s="253" t="s">
        <v>71</v>
      </c>
      <c r="G74" s="189">
        <v>0.72528998457189686</v>
      </c>
      <c r="H74" s="189">
        <v>0.75723773024537655</v>
      </c>
      <c r="I74" s="189">
        <v>0.74403942941874457</v>
      </c>
      <c r="J74" s="189">
        <v>0.7365117872306004</v>
      </c>
      <c r="K74" s="189">
        <v>0.75277925018396485</v>
      </c>
      <c r="L74" s="189">
        <v>0.7793427230163773</v>
      </c>
      <c r="M74" s="189">
        <v>0.82552107007598163</v>
      </c>
      <c r="N74" s="189">
        <v>0.88085788051401726</v>
      </c>
      <c r="O74" s="189">
        <v>0.7821725880101571</v>
      </c>
      <c r="P74" s="189">
        <v>0.77796801944762828</v>
      </c>
      <c r="Q74" s="189">
        <v>0.79188966061836041</v>
      </c>
      <c r="R74" s="189">
        <v>0.76681919220411843</v>
      </c>
      <c r="S74" s="189">
        <v>0.77528335428734674</v>
      </c>
      <c r="T74" s="189">
        <v>0.75251425604952737</v>
      </c>
      <c r="U74" s="189">
        <v>0.68697251066658893</v>
      </c>
      <c r="V74" s="189">
        <v>0.68623033652895271</v>
      </c>
      <c r="W74" s="189">
        <v>0.67206994087480054</v>
      </c>
      <c r="X74" s="189">
        <v>0.64325774184127349</v>
      </c>
      <c r="Y74" s="189">
        <v>0.5970734695639851</v>
      </c>
      <c r="Z74" s="189">
        <v>0.55179160917895298</v>
      </c>
      <c r="AA74" s="189">
        <v>0.56857548265338165</v>
      </c>
      <c r="AB74" s="189">
        <v>0.55396053357070729</v>
      </c>
      <c r="AC74" s="189">
        <v>0.57364724041487414</v>
      </c>
      <c r="AD74" s="189">
        <v>0.55772408807999241</v>
      </c>
      <c r="AE74" s="189">
        <v>0.55462061593748158</v>
      </c>
      <c r="AF74" s="189">
        <v>0.54144440933901083</v>
      </c>
      <c r="AG74" s="189">
        <v>0.54338187571073149</v>
      </c>
      <c r="AH74" s="189">
        <v>0.53714750412907242</v>
      </c>
      <c r="AI74" s="189">
        <v>0.53611509610244634</v>
      </c>
      <c r="AJ74" s="189">
        <v>0.53028945285941376</v>
      </c>
      <c r="AK74" s="189">
        <v>0.50749828536344876</v>
      </c>
      <c r="AL74" s="189">
        <v>0.53321069792088049</v>
      </c>
      <c r="AM74" s="189">
        <v>0.54215888982823324</v>
      </c>
      <c r="AN74" s="189">
        <v>0.51165139372548729</v>
      </c>
      <c r="AO74" s="189">
        <v>0.50303447651181066</v>
      </c>
    </row>
    <row r="75" spans="2:41" ht="15.9" customHeight="1">
      <c r="B75" s="129"/>
      <c r="C75" s="579"/>
      <c r="D75" s="128"/>
      <c r="E75" s="184" t="s">
        <v>58</v>
      </c>
      <c r="F75" s="253" t="s">
        <v>71</v>
      </c>
      <c r="G75" s="190" t="s">
        <v>575</v>
      </c>
      <c r="H75" s="190" t="s">
        <v>575</v>
      </c>
      <c r="I75" s="190" t="s">
        <v>575</v>
      </c>
      <c r="J75" s="190" t="s">
        <v>575</v>
      </c>
      <c r="K75" s="190" t="s">
        <v>575</v>
      </c>
      <c r="L75" s="190" t="s">
        <v>575</v>
      </c>
      <c r="M75" s="190" t="s">
        <v>575</v>
      </c>
      <c r="N75" s="190" t="s">
        <v>575</v>
      </c>
      <c r="O75" s="190" t="s">
        <v>575</v>
      </c>
      <c r="P75" s="190" t="s">
        <v>575</v>
      </c>
      <c r="Q75" s="190" t="s">
        <v>575</v>
      </c>
      <c r="R75" s="190" t="s">
        <v>575</v>
      </c>
      <c r="S75" s="190" t="s">
        <v>575</v>
      </c>
      <c r="T75" s="190" t="s">
        <v>575</v>
      </c>
      <c r="U75" s="190" t="s">
        <v>575</v>
      </c>
      <c r="V75" s="190" t="s">
        <v>575</v>
      </c>
      <c r="W75" s="190" t="s">
        <v>575</v>
      </c>
      <c r="X75" s="190" t="s">
        <v>575</v>
      </c>
      <c r="Y75" s="190" t="s">
        <v>575</v>
      </c>
      <c r="Z75" s="190" t="s">
        <v>575</v>
      </c>
      <c r="AA75" s="190" t="s">
        <v>575</v>
      </c>
      <c r="AB75" s="190" t="s">
        <v>575</v>
      </c>
      <c r="AC75" s="190" t="s">
        <v>575</v>
      </c>
      <c r="AD75" s="190" t="s">
        <v>575</v>
      </c>
      <c r="AE75" s="190" t="s">
        <v>575</v>
      </c>
      <c r="AF75" s="190" t="s">
        <v>575</v>
      </c>
      <c r="AG75" s="190" t="s">
        <v>575</v>
      </c>
      <c r="AH75" s="190" t="s">
        <v>575</v>
      </c>
      <c r="AI75" s="190" t="s">
        <v>575</v>
      </c>
      <c r="AJ75" s="190" t="s">
        <v>575</v>
      </c>
      <c r="AK75" s="190" t="s">
        <v>575</v>
      </c>
      <c r="AL75" s="190" t="s">
        <v>575</v>
      </c>
      <c r="AM75" s="190" t="s">
        <v>575</v>
      </c>
      <c r="AN75" s="190" t="s">
        <v>575</v>
      </c>
      <c r="AO75" s="190" t="s">
        <v>575</v>
      </c>
    </row>
    <row r="76" spans="2:41" ht="15.9" customHeight="1">
      <c r="B76" s="129"/>
      <c r="C76" s="579"/>
      <c r="D76" s="127" t="s">
        <v>59</v>
      </c>
      <c r="E76" s="184"/>
      <c r="F76" s="253" t="s">
        <v>71</v>
      </c>
      <c r="G76" s="190">
        <f t="shared" ref="G76:AJ76" si="44">SUM(G77:G79)</f>
        <v>2.3135068884901728</v>
      </c>
      <c r="H76" s="190">
        <f t="shared" si="44"/>
        <v>2.4004737090325037</v>
      </c>
      <c r="I76" s="190">
        <f t="shared" si="44"/>
        <v>2.4432766694612571</v>
      </c>
      <c r="J76" s="190">
        <f t="shared" si="44"/>
        <v>2.4931020322143129</v>
      </c>
      <c r="K76" s="190">
        <f t="shared" si="44"/>
        <v>2.4783745742876211</v>
      </c>
      <c r="L76" s="190">
        <f t="shared" si="44"/>
        <v>2.5557504915060276</v>
      </c>
      <c r="M76" s="190">
        <f t="shared" si="44"/>
        <v>2.5932452332161207</v>
      </c>
      <c r="N76" s="190">
        <f t="shared" si="44"/>
        <v>2.6488747759673608</v>
      </c>
      <c r="O76" s="190">
        <f t="shared" si="44"/>
        <v>2.722646733016135</v>
      </c>
      <c r="P76" s="190">
        <f t="shared" si="44"/>
        <v>2.7327141916474975</v>
      </c>
      <c r="Q76" s="190">
        <f t="shared" si="44"/>
        <v>2.8177044034632797</v>
      </c>
      <c r="R76" s="190">
        <f t="shared" si="44"/>
        <v>2.8638242632147168</v>
      </c>
      <c r="S76" s="190">
        <f t="shared" si="44"/>
        <v>2.4589241694076227</v>
      </c>
      <c r="T76" s="190">
        <f t="shared" si="44"/>
        <v>2.4250752552870694</v>
      </c>
      <c r="U76" s="190">
        <f t="shared" si="44"/>
        <v>2.4707125595276449</v>
      </c>
      <c r="V76" s="190">
        <f t="shared" si="44"/>
        <v>2.4918752750875286</v>
      </c>
      <c r="W76" s="190">
        <f t="shared" si="44"/>
        <v>2.4600623525423906</v>
      </c>
      <c r="X76" s="190">
        <f t="shared" si="44"/>
        <v>2.3965414449766529</v>
      </c>
      <c r="Y76" s="190">
        <f t="shared" si="44"/>
        <v>2.2707776387957854</v>
      </c>
      <c r="Z76" s="190">
        <f t="shared" si="44"/>
        <v>2.1953059439256011</v>
      </c>
      <c r="AA76" s="190">
        <f t="shared" si="44"/>
        <v>2.1777765274871421</v>
      </c>
      <c r="AB76" s="190">
        <f t="shared" si="44"/>
        <v>1.9298778692132033</v>
      </c>
      <c r="AC76" s="190">
        <f t="shared" si="44"/>
        <v>1.972538059188059</v>
      </c>
      <c r="AD76" s="190">
        <f t="shared" si="44"/>
        <v>2.0217703084580139</v>
      </c>
      <c r="AE76" s="190">
        <f t="shared" si="44"/>
        <v>2.0305780043013604</v>
      </c>
      <c r="AF76" s="190">
        <f t="shared" si="44"/>
        <v>2.0506403404167464</v>
      </c>
      <c r="AG76" s="190">
        <f t="shared" si="44"/>
        <v>2.2430172824168344</v>
      </c>
      <c r="AH76" s="190">
        <f t="shared" si="44"/>
        <v>2.3673080051551798</v>
      </c>
      <c r="AI76" s="190">
        <f t="shared" si="44"/>
        <v>2.1225754625441593</v>
      </c>
      <c r="AJ76" s="190">
        <f t="shared" si="44"/>
        <v>2.0015434679035158</v>
      </c>
      <c r="AK76" s="190">
        <f t="shared" ref="AK76:AL76" si="45">SUM(AK77:AK79)</f>
        <v>1.80778622465178</v>
      </c>
      <c r="AL76" s="190">
        <f t="shared" si="45"/>
        <v>1.7140561550482523</v>
      </c>
      <c r="AM76" s="190">
        <f t="shared" ref="AM76:AN76" si="46">SUM(AM77:AM79)</f>
        <v>1.6745403132598837</v>
      </c>
      <c r="AN76" s="190">
        <f t="shared" si="46"/>
        <v>1.6153878405752049</v>
      </c>
      <c r="AO76" s="190">
        <f t="shared" ref="AO76" si="47">SUM(AO77:AO79)</f>
        <v>1.5998726226197701</v>
      </c>
    </row>
    <row r="77" spans="2:41" ht="15.9" customHeight="1">
      <c r="B77" s="129"/>
      <c r="C77" s="579"/>
      <c r="E77" s="184" t="s">
        <v>60</v>
      </c>
      <c r="F77" s="253" t="s">
        <v>71</v>
      </c>
      <c r="G77" s="189">
        <v>1.5092793144304644</v>
      </c>
      <c r="H77" s="189">
        <v>1.5699313993955222</v>
      </c>
      <c r="I77" s="189">
        <v>1.5909671443464046</v>
      </c>
      <c r="J77" s="189">
        <v>1.6480392197013349</v>
      </c>
      <c r="K77" s="189">
        <v>1.6887584252226948</v>
      </c>
      <c r="L77" s="189">
        <v>1.7842903449175014</v>
      </c>
      <c r="M77" s="189">
        <v>1.7780969222167837</v>
      </c>
      <c r="N77" s="189">
        <v>1.8651880140550363</v>
      </c>
      <c r="O77" s="189">
        <v>1.9530781508684865</v>
      </c>
      <c r="P77" s="189">
        <v>2.0182264658061628</v>
      </c>
      <c r="Q77" s="189">
        <v>2.0838722354034198</v>
      </c>
      <c r="R77" s="189">
        <v>2.1438428079426917</v>
      </c>
      <c r="S77" s="189">
        <v>1.745278952238275</v>
      </c>
      <c r="T77" s="189">
        <v>1.7387381877830095</v>
      </c>
      <c r="U77" s="189">
        <v>1.7756798690274549</v>
      </c>
      <c r="V77" s="189">
        <v>1.7936604028889138</v>
      </c>
      <c r="W77" s="189">
        <v>1.8039356016310699</v>
      </c>
      <c r="X77" s="189">
        <v>1.7499365645347367</v>
      </c>
      <c r="Y77" s="189">
        <v>1.6950576265437347</v>
      </c>
      <c r="Z77" s="189">
        <v>1.5735586441920879</v>
      </c>
      <c r="AA77" s="189">
        <v>1.5655420317434547</v>
      </c>
      <c r="AB77" s="189">
        <v>1.3442385928935918</v>
      </c>
      <c r="AC77" s="189">
        <v>1.4014340862042227</v>
      </c>
      <c r="AD77" s="189">
        <v>1.4956499474052753</v>
      </c>
      <c r="AE77" s="189">
        <v>1.5213815101503367</v>
      </c>
      <c r="AF77" s="189">
        <v>1.5294018726121872</v>
      </c>
      <c r="AG77" s="189">
        <v>1.7041715676076727</v>
      </c>
      <c r="AH77" s="189">
        <v>1.826122828942393</v>
      </c>
      <c r="AI77" s="189">
        <v>1.6415309889275371</v>
      </c>
      <c r="AJ77" s="189">
        <v>1.4937335298038277</v>
      </c>
      <c r="AK77" s="189">
        <v>1.2809901462670501</v>
      </c>
      <c r="AL77" s="189">
        <v>1.2437731160330041</v>
      </c>
      <c r="AM77" s="189">
        <v>1.2067189364630921</v>
      </c>
      <c r="AN77" s="189">
        <v>1.1738510719966162</v>
      </c>
      <c r="AO77" s="189">
        <v>1.1638787807066355</v>
      </c>
    </row>
    <row r="78" spans="2:41" ht="15.9" customHeight="1">
      <c r="B78" s="129"/>
      <c r="C78" s="579"/>
      <c r="D78" s="191"/>
      <c r="E78" s="184" t="s">
        <v>61</v>
      </c>
      <c r="F78" s="253" t="s">
        <v>71</v>
      </c>
      <c r="G78" s="189">
        <v>0.27576984579020652</v>
      </c>
      <c r="H78" s="189">
        <v>0.27580554010711472</v>
      </c>
      <c r="I78" s="189">
        <v>0.29412537889530077</v>
      </c>
      <c r="J78" s="189">
        <v>0.30945765054946361</v>
      </c>
      <c r="K78" s="189">
        <v>0.30047115933366142</v>
      </c>
      <c r="L78" s="189">
        <v>0.31862513598348102</v>
      </c>
      <c r="M78" s="189">
        <v>0.33532073630733328</v>
      </c>
      <c r="N78" s="189">
        <v>0.31465437267652768</v>
      </c>
      <c r="O78" s="189">
        <v>0.31153671745015854</v>
      </c>
      <c r="P78" s="189">
        <v>0.32184808158521716</v>
      </c>
      <c r="Q78" s="189">
        <v>0.34905332161242214</v>
      </c>
      <c r="R78" s="189">
        <v>0.32470930881351773</v>
      </c>
      <c r="S78" s="189">
        <v>0.34316880761266333</v>
      </c>
      <c r="T78" s="189">
        <v>0.30890083637286836</v>
      </c>
      <c r="U78" s="189">
        <v>0.32265640707566162</v>
      </c>
      <c r="V78" s="189">
        <v>0.3392432476846034</v>
      </c>
      <c r="W78" s="189">
        <v>0.30723099251242225</v>
      </c>
      <c r="X78" s="189">
        <v>0.29823663213874541</v>
      </c>
      <c r="Y78" s="189">
        <v>0.27662120822087083</v>
      </c>
      <c r="Z78" s="189">
        <v>0.27631521553543892</v>
      </c>
      <c r="AA78" s="189">
        <v>0.29328876247336183</v>
      </c>
      <c r="AB78" s="189">
        <v>0.28737420242037848</v>
      </c>
      <c r="AC78" s="189">
        <v>0.28292633076795992</v>
      </c>
      <c r="AD78" s="189">
        <v>0.26703550788009917</v>
      </c>
      <c r="AE78" s="189">
        <v>0.25328243983002952</v>
      </c>
      <c r="AF78" s="189">
        <v>0.2393309813535158</v>
      </c>
      <c r="AG78" s="189">
        <v>0.24357053000880396</v>
      </c>
      <c r="AH78" s="189">
        <v>0.26075703851946125</v>
      </c>
      <c r="AI78" s="189">
        <v>0.22086665902435887</v>
      </c>
      <c r="AJ78" s="189">
        <v>0.22204952518730464</v>
      </c>
      <c r="AK78" s="189">
        <v>0.23279992354050336</v>
      </c>
      <c r="AL78" s="189">
        <v>0.20605244345357226</v>
      </c>
      <c r="AM78" s="189">
        <v>0.20212321219845386</v>
      </c>
      <c r="AN78" s="189">
        <v>0.18681597204511591</v>
      </c>
      <c r="AO78" s="189">
        <v>0.18399785470230598</v>
      </c>
    </row>
    <row r="79" spans="2:41" ht="15.9" customHeight="1">
      <c r="B79" s="129"/>
      <c r="C79" s="579"/>
      <c r="D79" s="191"/>
      <c r="E79" s="184" t="s">
        <v>62</v>
      </c>
      <c r="F79" s="253" t="s">
        <v>71</v>
      </c>
      <c r="G79" s="189">
        <v>0.5284577282695021</v>
      </c>
      <c r="H79" s="189">
        <v>0.55473676952986695</v>
      </c>
      <c r="I79" s="189">
        <v>0.55818414621955204</v>
      </c>
      <c r="J79" s="189">
        <v>0.53560516196351438</v>
      </c>
      <c r="K79" s="189">
        <v>0.48914498973126486</v>
      </c>
      <c r="L79" s="189">
        <v>0.45283501060504522</v>
      </c>
      <c r="M79" s="189">
        <v>0.47982757469200338</v>
      </c>
      <c r="N79" s="189">
        <v>0.46903238923579677</v>
      </c>
      <c r="O79" s="189">
        <v>0.45803186469749019</v>
      </c>
      <c r="P79" s="189">
        <v>0.39263964425611786</v>
      </c>
      <c r="Q79" s="189">
        <v>0.38477884644743771</v>
      </c>
      <c r="R79" s="189">
        <v>0.39527214645850733</v>
      </c>
      <c r="S79" s="189">
        <v>0.37047640955668465</v>
      </c>
      <c r="T79" s="189">
        <v>0.37743623113119135</v>
      </c>
      <c r="U79" s="189">
        <v>0.37237628342452816</v>
      </c>
      <c r="V79" s="189">
        <v>0.3589716245140116</v>
      </c>
      <c r="W79" s="189">
        <v>0.34889575839889853</v>
      </c>
      <c r="X79" s="189">
        <v>0.34836824830317054</v>
      </c>
      <c r="Y79" s="189">
        <v>0.29909880403118</v>
      </c>
      <c r="Z79" s="189">
        <v>0.34543208419807442</v>
      </c>
      <c r="AA79" s="189">
        <v>0.31894573327032555</v>
      </c>
      <c r="AB79" s="189">
        <v>0.29826507389923296</v>
      </c>
      <c r="AC79" s="189">
        <v>0.28817764221587633</v>
      </c>
      <c r="AD79" s="189">
        <v>0.25908485317263941</v>
      </c>
      <c r="AE79" s="189">
        <v>0.25591405432099412</v>
      </c>
      <c r="AF79" s="189">
        <v>0.28190748645104335</v>
      </c>
      <c r="AG79" s="189">
        <v>0.29527518480035747</v>
      </c>
      <c r="AH79" s="189">
        <v>0.28042813769332597</v>
      </c>
      <c r="AI79" s="189">
        <v>0.26017781459226313</v>
      </c>
      <c r="AJ79" s="189">
        <v>0.28576041291238341</v>
      </c>
      <c r="AK79" s="189">
        <v>0.29399615484422653</v>
      </c>
      <c r="AL79" s="189">
        <v>0.26423059556167605</v>
      </c>
      <c r="AM79" s="189">
        <v>0.26569816459833751</v>
      </c>
      <c r="AN79" s="189">
        <v>0.25472079653347274</v>
      </c>
      <c r="AO79" s="189">
        <v>0.25199598721082861</v>
      </c>
    </row>
    <row r="80" spans="2:41" ht="15.9" customHeight="1">
      <c r="B80" s="129"/>
      <c r="C80" s="579"/>
      <c r="D80" s="127" t="s">
        <v>63</v>
      </c>
      <c r="E80" s="184"/>
      <c r="F80" s="253" t="s">
        <v>71</v>
      </c>
      <c r="G80" s="190" t="s">
        <v>575</v>
      </c>
      <c r="H80" s="190" t="s">
        <v>575</v>
      </c>
      <c r="I80" s="190" t="s">
        <v>575</v>
      </c>
      <c r="J80" s="190" t="s">
        <v>575</v>
      </c>
      <c r="K80" s="190" t="s">
        <v>575</v>
      </c>
      <c r="L80" s="190" t="s">
        <v>575</v>
      </c>
      <c r="M80" s="190" t="s">
        <v>575</v>
      </c>
      <c r="N80" s="190" t="s">
        <v>575</v>
      </c>
      <c r="O80" s="190" t="s">
        <v>575</v>
      </c>
      <c r="P80" s="190" t="s">
        <v>575</v>
      </c>
      <c r="Q80" s="190" t="s">
        <v>575</v>
      </c>
      <c r="R80" s="190" t="s">
        <v>575</v>
      </c>
      <c r="S80" s="190" t="s">
        <v>575</v>
      </c>
      <c r="T80" s="190" t="s">
        <v>575</v>
      </c>
      <c r="U80" s="190" t="s">
        <v>575</v>
      </c>
      <c r="V80" s="190" t="s">
        <v>575</v>
      </c>
      <c r="W80" s="190" t="s">
        <v>575</v>
      </c>
      <c r="X80" s="190" t="s">
        <v>575</v>
      </c>
      <c r="Y80" s="190" t="s">
        <v>575</v>
      </c>
      <c r="Z80" s="190" t="s">
        <v>575</v>
      </c>
      <c r="AA80" s="190" t="s">
        <v>575</v>
      </c>
      <c r="AB80" s="190" t="s">
        <v>575</v>
      </c>
      <c r="AC80" s="190" t="s">
        <v>575</v>
      </c>
      <c r="AD80" s="190" t="s">
        <v>575</v>
      </c>
      <c r="AE80" s="190" t="s">
        <v>575</v>
      </c>
      <c r="AF80" s="190" t="s">
        <v>575</v>
      </c>
      <c r="AG80" s="190" t="s">
        <v>575</v>
      </c>
      <c r="AH80" s="190" t="s">
        <v>575</v>
      </c>
      <c r="AI80" s="190" t="s">
        <v>575</v>
      </c>
      <c r="AJ80" s="190" t="s">
        <v>575</v>
      </c>
      <c r="AK80" s="190" t="s">
        <v>575</v>
      </c>
      <c r="AL80" s="190" t="s">
        <v>575</v>
      </c>
      <c r="AM80" s="190" t="s">
        <v>575</v>
      </c>
      <c r="AN80" s="190" t="s">
        <v>575</v>
      </c>
      <c r="AO80" s="190" t="s">
        <v>575</v>
      </c>
    </row>
    <row r="81" spans="2:41" ht="15.9" customHeight="1">
      <c r="B81" s="129"/>
      <c r="C81" s="579"/>
      <c r="D81" s="192"/>
      <c r="E81" s="133" t="s">
        <v>64</v>
      </c>
      <c r="F81" s="253" t="s">
        <v>71</v>
      </c>
      <c r="G81" s="190" t="s">
        <v>575</v>
      </c>
      <c r="H81" s="190" t="s">
        <v>575</v>
      </c>
      <c r="I81" s="190" t="s">
        <v>575</v>
      </c>
      <c r="J81" s="190" t="s">
        <v>575</v>
      </c>
      <c r="K81" s="190" t="s">
        <v>575</v>
      </c>
      <c r="L81" s="190" t="s">
        <v>575</v>
      </c>
      <c r="M81" s="190" t="s">
        <v>575</v>
      </c>
      <c r="N81" s="190" t="s">
        <v>575</v>
      </c>
      <c r="O81" s="190" t="s">
        <v>575</v>
      </c>
      <c r="P81" s="190" t="s">
        <v>575</v>
      </c>
      <c r="Q81" s="190" t="s">
        <v>575</v>
      </c>
      <c r="R81" s="190" t="s">
        <v>575</v>
      </c>
      <c r="S81" s="190" t="s">
        <v>575</v>
      </c>
      <c r="T81" s="190" t="s">
        <v>575</v>
      </c>
      <c r="U81" s="190" t="s">
        <v>575</v>
      </c>
      <c r="V81" s="190" t="s">
        <v>575</v>
      </c>
      <c r="W81" s="190" t="s">
        <v>575</v>
      </c>
      <c r="X81" s="190" t="s">
        <v>575</v>
      </c>
      <c r="Y81" s="190" t="s">
        <v>575</v>
      </c>
      <c r="Z81" s="190" t="s">
        <v>575</v>
      </c>
      <c r="AA81" s="190" t="s">
        <v>575</v>
      </c>
      <c r="AB81" s="190" t="s">
        <v>575</v>
      </c>
      <c r="AC81" s="190" t="s">
        <v>575</v>
      </c>
      <c r="AD81" s="190" t="s">
        <v>575</v>
      </c>
      <c r="AE81" s="190" t="s">
        <v>575</v>
      </c>
      <c r="AF81" s="190" t="s">
        <v>575</v>
      </c>
      <c r="AG81" s="190" t="s">
        <v>575</v>
      </c>
      <c r="AH81" s="190" t="s">
        <v>575</v>
      </c>
      <c r="AI81" s="190" t="s">
        <v>575</v>
      </c>
      <c r="AJ81" s="190" t="s">
        <v>575</v>
      </c>
      <c r="AK81" s="190" t="s">
        <v>575</v>
      </c>
      <c r="AL81" s="190" t="s">
        <v>575</v>
      </c>
      <c r="AM81" s="190" t="s">
        <v>575</v>
      </c>
      <c r="AN81" s="190" t="s">
        <v>575</v>
      </c>
      <c r="AO81" s="190" t="s">
        <v>575</v>
      </c>
    </row>
    <row r="82" spans="2:41" ht="15.9" customHeight="1" thickBot="1">
      <c r="B82" s="129"/>
      <c r="C82" s="579"/>
      <c r="D82" s="193"/>
      <c r="E82" s="81" t="s">
        <v>65</v>
      </c>
      <c r="F82" s="168" t="s">
        <v>71</v>
      </c>
      <c r="G82" s="111" t="s">
        <v>575</v>
      </c>
      <c r="H82" s="111" t="s">
        <v>575</v>
      </c>
      <c r="I82" s="111" t="s">
        <v>575</v>
      </c>
      <c r="J82" s="111" t="s">
        <v>575</v>
      </c>
      <c r="K82" s="111" t="s">
        <v>575</v>
      </c>
      <c r="L82" s="111" t="s">
        <v>575</v>
      </c>
      <c r="M82" s="111" t="s">
        <v>575</v>
      </c>
      <c r="N82" s="111" t="s">
        <v>575</v>
      </c>
      <c r="O82" s="111" t="s">
        <v>575</v>
      </c>
      <c r="P82" s="111" t="s">
        <v>575</v>
      </c>
      <c r="Q82" s="111" t="s">
        <v>575</v>
      </c>
      <c r="R82" s="111" t="s">
        <v>575</v>
      </c>
      <c r="S82" s="111" t="s">
        <v>575</v>
      </c>
      <c r="T82" s="111" t="s">
        <v>575</v>
      </c>
      <c r="U82" s="111" t="s">
        <v>575</v>
      </c>
      <c r="V82" s="111" t="s">
        <v>575</v>
      </c>
      <c r="W82" s="111" t="s">
        <v>575</v>
      </c>
      <c r="X82" s="111" t="s">
        <v>575</v>
      </c>
      <c r="Y82" s="111" t="s">
        <v>575</v>
      </c>
      <c r="Z82" s="111" t="s">
        <v>575</v>
      </c>
      <c r="AA82" s="111" t="s">
        <v>575</v>
      </c>
      <c r="AB82" s="111" t="s">
        <v>575</v>
      </c>
      <c r="AC82" s="111" t="s">
        <v>575</v>
      </c>
      <c r="AD82" s="111" t="s">
        <v>575</v>
      </c>
      <c r="AE82" s="111" t="s">
        <v>575</v>
      </c>
      <c r="AF82" s="111" t="s">
        <v>575</v>
      </c>
      <c r="AG82" s="111" t="s">
        <v>575</v>
      </c>
      <c r="AH82" s="111" t="s">
        <v>575</v>
      </c>
      <c r="AI82" s="111" t="s">
        <v>575</v>
      </c>
      <c r="AJ82" s="111" t="s">
        <v>575</v>
      </c>
      <c r="AK82" s="111" t="s">
        <v>575</v>
      </c>
      <c r="AL82" s="111" t="s">
        <v>575</v>
      </c>
      <c r="AM82" s="111" t="s">
        <v>575</v>
      </c>
      <c r="AN82" s="111" t="s">
        <v>575</v>
      </c>
      <c r="AO82" s="111" t="s">
        <v>575</v>
      </c>
    </row>
    <row r="83" spans="2:41" ht="21.9" customHeight="1" thickTop="1" thickBot="1">
      <c r="B83" s="129"/>
      <c r="C83" s="579"/>
      <c r="D83" s="582" t="s">
        <v>72</v>
      </c>
      <c r="E83" s="583"/>
      <c r="F83" s="85" t="s">
        <v>71</v>
      </c>
      <c r="G83" s="112">
        <f>SUM(G58,G62,G70,G76,G80)</f>
        <v>22.440317119179987</v>
      </c>
      <c r="H83" s="112">
        <f t="shared" ref="H83:AI83" si="48">SUM(H58,H62,H70,H76,H80)</f>
        <v>23.331784617967593</v>
      </c>
      <c r="I83" s="112">
        <f t="shared" si="48"/>
        <v>23.730768082591659</v>
      </c>
      <c r="J83" s="112">
        <f t="shared" si="48"/>
        <v>24.145411019547506</v>
      </c>
      <c r="K83" s="112">
        <f t="shared" si="48"/>
        <v>24.995594064661042</v>
      </c>
      <c r="L83" s="112">
        <f t="shared" si="48"/>
        <v>26.989563491415979</v>
      </c>
      <c r="M83" s="112">
        <f t="shared" si="48"/>
        <v>27.649394436122524</v>
      </c>
      <c r="N83" s="112">
        <f t="shared" si="48"/>
        <v>28.371460730730806</v>
      </c>
      <c r="O83" s="112">
        <f t="shared" si="48"/>
        <v>27.810355991464753</v>
      </c>
      <c r="P83" s="112">
        <f t="shared" si="48"/>
        <v>28.241329253751729</v>
      </c>
      <c r="Q83" s="112">
        <f t="shared" si="48"/>
        <v>28.348037415219835</v>
      </c>
      <c r="R83" s="112">
        <f t="shared" si="48"/>
        <v>28.029511835207789</v>
      </c>
      <c r="S83" s="112">
        <f t="shared" si="48"/>
        <v>27.071672426577873</v>
      </c>
      <c r="T83" s="112">
        <f t="shared" si="48"/>
        <v>26.250885001254641</v>
      </c>
      <c r="U83" s="112">
        <f t="shared" si="48"/>
        <v>25.45462932490614</v>
      </c>
      <c r="V83" s="112">
        <f t="shared" si="48"/>
        <v>25.398930923437042</v>
      </c>
      <c r="W83" s="112">
        <f t="shared" si="48"/>
        <v>24.614535385651866</v>
      </c>
      <c r="X83" s="112">
        <f t="shared" si="48"/>
        <v>24.498538634127033</v>
      </c>
      <c r="Y83" s="112">
        <f t="shared" si="48"/>
        <v>23.499860482919829</v>
      </c>
      <c r="Z83" s="112">
        <f t="shared" si="48"/>
        <v>22.471940403709677</v>
      </c>
      <c r="AA83" s="112">
        <f t="shared" si="48"/>
        <v>21.898489293594483</v>
      </c>
      <c r="AB83" s="112">
        <f t="shared" si="48"/>
        <v>21.892792817352738</v>
      </c>
      <c r="AC83" s="112">
        <f t="shared" si="48"/>
        <v>21.765297862331593</v>
      </c>
      <c r="AD83" s="112">
        <f t="shared" si="48"/>
        <v>21.852580369157806</v>
      </c>
      <c r="AE83" s="112">
        <f t="shared" si="48"/>
        <v>21.460436106119566</v>
      </c>
      <c r="AF83" s="112">
        <f t="shared" si="48"/>
        <v>21.503894015821292</v>
      </c>
      <c r="AG83" s="112">
        <f t="shared" si="48"/>
        <v>20.968126197757922</v>
      </c>
      <c r="AH83" s="112">
        <f t="shared" si="48"/>
        <v>21.798791310317185</v>
      </c>
      <c r="AI83" s="112">
        <f t="shared" si="48"/>
        <v>20.687771068860886</v>
      </c>
      <c r="AJ83" s="112">
        <f t="shared" ref="AJ83:AO83" si="49">SUM(AJ58,AJ62,AJ70,AJ76,AJ80)</f>
        <v>18.979666721246794</v>
      </c>
      <c r="AK83" s="112">
        <f t="shared" si="49"/>
        <v>17.705323567911293</v>
      </c>
      <c r="AL83" s="112">
        <f t="shared" si="49"/>
        <v>17.759911166251282</v>
      </c>
      <c r="AM83" s="112">
        <f t="shared" si="49"/>
        <v>17.067227886169416</v>
      </c>
      <c r="AN83" s="112">
        <f t="shared" si="49"/>
        <v>16.381251347872816</v>
      </c>
      <c r="AO83" s="112">
        <f t="shared" si="49"/>
        <v>15.914366227877702</v>
      </c>
    </row>
    <row r="84" spans="2:41" ht="21.9" customHeight="1" thickTop="1" thickBot="1">
      <c r="B84" s="129"/>
      <c r="C84" s="580"/>
      <c r="D84" s="584"/>
      <c r="E84" s="585"/>
      <c r="F84" s="84" t="s">
        <v>69</v>
      </c>
      <c r="G84" s="109">
        <f>G83*GWP_N2O</f>
        <v>5946.6840365826965</v>
      </c>
      <c r="H84" s="109">
        <f t="shared" ref="H84:AK84" si="50">H83*GWP_N2O</f>
        <v>6182.9229237614118</v>
      </c>
      <c r="I84" s="109">
        <f t="shared" si="50"/>
        <v>6288.6535418867898</v>
      </c>
      <c r="J84" s="109">
        <f t="shared" si="50"/>
        <v>6398.5339201800889</v>
      </c>
      <c r="K84" s="109">
        <f t="shared" si="50"/>
        <v>6623.8324271351757</v>
      </c>
      <c r="L84" s="109">
        <f t="shared" si="50"/>
        <v>7152.234325225234</v>
      </c>
      <c r="M84" s="109">
        <f t="shared" si="50"/>
        <v>7327.089525572469</v>
      </c>
      <c r="N84" s="109">
        <f t="shared" si="50"/>
        <v>7518.4370936436635</v>
      </c>
      <c r="O84" s="109">
        <f t="shared" si="50"/>
        <v>7369.7443377381596</v>
      </c>
      <c r="P84" s="109">
        <f t="shared" si="50"/>
        <v>7483.9522522442085</v>
      </c>
      <c r="Q84" s="109">
        <f t="shared" si="50"/>
        <v>7512.2299150332565</v>
      </c>
      <c r="R84" s="109">
        <f t="shared" si="50"/>
        <v>7427.8206363300642</v>
      </c>
      <c r="S84" s="109">
        <f t="shared" si="50"/>
        <v>7173.9931930431367</v>
      </c>
      <c r="T84" s="109">
        <f t="shared" si="50"/>
        <v>6956.4845253324802</v>
      </c>
      <c r="U84" s="109">
        <f t="shared" si="50"/>
        <v>6745.4767711001268</v>
      </c>
      <c r="V84" s="109">
        <f t="shared" si="50"/>
        <v>6730.7166947108162</v>
      </c>
      <c r="W84" s="109">
        <f t="shared" si="50"/>
        <v>6522.8518771977442</v>
      </c>
      <c r="X84" s="109">
        <f t="shared" si="50"/>
        <v>6492.1127380436637</v>
      </c>
      <c r="Y84" s="109">
        <f t="shared" si="50"/>
        <v>6227.4630279737548</v>
      </c>
      <c r="Z84" s="109">
        <f t="shared" si="50"/>
        <v>5955.0642069830647</v>
      </c>
      <c r="AA84" s="109">
        <f t="shared" si="50"/>
        <v>5803.0996628025378</v>
      </c>
      <c r="AB84" s="109">
        <f t="shared" si="50"/>
        <v>5801.5900965984756</v>
      </c>
      <c r="AC84" s="109">
        <f t="shared" si="50"/>
        <v>5767.8039335178719</v>
      </c>
      <c r="AD84" s="109">
        <f t="shared" si="50"/>
        <v>5790.9337978268186</v>
      </c>
      <c r="AE84" s="109">
        <f t="shared" si="50"/>
        <v>5687.0155681216847</v>
      </c>
      <c r="AF84" s="109">
        <f t="shared" si="50"/>
        <v>5698.531914192642</v>
      </c>
      <c r="AG84" s="109">
        <f t="shared" si="50"/>
        <v>5556.5534424058496</v>
      </c>
      <c r="AH84" s="109">
        <f t="shared" si="50"/>
        <v>5776.6796972340544</v>
      </c>
      <c r="AI84" s="109">
        <f t="shared" si="50"/>
        <v>5482.2593332481347</v>
      </c>
      <c r="AJ84" s="109">
        <f t="shared" si="50"/>
        <v>5029.6116811304</v>
      </c>
      <c r="AK84" s="109">
        <f t="shared" si="50"/>
        <v>4691.9107454964924</v>
      </c>
      <c r="AL84" s="109">
        <f t="shared" ref="AL84:AM84" si="51">AL83*GWP_N2O</f>
        <v>4706.3764590565897</v>
      </c>
      <c r="AM84" s="109">
        <f t="shared" si="51"/>
        <v>4522.8153898348955</v>
      </c>
      <c r="AN84" s="109">
        <f t="shared" ref="AN84:AO84" si="52">AN83*GWP_N2O</f>
        <v>4341.0316071862962</v>
      </c>
      <c r="AO84" s="109">
        <f t="shared" si="52"/>
        <v>4217.3070503875906</v>
      </c>
    </row>
    <row r="85" spans="2:41" ht="21.9" customHeight="1" thickTop="1">
      <c r="B85" s="129"/>
      <c r="C85" s="575" t="s">
        <v>73</v>
      </c>
      <c r="D85" s="576"/>
      <c r="E85" s="577"/>
      <c r="F85" s="86" t="s">
        <v>69</v>
      </c>
      <c r="G85" s="110">
        <f t="shared" ref="G85:AI85" si="53">SUM(G30,G57,G84)</f>
        <v>1084917.0165262842</v>
      </c>
      <c r="H85" s="110">
        <f t="shared" si="53"/>
        <v>1095670.2504311588</v>
      </c>
      <c r="I85" s="110">
        <f t="shared" si="53"/>
        <v>1103987.4390758828</v>
      </c>
      <c r="J85" s="110">
        <f t="shared" si="53"/>
        <v>1099188.2195835372</v>
      </c>
      <c r="K85" s="110">
        <f t="shared" si="53"/>
        <v>1149660.2674814512</v>
      </c>
      <c r="L85" s="110">
        <f t="shared" si="53"/>
        <v>1161765.8561242979</v>
      </c>
      <c r="M85" s="110">
        <f t="shared" si="53"/>
        <v>1173650.0165162033</v>
      </c>
      <c r="N85" s="110">
        <f t="shared" si="53"/>
        <v>1167865.2678744434</v>
      </c>
      <c r="O85" s="110">
        <f t="shared" si="53"/>
        <v>1134141.7103543433</v>
      </c>
      <c r="P85" s="110">
        <f t="shared" si="53"/>
        <v>1170858.9402665822</v>
      </c>
      <c r="Q85" s="110">
        <f t="shared" si="53"/>
        <v>1192570.047960585</v>
      </c>
      <c r="R85" s="110">
        <f t="shared" si="53"/>
        <v>1180363.7361665142</v>
      </c>
      <c r="S85" s="110">
        <f t="shared" si="53"/>
        <v>1212475.9783381154</v>
      </c>
      <c r="T85" s="110">
        <f t="shared" si="53"/>
        <v>1221200.6703679485</v>
      </c>
      <c r="U85" s="110">
        <f t="shared" si="53"/>
        <v>1216902.4235301588</v>
      </c>
      <c r="V85" s="110">
        <f t="shared" si="53"/>
        <v>1223623.0124822992</v>
      </c>
      <c r="W85" s="110">
        <f t="shared" si="53"/>
        <v>1200876.2154959829</v>
      </c>
      <c r="X85" s="110">
        <f t="shared" si="53"/>
        <v>1236730.1614934742</v>
      </c>
      <c r="Y85" s="110">
        <f t="shared" si="53"/>
        <v>1169268.6751090377</v>
      </c>
      <c r="Z85" s="110">
        <f t="shared" si="53"/>
        <v>1108304.8060043778</v>
      </c>
      <c r="AA85" s="110">
        <f t="shared" si="53"/>
        <v>1157979.6683083656</v>
      </c>
      <c r="AB85" s="110">
        <f t="shared" si="53"/>
        <v>1208719.1420515238</v>
      </c>
      <c r="AC85" s="110">
        <f t="shared" si="53"/>
        <v>1248943.0036315073</v>
      </c>
      <c r="AD85" s="110">
        <f t="shared" si="53"/>
        <v>1256634.4407384002</v>
      </c>
      <c r="AE85" s="110">
        <f t="shared" si="53"/>
        <v>1205990.9154074318</v>
      </c>
      <c r="AF85" s="110">
        <f t="shared" si="53"/>
        <v>1166901.6814652591</v>
      </c>
      <c r="AG85" s="110">
        <f t="shared" si="53"/>
        <v>1148001.3933501714</v>
      </c>
      <c r="AH85" s="110">
        <f t="shared" si="53"/>
        <v>1132097.575330118</v>
      </c>
      <c r="AI85" s="110">
        <f t="shared" si="53"/>
        <v>1085872.2388221498</v>
      </c>
      <c r="AJ85" s="110">
        <f t="shared" ref="AJ85:AO85" si="54">SUM(AJ30,AJ57,AJ84)</f>
        <v>1050455.6792744866</v>
      </c>
      <c r="AK85" s="110">
        <f t="shared" si="54"/>
        <v>989322.59268885991</v>
      </c>
      <c r="AL85" s="110">
        <f t="shared" si="54"/>
        <v>1008610.1998557706</v>
      </c>
      <c r="AM85" s="110">
        <f t="shared" si="54"/>
        <v>982341.17458655708</v>
      </c>
      <c r="AN85" s="110">
        <f t="shared" si="54"/>
        <v>943200.73408491269</v>
      </c>
      <c r="AO85" s="110">
        <f t="shared" si="54"/>
        <v>927864.61597582535</v>
      </c>
    </row>
    <row r="86" spans="2:41" ht="15" customHeight="1">
      <c r="B86" s="129"/>
    </row>
  </sheetData>
  <mergeCells count="8">
    <mergeCell ref="D4:E4"/>
    <mergeCell ref="D30:E30"/>
    <mergeCell ref="C85:E85"/>
    <mergeCell ref="C5:C30"/>
    <mergeCell ref="C31:C57"/>
    <mergeCell ref="C58:C84"/>
    <mergeCell ref="D83:E84"/>
    <mergeCell ref="D56:E57"/>
  </mergeCells>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44183-E94C-4316-A154-679529083D4E}">
  <sheetPr codeName="Sheet26"/>
  <dimension ref="B1:AO8"/>
  <sheetViews>
    <sheetView workbookViewId="0"/>
  </sheetViews>
  <sheetFormatPr defaultColWidth="10" defaultRowHeight="12.9" customHeight="1"/>
  <cols>
    <col min="1" max="1" width="3" style="8" customWidth="1"/>
    <col min="2" max="2" width="4.44140625" style="8" customWidth="1"/>
    <col min="3" max="3" width="4.6640625" style="8" customWidth="1"/>
    <col min="4" max="5" width="23.33203125" style="8" customWidth="1"/>
    <col min="6" max="6" width="13.44140625" style="8" customWidth="1"/>
    <col min="7" max="41" width="5.6640625" style="8" customWidth="1"/>
    <col min="42" max="16384" width="10" style="8"/>
  </cols>
  <sheetData>
    <row r="1" spans="2:41" ht="16.2" customHeight="1">
      <c r="B1" s="208" t="s">
        <v>74</v>
      </c>
    </row>
    <row r="2" spans="2:41" ht="13.2"/>
    <row r="3" spans="2:41" ht="15" customHeight="1">
      <c r="B3" s="244" t="s">
        <v>75</v>
      </c>
      <c r="C3" s="235">
        <v>3</v>
      </c>
      <c r="D3" s="245" t="s">
        <v>76</v>
      </c>
    </row>
    <row r="4" spans="2:41" s="1" customFormat="1" ht="15.9" customHeight="1">
      <c r="C4" s="130" t="s">
        <v>77</v>
      </c>
      <c r="D4" s="131" t="s">
        <v>78</v>
      </c>
      <c r="E4" s="130" t="s">
        <v>79</v>
      </c>
      <c r="F4" s="130" t="s">
        <v>37</v>
      </c>
      <c r="G4" s="132">
        <v>1990</v>
      </c>
      <c r="H4" s="132">
        <f t="shared" ref="H4:AO4" si="0">G4+1</f>
        <v>1991</v>
      </c>
      <c r="I4" s="132">
        <f t="shared" si="0"/>
        <v>1992</v>
      </c>
      <c r="J4" s="132">
        <f t="shared" si="0"/>
        <v>1993</v>
      </c>
      <c r="K4" s="132">
        <f t="shared" si="0"/>
        <v>1994</v>
      </c>
      <c r="L4" s="132">
        <f t="shared" si="0"/>
        <v>1995</v>
      </c>
      <c r="M4" s="132">
        <f t="shared" si="0"/>
        <v>1996</v>
      </c>
      <c r="N4" s="132">
        <f t="shared" si="0"/>
        <v>1997</v>
      </c>
      <c r="O4" s="132">
        <f t="shared" si="0"/>
        <v>1998</v>
      </c>
      <c r="P4" s="132">
        <f t="shared" si="0"/>
        <v>1999</v>
      </c>
      <c r="Q4" s="132">
        <f t="shared" si="0"/>
        <v>2000</v>
      </c>
      <c r="R4" s="132">
        <f t="shared" si="0"/>
        <v>2001</v>
      </c>
      <c r="S4" s="132">
        <f t="shared" si="0"/>
        <v>2002</v>
      </c>
      <c r="T4" s="132">
        <f t="shared" si="0"/>
        <v>2003</v>
      </c>
      <c r="U4" s="132">
        <f t="shared" si="0"/>
        <v>2004</v>
      </c>
      <c r="V4" s="132">
        <f t="shared" si="0"/>
        <v>2005</v>
      </c>
      <c r="W4" s="132">
        <f t="shared" si="0"/>
        <v>2006</v>
      </c>
      <c r="X4" s="132">
        <f t="shared" si="0"/>
        <v>2007</v>
      </c>
      <c r="Y4" s="132">
        <f t="shared" si="0"/>
        <v>2008</v>
      </c>
      <c r="Z4" s="132">
        <f t="shared" si="0"/>
        <v>2009</v>
      </c>
      <c r="AA4" s="132">
        <f t="shared" si="0"/>
        <v>2010</v>
      </c>
      <c r="AB4" s="132">
        <f t="shared" si="0"/>
        <v>2011</v>
      </c>
      <c r="AC4" s="132">
        <f t="shared" si="0"/>
        <v>2012</v>
      </c>
      <c r="AD4" s="132">
        <f t="shared" si="0"/>
        <v>2013</v>
      </c>
      <c r="AE4" s="132">
        <f t="shared" si="0"/>
        <v>2014</v>
      </c>
      <c r="AF4" s="132">
        <f t="shared" si="0"/>
        <v>2015</v>
      </c>
      <c r="AG4" s="132">
        <f t="shared" si="0"/>
        <v>2016</v>
      </c>
      <c r="AH4" s="132">
        <f t="shared" si="0"/>
        <v>2017</v>
      </c>
      <c r="AI4" s="132">
        <f t="shared" si="0"/>
        <v>2018</v>
      </c>
      <c r="AJ4" s="132">
        <f t="shared" si="0"/>
        <v>2019</v>
      </c>
      <c r="AK4" s="132">
        <f t="shared" si="0"/>
        <v>2020</v>
      </c>
      <c r="AL4" s="132">
        <f t="shared" si="0"/>
        <v>2021</v>
      </c>
      <c r="AM4" s="132">
        <f t="shared" si="0"/>
        <v>2022</v>
      </c>
      <c r="AN4" s="132">
        <f t="shared" si="0"/>
        <v>2023</v>
      </c>
      <c r="AO4" s="132">
        <f t="shared" si="0"/>
        <v>2024</v>
      </c>
    </row>
    <row r="5" spans="2:41" s="1" customFormat="1" ht="27.6">
      <c r="C5" s="253">
        <v>1</v>
      </c>
      <c r="D5" s="133" t="s">
        <v>80</v>
      </c>
      <c r="E5" s="333" t="s">
        <v>81</v>
      </c>
      <c r="F5" s="334" t="s">
        <v>82</v>
      </c>
      <c r="G5" s="335">
        <v>764.81096206214488</v>
      </c>
      <c r="H5" s="335">
        <v>787.96562235129238</v>
      </c>
      <c r="I5" s="335">
        <v>795.51861992580871</v>
      </c>
      <c r="J5" s="335">
        <v>802.36468538956819</v>
      </c>
      <c r="K5" s="335">
        <v>854.73564047798016</v>
      </c>
      <c r="L5" s="335">
        <v>871.70525068785628</v>
      </c>
      <c r="M5" s="335">
        <v>891.43101435958681</v>
      </c>
      <c r="N5" s="335">
        <v>901.71578000419743</v>
      </c>
      <c r="O5" s="335">
        <v>911.10426719708641</v>
      </c>
      <c r="P5" s="335">
        <v>931.9278336880551</v>
      </c>
      <c r="Q5" s="335">
        <v>972.67861330306357</v>
      </c>
      <c r="R5" s="335">
        <v>956.32485135501486</v>
      </c>
      <c r="S5" s="335">
        <v>973.78343019731574</v>
      </c>
      <c r="T5" s="335">
        <v>967.59167013365061</v>
      </c>
      <c r="U5" s="335">
        <v>1001.0723194142373</v>
      </c>
      <c r="V5" s="335">
        <v>1024.8480208671422</v>
      </c>
      <c r="W5" s="335">
        <v>1029.1259147321973</v>
      </c>
      <c r="X5" s="335">
        <v>1061.3172465287985</v>
      </c>
      <c r="Y5" s="335">
        <v>1021.8215202132267</v>
      </c>
      <c r="Z5" s="335">
        <v>988.91810925926075</v>
      </c>
      <c r="AA5" s="335">
        <v>1035.4185938077858</v>
      </c>
      <c r="AB5" s="335">
        <v>996.59045885981027</v>
      </c>
      <c r="AC5" s="335">
        <v>991.44145194944838</v>
      </c>
      <c r="AD5" s="335">
        <v>989.56123341685759</v>
      </c>
      <c r="AE5" s="335">
        <v>973.66051856811305</v>
      </c>
      <c r="AF5" s="335">
        <v>949.49157983354655</v>
      </c>
      <c r="AG5" s="335">
        <v>950.70268415092471</v>
      </c>
      <c r="AH5" s="335">
        <v>964.61979537794537</v>
      </c>
      <c r="AI5" s="335">
        <v>945.56952803166143</v>
      </c>
      <c r="AJ5" s="335">
        <v>927.13873704907451</v>
      </c>
      <c r="AK5" s="335">
        <v>913.43213706039796</v>
      </c>
      <c r="AL5" s="335">
        <v>923.77661322532504</v>
      </c>
      <c r="AM5" s="335">
        <v>902.01661253984128</v>
      </c>
      <c r="AN5" s="335">
        <v>875.26449477631274</v>
      </c>
      <c r="AO5" s="335">
        <v>880.7687233491589</v>
      </c>
    </row>
    <row r="6" spans="2:41" s="1" customFormat="1" ht="30" customHeight="1">
      <c r="C6" s="253">
        <v>2</v>
      </c>
      <c r="D6" s="134" t="s">
        <v>83</v>
      </c>
      <c r="E6" s="333" t="s">
        <v>84</v>
      </c>
      <c r="F6" s="334" t="s">
        <v>527</v>
      </c>
      <c r="G6" s="336">
        <v>120.6</v>
      </c>
      <c r="H6" s="336">
        <v>119.7</v>
      </c>
      <c r="I6" s="336">
        <v>112.6</v>
      </c>
      <c r="J6" s="336">
        <v>108.5</v>
      </c>
      <c r="K6" s="336">
        <v>111.9</v>
      </c>
      <c r="L6" s="336">
        <v>114.2</v>
      </c>
      <c r="M6" s="336">
        <v>118.1</v>
      </c>
      <c r="N6" s="336">
        <v>119.4</v>
      </c>
      <c r="O6" s="336">
        <v>111.2</v>
      </c>
      <c r="P6" s="336">
        <v>114.2</v>
      </c>
      <c r="Q6" s="336">
        <v>119</v>
      </c>
      <c r="R6" s="336">
        <v>108.1</v>
      </c>
      <c r="S6" s="336">
        <v>111.3</v>
      </c>
      <c r="T6" s="336">
        <v>114.5</v>
      </c>
      <c r="U6" s="336">
        <v>119</v>
      </c>
      <c r="V6" s="336">
        <v>120.8</v>
      </c>
      <c r="W6" s="336">
        <v>126.3</v>
      </c>
      <c r="X6" s="336">
        <v>129.9</v>
      </c>
      <c r="Y6" s="336">
        <v>113.6</v>
      </c>
      <c r="Z6" s="336">
        <v>102.8</v>
      </c>
      <c r="AA6" s="336">
        <v>111.9</v>
      </c>
      <c r="AB6" s="336">
        <v>111.1</v>
      </c>
      <c r="AC6" s="336">
        <v>108.1</v>
      </c>
      <c r="AD6" s="336">
        <v>111.7</v>
      </c>
      <c r="AE6" s="336">
        <v>111.1</v>
      </c>
      <c r="AF6" s="336">
        <v>110.3</v>
      </c>
      <c r="AG6" s="336">
        <v>111.2</v>
      </c>
      <c r="AH6" s="336">
        <v>114.3</v>
      </c>
      <c r="AI6" s="336">
        <v>114.2</v>
      </c>
      <c r="AJ6" s="336">
        <v>110.2</v>
      </c>
      <c r="AK6" s="336">
        <v>99.7</v>
      </c>
      <c r="AL6" s="336">
        <v>105.2</v>
      </c>
      <c r="AM6" s="336">
        <v>104.9</v>
      </c>
      <c r="AN6" s="336">
        <v>102.9</v>
      </c>
      <c r="AO6" s="336">
        <v>101.5</v>
      </c>
    </row>
    <row r="7" spans="2:41" s="1" customFormat="1" ht="30" customHeight="1">
      <c r="C7" s="253">
        <v>3</v>
      </c>
      <c r="D7" s="134" t="s">
        <v>85</v>
      </c>
      <c r="E7" s="333" t="s">
        <v>86</v>
      </c>
      <c r="F7" s="334" t="s">
        <v>87</v>
      </c>
      <c r="G7" s="337">
        <v>584.86411169500002</v>
      </c>
      <c r="H7" s="337">
        <v>611.88541986799999</v>
      </c>
      <c r="I7" s="337">
        <v>632.17481400600002</v>
      </c>
      <c r="J7" s="337">
        <v>637.90521921899983</v>
      </c>
      <c r="K7" s="337">
        <v>648.50907637099965</v>
      </c>
      <c r="L7" s="337">
        <v>673.09642523399998</v>
      </c>
      <c r="M7" s="337">
        <v>689.91275628500011</v>
      </c>
      <c r="N7" s="337">
        <v>696.61274210999989</v>
      </c>
      <c r="O7" s="337">
        <v>698.71208355299996</v>
      </c>
      <c r="P7" s="337">
        <v>717.27260952699987</v>
      </c>
      <c r="Q7" s="337">
        <v>727.57657268799983</v>
      </c>
      <c r="R7" s="337">
        <v>742.58810252199987</v>
      </c>
      <c r="S7" s="337">
        <v>743.50326161300006</v>
      </c>
      <c r="T7" s="337">
        <v>746.85574061799991</v>
      </c>
      <c r="U7" s="337">
        <v>737.71111118700014</v>
      </c>
      <c r="V7" s="337">
        <v>726.88639995499989</v>
      </c>
      <c r="W7" s="337">
        <v>721.80090099900019</v>
      </c>
      <c r="X7" s="337">
        <v>723.59769022399996</v>
      </c>
      <c r="Y7" s="337">
        <v>708.78557558800003</v>
      </c>
      <c r="Z7" s="337">
        <v>709.29445961500016</v>
      </c>
      <c r="AA7" s="337">
        <v>707.98551600200005</v>
      </c>
      <c r="AB7" s="337">
        <v>711.71441800000002</v>
      </c>
      <c r="AC7" s="337">
        <v>722.73930299999995</v>
      </c>
      <c r="AD7" s="337">
        <v>723.56120899999996</v>
      </c>
      <c r="AE7" s="337">
        <v>718.01603799999998</v>
      </c>
      <c r="AF7" s="337">
        <v>721.11888699999997</v>
      </c>
      <c r="AG7" s="337">
        <v>729.76024099999995</v>
      </c>
      <c r="AH7" s="337">
        <v>739.898146</v>
      </c>
      <c r="AI7" s="337">
        <v>747.92979000000003</v>
      </c>
      <c r="AJ7" s="337">
        <v>744.64435100000003</v>
      </c>
      <c r="AK7" s="337">
        <v>665.85634600000003</v>
      </c>
      <c r="AL7" s="337">
        <v>649.99400800000001</v>
      </c>
      <c r="AM7" s="337">
        <v>691.85744799999998</v>
      </c>
      <c r="AN7" s="337">
        <v>688.12807899999996</v>
      </c>
      <c r="AO7" s="337">
        <v>688.94680200000005</v>
      </c>
    </row>
    <row r="8" spans="2:41" s="1" customFormat="1" ht="30" customHeight="1">
      <c r="C8" s="253">
        <v>4</v>
      </c>
      <c r="D8" s="133" t="s">
        <v>88</v>
      </c>
      <c r="E8" s="333" t="s">
        <v>89</v>
      </c>
      <c r="F8" s="334" t="s">
        <v>542</v>
      </c>
      <c r="G8" s="336">
        <v>84.7</v>
      </c>
      <c r="H8" s="336">
        <v>87.5</v>
      </c>
      <c r="I8" s="336">
        <v>87</v>
      </c>
      <c r="J8" s="336">
        <v>88</v>
      </c>
      <c r="K8" s="336">
        <v>89.6</v>
      </c>
      <c r="L8" s="336">
        <v>91.8</v>
      </c>
      <c r="M8" s="336">
        <v>94.1</v>
      </c>
      <c r="N8" s="336">
        <v>93.7</v>
      </c>
      <c r="O8" s="336">
        <v>93.8</v>
      </c>
      <c r="P8" s="336">
        <v>94.3</v>
      </c>
      <c r="Q8" s="336">
        <v>96.2</v>
      </c>
      <c r="R8" s="336">
        <v>96.6</v>
      </c>
      <c r="S8" s="336">
        <v>96.9</v>
      </c>
      <c r="T8" s="336">
        <v>98</v>
      </c>
      <c r="U8" s="336">
        <v>99.6</v>
      </c>
      <c r="V8" s="336">
        <v>101.8</v>
      </c>
      <c r="W8" s="336">
        <v>103.1</v>
      </c>
      <c r="X8" s="336">
        <v>104.1</v>
      </c>
      <c r="Y8" s="336">
        <v>100.9</v>
      </c>
      <c r="Z8" s="336">
        <v>97.7</v>
      </c>
      <c r="AA8" s="336">
        <v>98.6</v>
      </c>
      <c r="AB8" s="336">
        <v>99.4</v>
      </c>
      <c r="AC8" s="336">
        <v>100.7</v>
      </c>
      <c r="AD8" s="336">
        <v>101.8</v>
      </c>
      <c r="AE8" s="336">
        <v>100.2</v>
      </c>
      <c r="AF8" s="336">
        <v>101.4</v>
      </c>
      <c r="AG8" s="336">
        <v>101.6</v>
      </c>
      <c r="AH8" s="336">
        <v>103.2</v>
      </c>
      <c r="AI8" s="336">
        <v>103.7</v>
      </c>
      <c r="AJ8" s="336">
        <v>102.9</v>
      </c>
      <c r="AK8" s="336">
        <v>95.5</v>
      </c>
      <c r="AL8" s="336">
        <v>97.7</v>
      </c>
      <c r="AM8" s="336">
        <v>99.9</v>
      </c>
      <c r="AN8" s="336">
        <v>101.5</v>
      </c>
      <c r="AO8" s="336">
        <v>102.9</v>
      </c>
    </row>
  </sheetData>
  <phoneticPr fontId="5"/>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B1:AM55"/>
  <sheetViews>
    <sheetView workbookViewId="0"/>
  </sheetViews>
  <sheetFormatPr defaultColWidth="18.6640625" defaultRowHeight="12.75" customHeight="1"/>
  <cols>
    <col min="1" max="1" width="3" style="1" customWidth="1"/>
    <col min="2" max="2" width="6.109375" style="1" bestFit="1" customWidth="1"/>
    <col min="3" max="3" width="2.88671875" style="1" bestFit="1" customWidth="1"/>
    <col min="4" max="4" width="36.6640625" style="1" customWidth="1"/>
    <col min="5" max="39" width="9.109375" style="1" customWidth="1"/>
    <col min="40" max="40" width="7.5546875" style="1" customWidth="1"/>
    <col min="41" max="16384" width="18.6640625" style="1"/>
  </cols>
  <sheetData>
    <row r="1" spans="2:39" ht="16.2" customHeight="1">
      <c r="B1" s="214" t="s">
        <v>90</v>
      </c>
    </row>
    <row r="2" spans="2:39" ht="13.8"/>
    <row r="3" spans="2:39" ht="13.8">
      <c r="B3" s="12" t="s">
        <v>91</v>
      </c>
      <c r="C3" s="7">
        <v>5</v>
      </c>
      <c r="D3" s="182" t="s">
        <v>92</v>
      </c>
    </row>
    <row r="4" spans="2:39" ht="14.4" thickBot="1"/>
    <row r="5" spans="2:39" ht="14.4" thickBot="1">
      <c r="D5" s="402"/>
      <c r="E5" s="384">
        <v>1990</v>
      </c>
      <c r="F5" s="384">
        <f t="shared" ref="F5:AM5" si="0">E5+1</f>
        <v>1991</v>
      </c>
      <c r="G5" s="384">
        <f t="shared" si="0"/>
        <v>1992</v>
      </c>
      <c r="H5" s="384">
        <f t="shared" si="0"/>
        <v>1993</v>
      </c>
      <c r="I5" s="384">
        <f t="shared" si="0"/>
        <v>1994</v>
      </c>
      <c r="J5" s="384">
        <f t="shared" si="0"/>
        <v>1995</v>
      </c>
      <c r="K5" s="384">
        <f t="shared" si="0"/>
        <v>1996</v>
      </c>
      <c r="L5" s="384">
        <f t="shared" si="0"/>
        <v>1997</v>
      </c>
      <c r="M5" s="384">
        <f t="shared" si="0"/>
        <v>1998</v>
      </c>
      <c r="N5" s="384">
        <f t="shared" si="0"/>
        <v>1999</v>
      </c>
      <c r="O5" s="384">
        <f t="shared" si="0"/>
        <v>2000</v>
      </c>
      <c r="P5" s="384">
        <f t="shared" si="0"/>
        <v>2001</v>
      </c>
      <c r="Q5" s="384">
        <f t="shared" si="0"/>
        <v>2002</v>
      </c>
      <c r="R5" s="384">
        <f t="shared" si="0"/>
        <v>2003</v>
      </c>
      <c r="S5" s="384">
        <f t="shared" si="0"/>
        <v>2004</v>
      </c>
      <c r="T5" s="384">
        <f t="shared" si="0"/>
        <v>2005</v>
      </c>
      <c r="U5" s="384">
        <f t="shared" si="0"/>
        <v>2006</v>
      </c>
      <c r="V5" s="384">
        <f t="shared" si="0"/>
        <v>2007</v>
      </c>
      <c r="W5" s="384">
        <f t="shared" si="0"/>
        <v>2008</v>
      </c>
      <c r="X5" s="384">
        <f t="shared" si="0"/>
        <v>2009</v>
      </c>
      <c r="Y5" s="384">
        <f t="shared" si="0"/>
        <v>2010</v>
      </c>
      <c r="Z5" s="384">
        <f t="shared" si="0"/>
        <v>2011</v>
      </c>
      <c r="AA5" s="384">
        <f t="shared" si="0"/>
        <v>2012</v>
      </c>
      <c r="AB5" s="384">
        <f t="shared" si="0"/>
        <v>2013</v>
      </c>
      <c r="AC5" s="384">
        <f t="shared" si="0"/>
        <v>2014</v>
      </c>
      <c r="AD5" s="384">
        <f t="shared" si="0"/>
        <v>2015</v>
      </c>
      <c r="AE5" s="384">
        <f t="shared" si="0"/>
        <v>2016</v>
      </c>
      <c r="AF5" s="384">
        <f t="shared" si="0"/>
        <v>2017</v>
      </c>
      <c r="AG5" s="384">
        <f t="shared" si="0"/>
        <v>2018</v>
      </c>
      <c r="AH5" s="384">
        <f t="shared" si="0"/>
        <v>2019</v>
      </c>
      <c r="AI5" s="384">
        <f t="shared" si="0"/>
        <v>2020</v>
      </c>
      <c r="AJ5" s="384">
        <f t="shared" si="0"/>
        <v>2021</v>
      </c>
      <c r="AK5" s="384">
        <f t="shared" si="0"/>
        <v>2022</v>
      </c>
      <c r="AL5" s="384">
        <f t="shared" si="0"/>
        <v>2023</v>
      </c>
      <c r="AM5" s="384">
        <f t="shared" si="0"/>
        <v>2024</v>
      </c>
    </row>
    <row r="6" spans="2:39" ht="7.5" customHeight="1">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385"/>
      <c r="AL6" s="385"/>
      <c r="AM6" s="385"/>
    </row>
    <row r="7" spans="2:39" ht="13.8">
      <c r="D7" s="436" t="s">
        <v>544</v>
      </c>
      <c r="E7" s="397">
        <f>SUM(E8:E12)</f>
        <v>15137.908606809773</v>
      </c>
      <c r="F7" s="397">
        <f t="shared" ref="F7:AL7" si="1">SUM(F8:F12)</f>
        <v>15460.301105944731</v>
      </c>
      <c r="G7" s="397">
        <f t="shared" si="1"/>
        <v>15667.331958674013</v>
      </c>
      <c r="H7" s="397">
        <f t="shared" si="1"/>
        <v>15495.038009271764</v>
      </c>
      <c r="I7" s="397">
        <f t="shared" si="1"/>
        <v>16345.606216564642</v>
      </c>
      <c r="J7" s="397">
        <f t="shared" si="1"/>
        <v>16516.944301803782</v>
      </c>
      <c r="K7" s="397">
        <f t="shared" si="1"/>
        <v>16685.318527621443</v>
      </c>
      <c r="L7" s="397">
        <f t="shared" si="1"/>
        <v>16626.920054711969</v>
      </c>
      <c r="M7" s="397">
        <f t="shared" si="1"/>
        <v>16214.975377743811</v>
      </c>
      <c r="N7" s="397">
        <f t="shared" si="1"/>
        <v>16697.673727089335</v>
      </c>
      <c r="O7" s="397">
        <f t="shared" si="1"/>
        <v>17041.099455393054</v>
      </c>
      <c r="P7" s="397">
        <f t="shared" si="1"/>
        <v>16901.219581198045</v>
      </c>
      <c r="Q7" s="397">
        <f t="shared" si="1"/>
        <v>17207.626563205569</v>
      </c>
      <c r="R7" s="397">
        <f t="shared" si="1"/>
        <v>17433.710163574618</v>
      </c>
      <c r="S7" s="397">
        <f t="shared" si="1"/>
        <v>17622.050486697637</v>
      </c>
      <c r="T7" s="397">
        <f t="shared" si="1"/>
        <v>17411.094315877894</v>
      </c>
      <c r="U7" s="397">
        <f t="shared" si="1"/>
        <v>17237.553929669131</v>
      </c>
      <c r="V7" s="397">
        <f t="shared" si="1"/>
        <v>17779.657891166989</v>
      </c>
      <c r="W7" s="397">
        <f t="shared" si="1"/>
        <v>17020.063444391413</v>
      </c>
      <c r="X7" s="397">
        <f t="shared" si="1"/>
        <v>15711.714647884037</v>
      </c>
      <c r="Y7" s="397">
        <f t="shared" si="1"/>
        <v>16585.476573615706</v>
      </c>
      <c r="Z7" s="397">
        <f t="shared" si="1"/>
        <v>17296.341032626155</v>
      </c>
      <c r="AA7" s="397">
        <f t="shared" si="1"/>
        <v>17828.802672732389</v>
      </c>
      <c r="AB7" s="397">
        <f t="shared" si="1"/>
        <v>18020.4988468222</v>
      </c>
      <c r="AC7" s="397">
        <f t="shared" si="1"/>
        <v>17304.083006596011</v>
      </c>
      <c r="AD7" s="397">
        <f t="shared" si="1"/>
        <v>16747.762309523609</v>
      </c>
      <c r="AE7" s="397">
        <f t="shared" si="1"/>
        <v>16503.455258558028</v>
      </c>
      <c r="AF7" s="397">
        <f t="shared" si="1"/>
        <v>16386.264797096843</v>
      </c>
      <c r="AG7" s="397">
        <f t="shared" si="1"/>
        <v>15742.106884981913</v>
      </c>
      <c r="AH7" s="397">
        <f t="shared" si="1"/>
        <v>15157.696476681253</v>
      </c>
      <c r="AI7" s="397">
        <f t="shared" si="1"/>
        <v>14309.043772937814</v>
      </c>
      <c r="AJ7" s="397">
        <f t="shared" si="1"/>
        <v>14627.523313703945</v>
      </c>
      <c r="AK7" s="397">
        <f t="shared" si="1"/>
        <v>14449.238814854531</v>
      </c>
      <c r="AL7" s="397">
        <f t="shared" si="1"/>
        <v>13439.943885661287</v>
      </c>
      <c r="AM7" s="397">
        <f t="shared" ref="AM7" si="2">SUM(AM8:AM12)</f>
        <v>13359.846798855649</v>
      </c>
    </row>
    <row r="8" spans="2:39" ht="13.8">
      <c r="D8" s="404" t="s">
        <v>93</v>
      </c>
      <c r="E8" s="386">
        <v>9526.3222178030537</v>
      </c>
      <c r="F8" s="386">
        <v>9647.0555683060011</v>
      </c>
      <c r="G8" s="386">
        <v>9883.5892770266655</v>
      </c>
      <c r="H8" s="386">
        <v>9639.9118275046876</v>
      </c>
      <c r="I8" s="386">
        <v>10156.416291257419</v>
      </c>
      <c r="J8" s="386">
        <v>10132.092374010066</v>
      </c>
      <c r="K8" s="386">
        <v>10045.679277427727</v>
      </c>
      <c r="L8" s="386">
        <v>9750.9455586577151</v>
      </c>
      <c r="M8" s="386">
        <v>9497.0434275541465</v>
      </c>
      <c r="N8" s="386">
        <v>9594.6824937347701</v>
      </c>
      <c r="O8" s="386">
        <v>9443.3651081728567</v>
      </c>
      <c r="P8" s="386">
        <v>9193.8873849078645</v>
      </c>
      <c r="Q8" s="386">
        <v>9265.9404297551209</v>
      </c>
      <c r="R8" s="386">
        <v>9136.8292284702729</v>
      </c>
      <c r="S8" s="386">
        <v>8915.9079848447254</v>
      </c>
      <c r="T8" s="386">
        <v>8919.5294000575541</v>
      </c>
      <c r="U8" s="386">
        <v>8378.0352004854285</v>
      </c>
      <c r="V8" s="386">
        <v>8418.9160343864587</v>
      </c>
      <c r="W8" s="386">
        <v>7781.9075107881808</v>
      </c>
      <c r="X8" s="386">
        <v>7125.0275079438534</v>
      </c>
      <c r="Y8" s="386">
        <v>7179.2105235230747</v>
      </c>
      <c r="Z8" s="386">
        <v>7531.1587090043304</v>
      </c>
      <c r="AA8" s="386">
        <v>7640.3390755037799</v>
      </c>
      <c r="AB8" s="386">
        <v>7395.0661456507914</v>
      </c>
      <c r="AC8" s="386">
        <v>6811.3907569262983</v>
      </c>
      <c r="AD8" s="386">
        <v>6501.1876404685881</v>
      </c>
      <c r="AE8" s="386">
        <v>6270.7593636495603</v>
      </c>
      <c r="AF8" s="386">
        <v>6179.7264960178782</v>
      </c>
      <c r="AG8" s="386">
        <v>5822.783433710586</v>
      </c>
      <c r="AH8" s="386">
        <v>5552.0443195435555</v>
      </c>
      <c r="AI8" s="386">
        <v>5162.3003315063215</v>
      </c>
      <c r="AJ8" s="386">
        <v>5363.2848102101225</v>
      </c>
      <c r="AK8" s="386">
        <v>5364.6676199459207</v>
      </c>
      <c r="AL8" s="386">
        <v>5061.6786044634264</v>
      </c>
      <c r="AM8" s="386">
        <v>4938.1938406635591</v>
      </c>
    </row>
    <row r="9" spans="2:39" ht="13.8">
      <c r="D9" s="404" t="s">
        <v>94</v>
      </c>
      <c r="E9" s="386">
        <v>3285.2721837223521</v>
      </c>
      <c r="F9" s="386">
        <v>3370.2558853374694</v>
      </c>
      <c r="G9" s="386">
        <v>3278.3403980527705</v>
      </c>
      <c r="H9" s="386">
        <v>3287.9009901367972</v>
      </c>
      <c r="I9" s="386">
        <v>3484.0049757603379</v>
      </c>
      <c r="J9" s="386">
        <v>3602.9236631656704</v>
      </c>
      <c r="K9" s="386">
        <v>3701.9879704288423</v>
      </c>
      <c r="L9" s="386">
        <v>3816.5254781965773</v>
      </c>
      <c r="M9" s="386">
        <v>3590.8724137540371</v>
      </c>
      <c r="N9" s="386">
        <v>3827.1883486736056</v>
      </c>
      <c r="O9" s="386">
        <v>4179.7209108885017</v>
      </c>
      <c r="P9" s="386">
        <v>4264.4273168519157</v>
      </c>
      <c r="Q9" s="386">
        <v>4441.0389346345182</v>
      </c>
      <c r="R9" s="386">
        <v>4573.433079604978</v>
      </c>
      <c r="S9" s="386">
        <v>5000.6593170654933</v>
      </c>
      <c r="T9" s="386">
        <v>4763.2016098409167</v>
      </c>
      <c r="U9" s="386">
        <v>4823.9709922603861</v>
      </c>
      <c r="V9" s="386">
        <v>5036.3403906801868</v>
      </c>
      <c r="W9" s="386">
        <v>4920.4077064554276</v>
      </c>
      <c r="X9" s="386">
        <v>4385.3237252716199</v>
      </c>
      <c r="Y9" s="386">
        <v>4979.3411707106907</v>
      </c>
      <c r="Z9" s="386">
        <v>4652.5278300429918</v>
      </c>
      <c r="AA9" s="386">
        <v>4863.7598042521222</v>
      </c>
      <c r="AB9" s="386">
        <v>5284.3035299002167</v>
      </c>
      <c r="AC9" s="386">
        <v>5079.5482669062003</v>
      </c>
      <c r="AD9" s="386">
        <v>5136.6310778106681</v>
      </c>
      <c r="AE9" s="386">
        <v>5022.1065274422144</v>
      </c>
      <c r="AF9" s="386">
        <v>5023.510732504662</v>
      </c>
      <c r="AG9" s="386">
        <v>4927.8037115764118</v>
      </c>
      <c r="AH9" s="386">
        <v>4829.6723295599313</v>
      </c>
      <c r="AI9" s="386">
        <v>4400.7714886513604</v>
      </c>
      <c r="AJ9" s="386">
        <v>4791.3663834064118</v>
      </c>
      <c r="AK9" s="386">
        <v>4677.9570839481094</v>
      </c>
      <c r="AL9" s="386">
        <v>4271.5943025470224</v>
      </c>
      <c r="AM9" s="386">
        <v>4278.027682625855</v>
      </c>
    </row>
    <row r="10" spans="2:39" ht="13.8">
      <c r="D10" s="404" t="s">
        <v>95</v>
      </c>
      <c r="E10" s="386">
        <v>2042.2910359697155</v>
      </c>
      <c r="F10" s="386">
        <v>2149.7454704604766</v>
      </c>
      <c r="G10" s="386">
        <v>2205.9611370256521</v>
      </c>
      <c r="H10" s="386">
        <v>2269.3992563924007</v>
      </c>
      <c r="I10" s="386">
        <v>2396.4864580580293</v>
      </c>
      <c r="J10" s="386">
        <v>2465.2235716963287</v>
      </c>
      <c r="K10" s="386">
        <v>2616.4794324317591</v>
      </c>
      <c r="L10" s="386">
        <v>2725.4858682239674</v>
      </c>
      <c r="M10" s="386">
        <v>2788.7823781089833</v>
      </c>
      <c r="N10" s="386">
        <v>2931.3162436029975</v>
      </c>
      <c r="O10" s="386">
        <v>3050.3548164787935</v>
      </c>
      <c r="P10" s="386">
        <v>3064.6117892614739</v>
      </c>
      <c r="Q10" s="386">
        <v>3103.267912207054</v>
      </c>
      <c r="R10" s="386">
        <v>3297.0039263971048</v>
      </c>
      <c r="S10" s="386">
        <v>3271.3651634168723</v>
      </c>
      <c r="T10" s="386">
        <v>3275.1222054784553</v>
      </c>
      <c r="U10" s="386">
        <v>3579.7698112853436</v>
      </c>
      <c r="V10" s="386">
        <v>3862.1097061392511</v>
      </c>
      <c r="W10" s="386">
        <v>3859.9003203153102</v>
      </c>
      <c r="X10" s="386">
        <v>3761.5479329135155</v>
      </c>
      <c r="Y10" s="386">
        <v>3978.6452074824551</v>
      </c>
      <c r="Z10" s="386">
        <v>4664.9548921823362</v>
      </c>
      <c r="AA10" s="386">
        <v>4855.5280266238688</v>
      </c>
      <c r="AB10" s="386">
        <v>4882.2368494913435</v>
      </c>
      <c r="AC10" s="386">
        <v>4948.9046795791619</v>
      </c>
      <c r="AD10" s="386">
        <v>4649.7901351851115</v>
      </c>
      <c r="AE10" s="386">
        <v>4718.7041117215322</v>
      </c>
      <c r="AF10" s="386">
        <v>4680.0640769451029</v>
      </c>
      <c r="AG10" s="386">
        <v>4502.2648477637695</v>
      </c>
      <c r="AH10" s="386">
        <v>4270.8979522989566</v>
      </c>
      <c r="AI10" s="386">
        <v>4261.012749644613</v>
      </c>
      <c r="AJ10" s="386">
        <v>3989.8926353640186</v>
      </c>
      <c r="AK10" s="386">
        <v>3928.032409296201</v>
      </c>
      <c r="AL10" s="386">
        <v>3617.6329878598399</v>
      </c>
      <c r="AM10" s="386">
        <v>3661.381793770187</v>
      </c>
    </row>
    <row r="11" spans="2:39" ht="13.8">
      <c r="D11" s="404" t="s">
        <v>96</v>
      </c>
      <c r="E11" s="386">
        <v>284.0231693146506</v>
      </c>
      <c r="F11" s="386">
        <v>293.24418184078394</v>
      </c>
      <c r="G11" s="386">
        <v>299.44114656892373</v>
      </c>
      <c r="H11" s="386">
        <v>297.82593523787978</v>
      </c>
      <c r="I11" s="386">
        <v>308.69849148885538</v>
      </c>
      <c r="J11" s="386">
        <v>316.70469293171351</v>
      </c>
      <c r="K11" s="386">
        <v>321.17184733311223</v>
      </c>
      <c r="L11" s="386">
        <v>333.96314963370793</v>
      </c>
      <c r="M11" s="386">
        <v>338.27715832664427</v>
      </c>
      <c r="N11" s="386">
        <v>344.48664107796321</v>
      </c>
      <c r="O11" s="386">
        <v>367.65861985290093</v>
      </c>
      <c r="P11" s="386">
        <v>378.29309017678884</v>
      </c>
      <c r="Q11" s="386">
        <v>397.3792866088761</v>
      </c>
      <c r="R11" s="386">
        <v>426.44392910226071</v>
      </c>
      <c r="S11" s="386">
        <v>434.118021370549</v>
      </c>
      <c r="T11" s="386">
        <v>453.24110050096886</v>
      </c>
      <c r="U11" s="386">
        <v>455.77792563797368</v>
      </c>
      <c r="V11" s="386">
        <v>462.29175996109308</v>
      </c>
      <c r="W11" s="386">
        <v>457.84790683249145</v>
      </c>
      <c r="X11" s="386">
        <v>439.81548175504781</v>
      </c>
      <c r="Y11" s="386">
        <v>448.27967189948515</v>
      </c>
      <c r="Z11" s="386">
        <v>447.69960139649783</v>
      </c>
      <c r="AA11" s="386">
        <v>469.17576635261696</v>
      </c>
      <c r="AB11" s="386">
        <v>458.892321779849</v>
      </c>
      <c r="AC11" s="386">
        <v>464.23930318434827</v>
      </c>
      <c r="AD11" s="386">
        <v>460.15345605924227</v>
      </c>
      <c r="AE11" s="386">
        <v>491.8852557447193</v>
      </c>
      <c r="AF11" s="386">
        <v>502.96349162920075</v>
      </c>
      <c r="AG11" s="386">
        <v>489.25489193114419</v>
      </c>
      <c r="AH11" s="386">
        <v>505.08187527880665</v>
      </c>
      <c r="AI11" s="386">
        <v>484.95920313551824</v>
      </c>
      <c r="AJ11" s="386">
        <v>482.9794847233938</v>
      </c>
      <c r="AK11" s="386">
        <v>478.5817016642996</v>
      </c>
      <c r="AL11" s="386">
        <v>489.03799079099866</v>
      </c>
      <c r="AM11" s="386">
        <v>482.24348179604732</v>
      </c>
    </row>
    <row r="12" spans="2:39" ht="14.4" thickBot="1">
      <c r="D12" s="405" t="s">
        <v>97</v>
      </c>
      <c r="E12" s="398" t="s">
        <v>103</v>
      </c>
      <c r="F12" s="398" t="s">
        <v>103</v>
      </c>
      <c r="G12" s="398" t="s">
        <v>103</v>
      </c>
      <c r="H12" s="398" t="s">
        <v>103</v>
      </c>
      <c r="I12" s="398" t="s">
        <v>103</v>
      </c>
      <c r="J12" s="398" t="s">
        <v>103</v>
      </c>
      <c r="K12" s="398" t="s">
        <v>103</v>
      </c>
      <c r="L12" s="398" t="s">
        <v>103</v>
      </c>
      <c r="M12" s="398" t="s">
        <v>103</v>
      </c>
      <c r="N12" s="398" t="s">
        <v>103</v>
      </c>
      <c r="O12" s="398" t="s">
        <v>103</v>
      </c>
      <c r="P12" s="398" t="s">
        <v>103</v>
      </c>
      <c r="Q12" s="398" t="s">
        <v>103</v>
      </c>
      <c r="R12" s="398" t="s">
        <v>103</v>
      </c>
      <c r="S12" s="398" t="s">
        <v>103</v>
      </c>
      <c r="T12" s="398" t="s">
        <v>103</v>
      </c>
      <c r="U12" s="398" t="s">
        <v>103</v>
      </c>
      <c r="V12" s="398" t="s">
        <v>103</v>
      </c>
      <c r="W12" s="398" t="s">
        <v>103</v>
      </c>
      <c r="X12" s="398" t="s">
        <v>103</v>
      </c>
      <c r="Y12" s="398" t="s">
        <v>103</v>
      </c>
      <c r="Z12" s="398" t="s">
        <v>103</v>
      </c>
      <c r="AA12" s="398" t="s">
        <v>103</v>
      </c>
      <c r="AB12" s="398" t="s">
        <v>103</v>
      </c>
      <c r="AC12" s="398" t="s">
        <v>103</v>
      </c>
      <c r="AD12" s="398" t="s">
        <v>103</v>
      </c>
      <c r="AE12" s="398" t="s">
        <v>103</v>
      </c>
      <c r="AF12" s="398" t="s">
        <v>103</v>
      </c>
      <c r="AG12" s="398" t="s">
        <v>103</v>
      </c>
      <c r="AH12" s="398" t="s">
        <v>103</v>
      </c>
      <c r="AI12" s="398" t="s">
        <v>103</v>
      </c>
      <c r="AJ12" s="398" t="s">
        <v>103</v>
      </c>
      <c r="AK12" s="398" t="s">
        <v>103</v>
      </c>
      <c r="AL12" s="398" t="s">
        <v>103</v>
      </c>
      <c r="AM12" s="398" t="s">
        <v>103</v>
      </c>
    </row>
    <row r="13" spans="2:39" ht="7.5" customHeight="1">
      <c r="D13" s="385"/>
      <c r="E13" s="386"/>
      <c r="F13" s="386"/>
      <c r="G13" s="386"/>
      <c r="H13" s="386"/>
      <c r="I13" s="386"/>
      <c r="J13" s="386"/>
      <c r="K13" s="386"/>
      <c r="L13" s="386"/>
      <c r="M13" s="386"/>
      <c r="N13" s="386"/>
      <c r="O13" s="386"/>
      <c r="P13" s="386"/>
      <c r="Q13" s="386"/>
      <c r="R13" s="386"/>
      <c r="S13" s="386"/>
      <c r="T13" s="386"/>
      <c r="U13" s="386"/>
      <c r="V13" s="386"/>
      <c r="W13" s="386"/>
      <c r="X13" s="386"/>
      <c r="Y13" s="386"/>
      <c r="Z13" s="386"/>
      <c r="AA13" s="386"/>
      <c r="AB13" s="386"/>
      <c r="AC13" s="386"/>
      <c r="AD13" s="386"/>
      <c r="AE13" s="386"/>
      <c r="AF13" s="386"/>
      <c r="AG13" s="386"/>
      <c r="AH13" s="386"/>
      <c r="AI13" s="386"/>
      <c r="AJ13" s="386"/>
      <c r="AK13" s="386"/>
      <c r="AL13" s="386"/>
      <c r="AM13" s="386"/>
    </row>
    <row r="14" spans="2:39" ht="13.8">
      <c r="D14" s="436" t="s">
        <v>543</v>
      </c>
      <c r="E14" s="399">
        <f>SUM(E15:E19)</f>
        <v>15320.75981562913</v>
      </c>
      <c r="F14" s="399">
        <f t="shared" ref="F14:AL14" si="3">SUM(F15:F19)</f>
        <v>15535.268045489476</v>
      </c>
      <c r="G14" s="399">
        <f t="shared" si="3"/>
        <v>15686.832786596919</v>
      </c>
      <c r="H14" s="399">
        <f t="shared" si="3"/>
        <v>15620.36814760016</v>
      </c>
      <c r="I14" s="399">
        <f t="shared" si="3"/>
        <v>16363.68758888362</v>
      </c>
      <c r="J14" s="399">
        <f t="shared" si="3"/>
        <v>16554.257042463403</v>
      </c>
      <c r="K14" s="399">
        <f t="shared" si="3"/>
        <v>16729.898471320128</v>
      </c>
      <c r="L14" s="399">
        <f t="shared" si="3"/>
        <v>16653.158145671077</v>
      </c>
      <c r="M14" s="399">
        <f t="shared" si="3"/>
        <v>16260.125067354746</v>
      </c>
      <c r="N14" s="399">
        <f t="shared" si="3"/>
        <v>16769.458823282708</v>
      </c>
      <c r="O14" s="399">
        <f t="shared" si="3"/>
        <v>17029.925003930995</v>
      </c>
      <c r="P14" s="399">
        <f t="shared" si="3"/>
        <v>16837.113340173782</v>
      </c>
      <c r="Q14" s="399">
        <f t="shared" si="3"/>
        <v>17271.669172093989</v>
      </c>
      <c r="R14" s="399">
        <f t="shared" si="3"/>
        <v>17398.692595694793</v>
      </c>
      <c r="S14" s="399">
        <f t="shared" si="3"/>
        <v>17316.937762180529</v>
      </c>
      <c r="T14" s="399">
        <f t="shared" si="3"/>
        <v>17395.377053996344</v>
      </c>
      <c r="U14" s="399">
        <f t="shared" si="3"/>
        <v>17206.456761732385</v>
      </c>
      <c r="V14" s="399">
        <f t="shared" si="3"/>
        <v>17736.661525612788</v>
      </c>
      <c r="W14" s="399">
        <f t="shared" si="3"/>
        <v>16787.594615634018</v>
      </c>
      <c r="X14" s="399">
        <f t="shared" si="3"/>
        <v>15952.158719378493</v>
      </c>
      <c r="Y14" s="399">
        <f t="shared" si="3"/>
        <v>16620.6238663412</v>
      </c>
      <c r="Z14" s="399">
        <f t="shared" si="3"/>
        <v>17584.533287161979</v>
      </c>
      <c r="AA14" s="399">
        <f t="shared" si="3"/>
        <v>18150.347360946442</v>
      </c>
      <c r="AB14" s="399">
        <f t="shared" si="3"/>
        <v>18083.897380864404</v>
      </c>
      <c r="AC14" s="399">
        <f t="shared" si="3"/>
        <v>17403.799628224431</v>
      </c>
      <c r="AD14" s="399">
        <f t="shared" si="3"/>
        <v>16795.928090009587</v>
      </c>
      <c r="AE14" s="399">
        <f t="shared" si="3"/>
        <v>16599.424123902343</v>
      </c>
      <c r="AF14" s="399">
        <f t="shared" si="3"/>
        <v>16344.087228793182</v>
      </c>
      <c r="AG14" s="399">
        <f t="shared" si="3"/>
        <v>15734.523653244225</v>
      </c>
      <c r="AH14" s="399">
        <f t="shared" si="3"/>
        <v>15209.70370870467</v>
      </c>
      <c r="AI14" s="399">
        <f t="shared" si="3"/>
        <v>14428.346987478535</v>
      </c>
      <c r="AJ14" s="399">
        <f t="shared" si="3"/>
        <v>14544.687000560993</v>
      </c>
      <c r="AK14" s="399">
        <f t="shared" si="3"/>
        <v>14155.057838525205</v>
      </c>
      <c r="AL14" s="399">
        <f t="shared" si="3"/>
        <v>13592.217228363199</v>
      </c>
      <c r="AM14" s="399">
        <f t="shared" ref="AM14" si="4">SUM(AM15:AM19)</f>
        <v>13330.566641854786</v>
      </c>
    </row>
    <row r="15" spans="2:39" ht="13.8">
      <c r="D15" s="404" t="s">
        <v>93</v>
      </c>
      <c r="E15" s="386">
        <v>9459.2586836873288</v>
      </c>
      <c r="F15" s="386">
        <v>9497.0062872510789</v>
      </c>
      <c r="G15" s="386">
        <v>9667.0314234073976</v>
      </c>
      <c r="H15" s="386">
        <v>9478.3293830404</v>
      </c>
      <c r="I15" s="386">
        <v>9993.8812803084511</v>
      </c>
      <c r="J15" s="386">
        <v>9972.5993797575175</v>
      </c>
      <c r="K15" s="386">
        <v>9937.6609007953066</v>
      </c>
      <c r="L15" s="386">
        <v>9698.1745588707236</v>
      </c>
      <c r="M15" s="386">
        <v>9462.3348125295215</v>
      </c>
      <c r="N15" s="386">
        <v>9600.0303422513207</v>
      </c>
      <c r="O15" s="386">
        <v>9451.108508867108</v>
      </c>
      <c r="P15" s="386">
        <v>9149.3435398603051</v>
      </c>
      <c r="Q15" s="386">
        <v>9299.2733264506351</v>
      </c>
      <c r="R15" s="386">
        <v>9132.4739388509133</v>
      </c>
      <c r="S15" s="386">
        <v>8983.7036096034535</v>
      </c>
      <c r="T15" s="386">
        <v>8949.0848790899545</v>
      </c>
      <c r="U15" s="386">
        <v>8453.6672584843145</v>
      </c>
      <c r="V15" s="386">
        <v>8466.786166779264</v>
      </c>
      <c r="W15" s="386">
        <v>7798.2648666826217</v>
      </c>
      <c r="X15" s="386">
        <v>7182.3218435782237</v>
      </c>
      <c r="Y15" s="386">
        <v>7259.5201465025557</v>
      </c>
      <c r="Z15" s="386">
        <v>7704.4971290199583</v>
      </c>
      <c r="AA15" s="386">
        <v>7849.610587393101</v>
      </c>
      <c r="AB15" s="386">
        <v>7462.5719194788317</v>
      </c>
      <c r="AC15" s="386">
        <v>6839.4933688969031</v>
      </c>
      <c r="AD15" s="386">
        <v>6542.1990145435111</v>
      </c>
      <c r="AE15" s="386">
        <v>6294.3993063821645</v>
      </c>
      <c r="AF15" s="386">
        <v>6122.4748821765297</v>
      </c>
      <c r="AG15" s="386">
        <v>5883.9003267953376</v>
      </c>
      <c r="AH15" s="386">
        <v>5634.2312882120968</v>
      </c>
      <c r="AI15" s="386">
        <v>5242.0326560198027</v>
      </c>
      <c r="AJ15" s="386">
        <v>5298.9107416626721</v>
      </c>
      <c r="AK15" s="386">
        <v>5303.1497620040445</v>
      </c>
      <c r="AL15" s="386">
        <v>5051.3823602145776</v>
      </c>
      <c r="AM15" s="386">
        <v>4877.9946119945862</v>
      </c>
    </row>
    <row r="16" spans="2:39" ht="13.8">
      <c r="D16" s="404" t="s">
        <v>94</v>
      </c>
      <c r="E16" s="386">
        <v>3368.1673638772354</v>
      </c>
      <c r="F16" s="386">
        <v>3377.684528904781</v>
      </c>
      <c r="G16" s="386">
        <v>3325.1412855663375</v>
      </c>
      <c r="H16" s="386">
        <v>3391.4899226138864</v>
      </c>
      <c r="I16" s="386">
        <v>3486.1147715228312</v>
      </c>
      <c r="J16" s="386">
        <v>3597.6269260600079</v>
      </c>
      <c r="K16" s="386">
        <v>3689.1543322229145</v>
      </c>
      <c r="L16" s="386">
        <v>3745.6978752796276</v>
      </c>
      <c r="M16" s="386">
        <v>3508.7719297863437</v>
      </c>
      <c r="N16" s="386">
        <v>3697.211292758278</v>
      </c>
      <c r="O16" s="386">
        <v>3985.6331871340335</v>
      </c>
      <c r="P16" s="386">
        <v>4095.6902298598789</v>
      </c>
      <c r="Q16" s="386">
        <v>4283.7436750810093</v>
      </c>
      <c r="R16" s="386">
        <v>4441.3703229074972</v>
      </c>
      <c r="S16" s="386">
        <v>4520.3203487263763</v>
      </c>
      <c r="T16" s="386">
        <v>4637.9174351754209</v>
      </c>
      <c r="U16" s="386">
        <v>4610.3807133699693</v>
      </c>
      <c r="V16" s="386">
        <v>4801.8755743803986</v>
      </c>
      <c r="W16" s="386">
        <v>4606.1747742302714</v>
      </c>
      <c r="X16" s="386">
        <v>4447.2885783171287</v>
      </c>
      <c r="Y16" s="386">
        <v>4819.3643254808958</v>
      </c>
      <c r="Z16" s="386">
        <v>4660.3202471337981</v>
      </c>
      <c r="AA16" s="386">
        <v>4877.9046576478258</v>
      </c>
      <c r="AB16" s="386">
        <v>5223.089904779742</v>
      </c>
      <c r="AC16" s="386">
        <v>5118.7873261119385</v>
      </c>
      <c r="AD16" s="386">
        <v>5049.3464936509126</v>
      </c>
      <c r="AE16" s="386">
        <v>4963.1634287373363</v>
      </c>
      <c r="AF16" s="386">
        <v>4987.7548451304474</v>
      </c>
      <c r="AG16" s="386">
        <v>4826.3152449377994</v>
      </c>
      <c r="AH16" s="386">
        <v>4729.4168823094451</v>
      </c>
      <c r="AI16" s="386">
        <v>4382.1377445863818</v>
      </c>
      <c r="AJ16" s="386">
        <v>4661.108157720616</v>
      </c>
      <c r="AK16" s="386">
        <v>4463.2522372165104</v>
      </c>
      <c r="AL16" s="386">
        <v>4241.1910246878579</v>
      </c>
      <c r="AM16" s="386">
        <v>4261.149763038261</v>
      </c>
    </row>
    <row r="17" spans="2:39" ht="13.8">
      <c r="D17" s="404" t="s">
        <v>95</v>
      </c>
      <c r="E17" s="386">
        <v>2209.3105987499152</v>
      </c>
      <c r="F17" s="386">
        <v>2367.3330474928312</v>
      </c>
      <c r="G17" s="386">
        <v>2395.2189310542585</v>
      </c>
      <c r="H17" s="386">
        <v>2452.7229067079957</v>
      </c>
      <c r="I17" s="386">
        <v>2574.9930455634822</v>
      </c>
      <c r="J17" s="386">
        <v>2667.3260437141644</v>
      </c>
      <c r="K17" s="386">
        <v>2781.9113909687967</v>
      </c>
      <c r="L17" s="386">
        <v>2875.3225618870183</v>
      </c>
      <c r="M17" s="386">
        <v>2950.7411667122365</v>
      </c>
      <c r="N17" s="386">
        <v>3127.7305471951445</v>
      </c>
      <c r="O17" s="386">
        <v>3225.5246880769523</v>
      </c>
      <c r="P17" s="386">
        <v>3213.7864802768072</v>
      </c>
      <c r="Q17" s="386">
        <v>3291.272883953467</v>
      </c>
      <c r="R17" s="386">
        <v>3398.4044048341188</v>
      </c>
      <c r="S17" s="386">
        <v>3378.7957824801506</v>
      </c>
      <c r="T17" s="386">
        <v>3355.1336392300018</v>
      </c>
      <c r="U17" s="386">
        <v>3686.6308642401259</v>
      </c>
      <c r="V17" s="386">
        <v>4005.7080244920339</v>
      </c>
      <c r="W17" s="386">
        <v>3925.3070678886329</v>
      </c>
      <c r="X17" s="386">
        <v>3882.7328157280931</v>
      </c>
      <c r="Y17" s="386">
        <v>4093.4597224582631</v>
      </c>
      <c r="Z17" s="386">
        <v>4772.0163096117276</v>
      </c>
      <c r="AA17" s="386">
        <v>4953.6563495528981</v>
      </c>
      <c r="AB17" s="386">
        <v>4939.3432348259839</v>
      </c>
      <c r="AC17" s="386">
        <v>4981.2796300312384</v>
      </c>
      <c r="AD17" s="386">
        <v>4744.2291257559227</v>
      </c>
      <c r="AE17" s="386">
        <v>4849.9761330381234</v>
      </c>
      <c r="AF17" s="386">
        <v>4730.8940098570029</v>
      </c>
      <c r="AG17" s="386">
        <v>4535.0531895799431</v>
      </c>
      <c r="AH17" s="386">
        <v>4340.9736629043227</v>
      </c>
      <c r="AI17" s="386">
        <v>4319.2173837368309</v>
      </c>
      <c r="AJ17" s="386">
        <v>4101.6886164543093</v>
      </c>
      <c r="AK17" s="386">
        <v>3910.0741376403516</v>
      </c>
      <c r="AL17" s="386">
        <v>3810.6058526697639</v>
      </c>
      <c r="AM17" s="386">
        <v>3709.1787850258906</v>
      </c>
    </row>
    <row r="18" spans="2:39" ht="13.8">
      <c r="D18" s="404" t="s">
        <v>96</v>
      </c>
      <c r="E18" s="386">
        <v>284.0231693146506</v>
      </c>
      <c r="F18" s="386">
        <v>293.24418184078394</v>
      </c>
      <c r="G18" s="386">
        <v>299.44114656892373</v>
      </c>
      <c r="H18" s="386">
        <v>297.82593523787978</v>
      </c>
      <c r="I18" s="386">
        <v>308.69849148885538</v>
      </c>
      <c r="J18" s="386">
        <v>316.70469293171351</v>
      </c>
      <c r="K18" s="386">
        <v>321.17184733311223</v>
      </c>
      <c r="L18" s="386">
        <v>333.96314963370793</v>
      </c>
      <c r="M18" s="386">
        <v>338.27715832664427</v>
      </c>
      <c r="N18" s="386">
        <v>344.48664107796321</v>
      </c>
      <c r="O18" s="386">
        <v>367.65861985290093</v>
      </c>
      <c r="P18" s="386">
        <v>378.29309017678884</v>
      </c>
      <c r="Q18" s="386">
        <v>397.3792866088761</v>
      </c>
      <c r="R18" s="386">
        <v>426.44392910226071</v>
      </c>
      <c r="S18" s="386">
        <v>434.118021370549</v>
      </c>
      <c r="T18" s="386">
        <v>453.24110050096886</v>
      </c>
      <c r="U18" s="386">
        <v>455.77792563797368</v>
      </c>
      <c r="V18" s="386">
        <v>462.29175996109308</v>
      </c>
      <c r="W18" s="386">
        <v>457.84790683249145</v>
      </c>
      <c r="X18" s="386">
        <v>439.81548175504781</v>
      </c>
      <c r="Y18" s="386">
        <v>448.27967189948515</v>
      </c>
      <c r="Z18" s="386">
        <v>447.69960139649783</v>
      </c>
      <c r="AA18" s="386">
        <v>469.17576635261696</v>
      </c>
      <c r="AB18" s="386">
        <v>458.892321779849</v>
      </c>
      <c r="AC18" s="386">
        <v>464.23930318434827</v>
      </c>
      <c r="AD18" s="386">
        <v>460.15345605924227</v>
      </c>
      <c r="AE18" s="386">
        <v>491.8852557447193</v>
      </c>
      <c r="AF18" s="386">
        <v>502.96349162920075</v>
      </c>
      <c r="AG18" s="386">
        <v>489.25489193114419</v>
      </c>
      <c r="AH18" s="386">
        <v>505.08187527880665</v>
      </c>
      <c r="AI18" s="386">
        <v>484.95920313551824</v>
      </c>
      <c r="AJ18" s="386">
        <v>482.9794847233938</v>
      </c>
      <c r="AK18" s="386">
        <v>478.5817016642996</v>
      </c>
      <c r="AL18" s="386">
        <v>489.03799079099866</v>
      </c>
      <c r="AM18" s="386">
        <v>482.24348179604732</v>
      </c>
    </row>
    <row r="19" spans="2:39" ht="14.4" thickBot="1">
      <c r="D19" s="405" t="s">
        <v>97</v>
      </c>
      <c r="E19" s="398" t="s">
        <v>103</v>
      </c>
      <c r="F19" s="398" t="s">
        <v>103</v>
      </c>
      <c r="G19" s="398" t="s">
        <v>103</v>
      </c>
      <c r="H19" s="398" t="s">
        <v>103</v>
      </c>
      <c r="I19" s="398" t="s">
        <v>103</v>
      </c>
      <c r="J19" s="398" t="s">
        <v>103</v>
      </c>
      <c r="K19" s="398" t="s">
        <v>103</v>
      </c>
      <c r="L19" s="398" t="s">
        <v>103</v>
      </c>
      <c r="M19" s="398" t="s">
        <v>103</v>
      </c>
      <c r="N19" s="398" t="s">
        <v>103</v>
      </c>
      <c r="O19" s="398" t="s">
        <v>103</v>
      </c>
      <c r="P19" s="398" t="s">
        <v>103</v>
      </c>
      <c r="Q19" s="398" t="s">
        <v>103</v>
      </c>
      <c r="R19" s="398" t="s">
        <v>103</v>
      </c>
      <c r="S19" s="398" t="s">
        <v>103</v>
      </c>
      <c r="T19" s="398" t="s">
        <v>103</v>
      </c>
      <c r="U19" s="398" t="s">
        <v>103</v>
      </c>
      <c r="V19" s="398" t="s">
        <v>103</v>
      </c>
      <c r="W19" s="398" t="s">
        <v>103</v>
      </c>
      <c r="X19" s="398" t="s">
        <v>103</v>
      </c>
      <c r="Y19" s="398" t="s">
        <v>103</v>
      </c>
      <c r="Z19" s="398" t="s">
        <v>103</v>
      </c>
      <c r="AA19" s="398" t="s">
        <v>103</v>
      </c>
      <c r="AB19" s="398" t="s">
        <v>103</v>
      </c>
      <c r="AC19" s="398" t="s">
        <v>103</v>
      </c>
      <c r="AD19" s="398" t="s">
        <v>103</v>
      </c>
      <c r="AE19" s="398" t="s">
        <v>103</v>
      </c>
      <c r="AF19" s="398" t="s">
        <v>103</v>
      </c>
      <c r="AG19" s="398" t="s">
        <v>103</v>
      </c>
      <c r="AH19" s="398" t="s">
        <v>103</v>
      </c>
      <c r="AI19" s="398" t="s">
        <v>103</v>
      </c>
      <c r="AJ19" s="398" t="s">
        <v>103</v>
      </c>
      <c r="AK19" s="398" t="s">
        <v>103</v>
      </c>
      <c r="AL19" s="398" t="s">
        <v>103</v>
      </c>
      <c r="AM19" s="398" t="s">
        <v>103</v>
      </c>
    </row>
    <row r="20" spans="2:39" ht="7.5" customHeight="1">
      <c r="D20" s="385"/>
      <c r="E20" s="385"/>
      <c r="F20" s="385"/>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c r="AM20" s="385"/>
    </row>
    <row r="21" spans="2:39" ht="13.8">
      <c r="D21" s="403" t="s">
        <v>98</v>
      </c>
      <c r="E21" s="410">
        <f>(E7-E14)/E14</f>
        <v>-1.1934865569318892E-2</v>
      </c>
      <c r="F21" s="410">
        <f t="shared" ref="F21:AL21" si="5">(F7-F14)/F14</f>
        <v>-4.8255967856641758E-3</v>
      </c>
      <c r="G21" s="410">
        <f t="shared" si="5"/>
        <v>-1.243133536781738E-3</v>
      </c>
      <c r="H21" s="410">
        <f t="shared" si="5"/>
        <v>-8.0235073299249476E-3</v>
      </c>
      <c r="I21" s="410">
        <f t="shared" si="5"/>
        <v>-1.1049692937954766E-3</v>
      </c>
      <c r="J21" s="410">
        <f t="shared" si="5"/>
        <v>-2.2539664911515058E-3</v>
      </c>
      <c r="K21" s="410">
        <f t="shared" si="5"/>
        <v>-2.6646870436845905E-3</v>
      </c>
      <c r="L21" s="410">
        <f t="shared" si="5"/>
        <v>-1.5755624686677743E-3</v>
      </c>
      <c r="M21" s="410">
        <f t="shared" si="5"/>
        <v>-2.7767123207177052E-3</v>
      </c>
      <c r="N21" s="410">
        <f t="shared" si="5"/>
        <v>-4.2807044013672248E-3</v>
      </c>
      <c r="O21" s="410">
        <f t="shared" si="5"/>
        <v>6.5616562958904735E-4</v>
      </c>
      <c r="P21" s="410">
        <f t="shared" si="5"/>
        <v>3.8074365676035375E-3</v>
      </c>
      <c r="Q21" s="410">
        <f t="shared" si="5"/>
        <v>-3.7079571320121122E-3</v>
      </c>
      <c r="R21" s="410">
        <f t="shared" si="5"/>
        <v>2.0126551283796371E-3</v>
      </c>
      <c r="S21" s="410">
        <f t="shared" si="5"/>
        <v>1.761932327223938E-2</v>
      </c>
      <c r="T21" s="410">
        <f t="shared" si="5"/>
        <v>9.0353096876037687E-4</v>
      </c>
      <c r="U21" s="410">
        <f t="shared" si="5"/>
        <v>1.8072964333893324E-3</v>
      </c>
      <c r="V21" s="410">
        <f t="shared" si="5"/>
        <v>2.4241521152169577E-3</v>
      </c>
      <c r="W21" s="410">
        <f t="shared" si="5"/>
        <v>1.3847655609988395E-2</v>
      </c>
      <c r="X21" s="410">
        <f t="shared" si="5"/>
        <v>-1.5072823416831176E-2</v>
      </c>
      <c r="Y21" s="410">
        <f t="shared" si="5"/>
        <v>-2.1146795095142038E-3</v>
      </c>
      <c r="Z21" s="410">
        <f t="shared" si="5"/>
        <v>-1.6388962381289163E-2</v>
      </c>
      <c r="AA21" s="410">
        <f t="shared" si="5"/>
        <v>-1.7715621735477704E-2</v>
      </c>
      <c r="AB21" s="410">
        <f t="shared" si="5"/>
        <v>-3.505800365207209E-3</v>
      </c>
      <c r="AC21" s="410">
        <f t="shared" si="5"/>
        <v>-5.7295891563073388E-3</v>
      </c>
      <c r="AD21" s="410">
        <f t="shared" si="5"/>
        <v>-2.8677058051128669E-3</v>
      </c>
      <c r="AE21" s="410">
        <f t="shared" si="5"/>
        <v>-5.7814575149101131E-3</v>
      </c>
      <c r="AF21" s="410">
        <f t="shared" si="5"/>
        <v>2.5806010279581433E-3</v>
      </c>
      <c r="AG21" s="410">
        <f t="shared" si="5"/>
        <v>4.8194860580507554E-4</v>
      </c>
      <c r="AH21" s="410">
        <f t="shared" si="5"/>
        <v>-3.4193455059649404E-3</v>
      </c>
      <c r="AI21" s="410">
        <f t="shared" si="5"/>
        <v>-8.2686682434416989E-3</v>
      </c>
      <c r="AJ21" s="410">
        <f t="shared" si="5"/>
        <v>5.6952970620651605E-3</v>
      </c>
      <c r="AK21" s="410">
        <f t="shared" si="5"/>
        <v>2.0782746328924656E-2</v>
      </c>
      <c r="AL21" s="410">
        <f t="shared" si="5"/>
        <v>-1.120298036321548E-2</v>
      </c>
      <c r="AM21" s="410">
        <f t="shared" ref="AM21" si="6">(AM7-AM14)/AM14</f>
        <v>2.1964675461679608E-3</v>
      </c>
    </row>
    <row r="22" spans="2:39" ht="13.8">
      <c r="D22" s="404" t="s">
        <v>93</v>
      </c>
      <c r="E22" s="411">
        <f t="shared" ref="E22" si="7">(E8-E15)/E15</f>
        <v>7.0897240849726673E-3</v>
      </c>
      <c r="F22" s="411">
        <f t="shared" ref="F22:AL22" si="8">(F8-F15)/F15</f>
        <v>1.5799640067244193E-2</v>
      </c>
      <c r="G22" s="411">
        <f t="shared" si="8"/>
        <v>2.2401691288072428E-2</v>
      </c>
      <c r="H22" s="411">
        <f t="shared" si="8"/>
        <v>1.7047565866766302E-2</v>
      </c>
      <c r="I22" s="411">
        <f t="shared" si="8"/>
        <v>1.6263452245447497E-2</v>
      </c>
      <c r="J22" s="411">
        <f t="shared" si="8"/>
        <v>1.5993121570318885E-2</v>
      </c>
      <c r="K22" s="411">
        <f t="shared" si="8"/>
        <v>1.0869597756528009E-2</v>
      </c>
      <c r="L22" s="411">
        <f t="shared" si="8"/>
        <v>5.4413332598476447E-3</v>
      </c>
      <c r="M22" s="411">
        <f t="shared" si="8"/>
        <v>3.6680814737886603E-3</v>
      </c>
      <c r="N22" s="411">
        <f t="shared" si="8"/>
        <v>-5.5706579311669659E-4</v>
      </c>
      <c r="O22" s="411">
        <f t="shared" si="8"/>
        <v>-8.1931137357975814E-4</v>
      </c>
      <c r="P22" s="411">
        <f t="shared" si="8"/>
        <v>4.868529075719847E-3</v>
      </c>
      <c r="Q22" s="411">
        <f t="shared" si="8"/>
        <v>-3.5844625193135068E-3</v>
      </c>
      <c r="R22" s="411">
        <f t="shared" si="8"/>
        <v>4.7690140136415335E-4</v>
      </c>
      <c r="S22" s="411">
        <f t="shared" si="8"/>
        <v>-7.5465117400195071E-3</v>
      </c>
      <c r="T22" s="411">
        <f t="shared" si="8"/>
        <v>-3.3026258474158016E-3</v>
      </c>
      <c r="U22" s="411">
        <f t="shared" si="8"/>
        <v>-8.9466566031422348E-3</v>
      </c>
      <c r="V22" s="411">
        <f t="shared" si="8"/>
        <v>-5.6538728450035896E-3</v>
      </c>
      <c r="W22" s="411">
        <f t="shared" si="8"/>
        <v>-2.0975635188189312E-3</v>
      </c>
      <c r="X22" s="411">
        <f t="shared" si="8"/>
        <v>-7.9771328662468239E-3</v>
      </c>
      <c r="Y22" s="411">
        <f t="shared" si="8"/>
        <v>-1.1062662732353189E-2</v>
      </c>
      <c r="Z22" s="411">
        <f t="shared" si="8"/>
        <v>-2.2498343125176453E-2</v>
      </c>
      <c r="AA22" s="411">
        <f t="shared" si="8"/>
        <v>-2.6660113843790224E-2</v>
      </c>
      <c r="AB22" s="411">
        <f t="shared" si="8"/>
        <v>-9.0459126634125173E-3</v>
      </c>
      <c r="AC22" s="411">
        <f t="shared" si="8"/>
        <v>-4.1088733411751661E-3</v>
      </c>
      <c r="AD22" s="411">
        <f t="shared" si="8"/>
        <v>-6.2687444976457325E-3</v>
      </c>
      <c r="AE22" s="411">
        <f t="shared" si="8"/>
        <v>-3.7557106853126679E-3</v>
      </c>
      <c r="AF22" s="411">
        <f t="shared" si="8"/>
        <v>9.3510573653828675E-3</v>
      </c>
      <c r="AG22" s="411">
        <f t="shared" si="8"/>
        <v>-1.0387139429678083E-2</v>
      </c>
      <c r="AH22" s="411">
        <f t="shared" si="8"/>
        <v>-1.4587077538064935E-2</v>
      </c>
      <c r="AI22" s="411">
        <f t="shared" si="8"/>
        <v>-1.5210192256608485E-2</v>
      </c>
      <c r="AJ22" s="411">
        <f t="shared" si="8"/>
        <v>1.2148547444158561E-2</v>
      </c>
      <c r="AK22" s="411">
        <f t="shared" si="8"/>
        <v>1.1600249041171479E-2</v>
      </c>
      <c r="AL22" s="411">
        <f t="shared" si="8"/>
        <v>2.0383022932382823E-3</v>
      </c>
      <c r="AM22" s="411">
        <f t="shared" ref="AM22" si="9">(AM8-AM15)/AM15</f>
        <v>1.2340978918047169E-2</v>
      </c>
    </row>
    <row r="23" spans="2:39" ht="13.8">
      <c r="D23" s="404" t="s">
        <v>94</v>
      </c>
      <c r="E23" s="411">
        <f t="shared" ref="E23" si="10">(E9-E16)/E16</f>
        <v>-2.4611360184744281E-2</v>
      </c>
      <c r="F23" s="411">
        <f t="shared" ref="F23:AL23" si="11">(F9-F16)/F16</f>
        <v>-2.1993301931368821E-3</v>
      </c>
      <c r="G23" s="411">
        <f t="shared" si="11"/>
        <v>-1.4074856823894585E-2</v>
      </c>
      <c r="H23" s="411">
        <f t="shared" si="11"/>
        <v>-3.0543783069020954E-2</v>
      </c>
      <c r="I23" s="411">
        <f t="shared" si="11"/>
        <v>-6.0519974262687856E-4</v>
      </c>
      <c r="J23" s="411">
        <f t="shared" si="11"/>
        <v>1.4722863750253514E-3</v>
      </c>
      <c r="K23" s="411">
        <f t="shared" si="11"/>
        <v>3.4787479867221752E-3</v>
      </c>
      <c r="L23" s="411">
        <f t="shared" si="11"/>
        <v>1.8909053873348548E-2</v>
      </c>
      <c r="M23" s="411">
        <f t="shared" si="11"/>
        <v>2.3398637931047489E-2</v>
      </c>
      <c r="N23" s="411">
        <f t="shared" si="11"/>
        <v>3.5155430843217816E-2</v>
      </c>
      <c r="O23" s="411">
        <f t="shared" si="11"/>
        <v>4.8696835519385001E-2</v>
      </c>
      <c r="P23" s="411">
        <f t="shared" si="11"/>
        <v>4.1198693632113308E-2</v>
      </c>
      <c r="Q23" s="411">
        <f t="shared" si="11"/>
        <v>3.6719111012293311E-2</v>
      </c>
      <c r="R23" s="411">
        <f t="shared" si="11"/>
        <v>2.9734687066361832E-2</v>
      </c>
      <c r="S23" s="411">
        <f t="shared" si="11"/>
        <v>0.10626215207832669</v>
      </c>
      <c r="T23" s="411">
        <f t="shared" si="11"/>
        <v>2.7013023930805954E-2</v>
      </c>
      <c r="U23" s="411">
        <f t="shared" si="11"/>
        <v>4.6328121725611779E-2</v>
      </c>
      <c r="V23" s="411">
        <f t="shared" si="11"/>
        <v>4.8827757543476541E-2</v>
      </c>
      <c r="W23" s="411">
        <f t="shared" si="11"/>
        <v>6.8219932509544653E-2</v>
      </c>
      <c r="X23" s="411">
        <f t="shared" si="11"/>
        <v>-1.3933175676438009E-2</v>
      </c>
      <c r="Y23" s="411">
        <f t="shared" si="11"/>
        <v>3.3194594644768163E-2</v>
      </c>
      <c r="Z23" s="411">
        <f t="shared" si="11"/>
        <v>-1.672077599302076E-3</v>
      </c>
      <c r="AA23" s="411">
        <f t="shared" si="11"/>
        <v>-2.8997806206660132E-3</v>
      </c>
      <c r="AB23" s="411">
        <f t="shared" si="11"/>
        <v>1.1719810732045229E-2</v>
      </c>
      <c r="AC23" s="411">
        <f t="shared" si="11"/>
        <v>-7.6656943736599526E-3</v>
      </c>
      <c r="AD23" s="411">
        <f t="shared" si="11"/>
        <v>1.7286313044570775E-2</v>
      </c>
      <c r="AE23" s="411">
        <f t="shared" si="11"/>
        <v>1.1876114810886587E-2</v>
      </c>
      <c r="AF23" s="411">
        <f t="shared" si="11"/>
        <v>7.1687339262720799E-3</v>
      </c>
      <c r="AG23" s="411">
        <f t="shared" si="11"/>
        <v>2.1028147041381333E-2</v>
      </c>
      <c r="AH23" s="411">
        <f t="shared" si="11"/>
        <v>2.1198268147072284E-2</v>
      </c>
      <c r="AI23" s="411">
        <f t="shared" si="11"/>
        <v>4.252204095592022E-3</v>
      </c>
      <c r="AJ23" s="411">
        <f t="shared" si="11"/>
        <v>2.7945763384622898E-2</v>
      </c>
      <c r="AK23" s="411">
        <f t="shared" si="11"/>
        <v>4.8105021925782719E-2</v>
      </c>
      <c r="AL23" s="411">
        <f t="shared" si="11"/>
        <v>7.16857073453845E-3</v>
      </c>
      <c r="AM23" s="411">
        <f t="shared" ref="AM23" si="12">(AM9-AM16)/AM16</f>
        <v>3.9608839224556797E-3</v>
      </c>
    </row>
    <row r="24" spans="2:39" ht="13.8">
      <c r="D24" s="404" t="s">
        <v>95</v>
      </c>
      <c r="E24" s="411">
        <f t="shared" ref="E24:E25" si="13">(E10-E17)/E17</f>
        <v>-7.5598045324502455E-2</v>
      </c>
      <c r="F24" s="411">
        <f t="shared" ref="F24:AL24" si="14">(F10-F17)/F17</f>
        <v>-9.1912533077166667E-2</v>
      </c>
      <c r="G24" s="411">
        <f t="shared" si="14"/>
        <v>-7.9014820555590878E-2</v>
      </c>
      <c r="H24" s="411">
        <f t="shared" si="14"/>
        <v>-7.4742911159764447E-2</v>
      </c>
      <c r="I24" s="411">
        <f t="shared" si="14"/>
        <v>-6.932313382865489E-2</v>
      </c>
      <c r="J24" s="411">
        <f t="shared" si="14"/>
        <v>-7.576969170833521E-2</v>
      </c>
      <c r="K24" s="411">
        <f t="shared" si="14"/>
        <v>-5.9467012167999427E-2</v>
      </c>
      <c r="L24" s="411">
        <f t="shared" si="14"/>
        <v>-5.2111264193161005E-2</v>
      </c>
      <c r="M24" s="411">
        <f t="shared" si="14"/>
        <v>-5.4887494176153136E-2</v>
      </c>
      <c r="N24" s="411">
        <f t="shared" si="14"/>
        <v>-6.2797706077425852E-2</v>
      </c>
      <c r="O24" s="411">
        <f t="shared" si="14"/>
        <v>-5.4307403767724541E-2</v>
      </c>
      <c r="P24" s="411">
        <f t="shared" si="14"/>
        <v>-4.6417113249690674E-2</v>
      </c>
      <c r="Q24" s="411">
        <f t="shared" si="14"/>
        <v>-5.7122268002458079E-2</v>
      </c>
      <c r="R24" s="411">
        <f t="shared" si="14"/>
        <v>-2.9837672730407008E-2</v>
      </c>
      <c r="S24" s="411">
        <f t="shared" si="14"/>
        <v>-3.1795534853077324E-2</v>
      </c>
      <c r="T24" s="411">
        <f t="shared" si="14"/>
        <v>-2.3847465512553779E-2</v>
      </c>
      <c r="U24" s="411">
        <f t="shared" si="14"/>
        <v>-2.8986100559001332E-2</v>
      </c>
      <c r="V24" s="411">
        <f t="shared" si="14"/>
        <v>-3.5848423668121097E-2</v>
      </c>
      <c r="W24" s="411">
        <f t="shared" si="14"/>
        <v>-1.6662835911205306E-2</v>
      </c>
      <c r="X24" s="411">
        <f t="shared" si="14"/>
        <v>-3.1211234088445228E-2</v>
      </c>
      <c r="Y24" s="411">
        <f t="shared" si="14"/>
        <v>-2.804828256789537E-2</v>
      </c>
      <c r="Z24" s="411">
        <f t="shared" si="14"/>
        <v>-2.2435258071886691E-2</v>
      </c>
      <c r="AA24" s="411">
        <f t="shared" si="14"/>
        <v>-1.9809271375453016E-2</v>
      </c>
      <c r="AB24" s="411">
        <f t="shared" si="14"/>
        <v>-1.1561534118948979E-2</v>
      </c>
      <c r="AC24" s="411">
        <f t="shared" si="14"/>
        <v>-6.4993240405324306E-3</v>
      </c>
      <c r="AD24" s="411">
        <f t="shared" si="14"/>
        <v>-1.9906077060678175E-2</v>
      </c>
      <c r="AE24" s="411">
        <f t="shared" si="14"/>
        <v>-2.7066529342766019E-2</v>
      </c>
      <c r="AF24" s="411">
        <f t="shared" si="14"/>
        <v>-1.074425527310352E-2</v>
      </c>
      <c r="AG24" s="411">
        <f t="shared" si="14"/>
        <v>-7.2299795494153119E-3</v>
      </c>
      <c r="AH24" s="411">
        <f t="shared" si="14"/>
        <v>-1.6142855508246057E-2</v>
      </c>
      <c r="AI24" s="411">
        <f t="shared" si="14"/>
        <v>-1.3475736208919724E-2</v>
      </c>
      <c r="AJ24" s="411">
        <f t="shared" si="14"/>
        <v>-2.7256086832581749E-2</v>
      </c>
      <c r="AK24" s="411">
        <f t="shared" si="14"/>
        <v>4.5928212672424603E-3</v>
      </c>
      <c r="AL24" s="411">
        <f t="shared" si="14"/>
        <v>-5.0640993130980597E-2</v>
      </c>
      <c r="AM24" s="411">
        <f t="shared" ref="AM24" si="15">(AM10-AM17)/AM17</f>
        <v>-1.2886138421976889E-2</v>
      </c>
    </row>
    <row r="25" spans="2:39" ht="13.8">
      <c r="D25" s="404" t="s">
        <v>96</v>
      </c>
      <c r="E25" s="411">
        <f t="shared" si="13"/>
        <v>0</v>
      </c>
      <c r="F25" s="411">
        <f t="shared" ref="F25:AL25" si="16">(F11-F18)/F18</f>
        <v>0</v>
      </c>
      <c r="G25" s="411">
        <f t="shared" si="16"/>
        <v>0</v>
      </c>
      <c r="H25" s="411">
        <f t="shared" si="16"/>
        <v>0</v>
      </c>
      <c r="I25" s="411">
        <f t="shared" si="16"/>
        <v>0</v>
      </c>
      <c r="J25" s="411">
        <f t="shared" si="16"/>
        <v>0</v>
      </c>
      <c r="K25" s="411">
        <f t="shared" si="16"/>
        <v>0</v>
      </c>
      <c r="L25" s="411">
        <f t="shared" si="16"/>
        <v>0</v>
      </c>
      <c r="M25" s="411">
        <f t="shared" si="16"/>
        <v>0</v>
      </c>
      <c r="N25" s="411">
        <f t="shared" si="16"/>
        <v>0</v>
      </c>
      <c r="O25" s="411">
        <f t="shared" si="16"/>
        <v>0</v>
      </c>
      <c r="P25" s="411">
        <f t="shared" si="16"/>
        <v>0</v>
      </c>
      <c r="Q25" s="411">
        <f t="shared" si="16"/>
        <v>0</v>
      </c>
      <c r="R25" s="411">
        <f t="shared" si="16"/>
        <v>0</v>
      </c>
      <c r="S25" s="411">
        <f t="shared" si="16"/>
        <v>0</v>
      </c>
      <c r="T25" s="411">
        <f t="shared" si="16"/>
        <v>0</v>
      </c>
      <c r="U25" s="411">
        <f t="shared" si="16"/>
        <v>0</v>
      </c>
      <c r="V25" s="411">
        <f t="shared" si="16"/>
        <v>0</v>
      </c>
      <c r="W25" s="411">
        <f t="shared" si="16"/>
        <v>0</v>
      </c>
      <c r="X25" s="411">
        <f t="shared" si="16"/>
        <v>0</v>
      </c>
      <c r="Y25" s="411">
        <f t="shared" si="16"/>
        <v>0</v>
      </c>
      <c r="Z25" s="411">
        <f t="shared" si="16"/>
        <v>0</v>
      </c>
      <c r="AA25" s="411">
        <f t="shared" si="16"/>
        <v>0</v>
      </c>
      <c r="AB25" s="411">
        <f t="shared" si="16"/>
        <v>0</v>
      </c>
      <c r="AC25" s="411">
        <f t="shared" si="16"/>
        <v>0</v>
      </c>
      <c r="AD25" s="411">
        <f t="shared" si="16"/>
        <v>0</v>
      </c>
      <c r="AE25" s="411">
        <f t="shared" si="16"/>
        <v>0</v>
      </c>
      <c r="AF25" s="411">
        <f t="shared" si="16"/>
        <v>0</v>
      </c>
      <c r="AG25" s="411">
        <f t="shared" si="16"/>
        <v>0</v>
      </c>
      <c r="AH25" s="411">
        <f t="shared" si="16"/>
        <v>0</v>
      </c>
      <c r="AI25" s="411">
        <f t="shared" si="16"/>
        <v>0</v>
      </c>
      <c r="AJ25" s="411">
        <f t="shared" si="16"/>
        <v>0</v>
      </c>
      <c r="AK25" s="411">
        <f t="shared" si="16"/>
        <v>0</v>
      </c>
      <c r="AL25" s="411">
        <f t="shared" si="16"/>
        <v>0</v>
      </c>
      <c r="AM25" s="411">
        <f t="shared" ref="AM25" si="17">(AM11-AM18)/AM18</f>
        <v>0</v>
      </c>
    </row>
    <row r="26" spans="2:39" ht="14.4" thickBot="1">
      <c r="D26" s="405" t="s">
        <v>97</v>
      </c>
      <c r="E26" s="412" t="s">
        <v>100</v>
      </c>
      <c r="F26" s="412" t="s">
        <v>100</v>
      </c>
      <c r="G26" s="412" t="s">
        <v>100</v>
      </c>
      <c r="H26" s="412" t="s">
        <v>100</v>
      </c>
      <c r="I26" s="412" t="s">
        <v>100</v>
      </c>
      <c r="J26" s="412" t="s">
        <v>100</v>
      </c>
      <c r="K26" s="412" t="s">
        <v>100</v>
      </c>
      <c r="L26" s="412" t="s">
        <v>100</v>
      </c>
      <c r="M26" s="412" t="s">
        <v>100</v>
      </c>
      <c r="N26" s="412" t="s">
        <v>100</v>
      </c>
      <c r="O26" s="412" t="s">
        <v>100</v>
      </c>
      <c r="P26" s="412" t="s">
        <v>100</v>
      </c>
      <c r="Q26" s="412" t="s">
        <v>100</v>
      </c>
      <c r="R26" s="412" t="s">
        <v>100</v>
      </c>
      <c r="S26" s="412" t="s">
        <v>100</v>
      </c>
      <c r="T26" s="412" t="s">
        <v>100</v>
      </c>
      <c r="U26" s="412" t="s">
        <v>100</v>
      </c>
      <c r="V26" s="412" t="s">
        <v>100</v>
      </c>
      <c r="W26" s="412" t="s">
        <v>100</v>
      </c>
      <c r="X26" s="412" t="s">
        <v>100</v>
      </c>
      <c r="Y26" s="412" t="s">
        <v>100</v>
      </c>
      <c r="Z26" s="412" t="s">
        <v>100</v>
      </c>
      <c r="AA26" s="412" t="s">
        <v>100</v>
      </c>
      <c r="AB26" s="412" t="s">
        <v>100</v>
      </c>
      <c r="AC26" s="412" t="s">
        <v>100</v>
      </c>
      <c r="AD26" s="412" t="s">
        <v>100</v>
      </c>
      <c r="AE26" s="412" t="s">
        <v>100</v>
      </c>
      <c r="AF26" s="412" t="s">
        <v>100</v>
      </c>
      <c r="AG26" s="412" t="s">
        <v>100</v>
      </c>
      <c r="AH26" s="412" t="s">
        <v>100</v>
      </c>
      <c r="AI26" s="412" t="s">
        <v>100</v>
      </c>
      <c r="AJ26" s="412" t="s">
        <v>100</v>
      </c>
      <c r="AK26" s="412" t="s">
        <v>100</v>
      </c>
      <c r="AL26" s="412" t="s">
        <v>100</v>
      </c>
      <c r="AM26" s="412" t="s">
        <v>100</v>
      </c>
    </row>
    <row r="27" spans="2:39" ht="13.8"/>
    <row r="28" spans="2:39" ht="12.75" customHeight="1">
      <c r="U28" s="409"/>
    </row>
    <row r="31" spans="2:39" ht="12.75" customHeight="1">
      <c r="B31" s="12" t="s">
        <v>91</v>
      </c>
      <c r="C31" s="7">
        <f>C3+1</f>
        <v>6</v>
      </c>
      <c r="D31" s="1" t="s">
        <v>101</v>
      </c>
    </row>
    <row r="32" spans="2:39" ht="14.4" thickBot="1">
      <c r="D32" s="6"/>
    </row>
    <row r="33" spans="4:39" ht="14.4" thickBot="1">
      <c r="D33" s="402"/>
      <c r="E33" s="384">
        <v>1990</v>
      </c>
      <c r="F33" s="384">
        <f t="shared" ref="F33:AM33" si="18">E33+1</f>
        <v>1991</v>
      </c>
      <c r="G33" s="384">
        <f t="shared" si="18"/>
        <v>1992</v>
      </c>
      <c r="H33" s="384">
        <f t="shared" si="18"/>
        <v>1993</v>
      </c>
      <c r="I33" s="384">
        <f t="shared" si="18"/>
        <v>1994</v>
      </c>
      <c r="J33" s="384">
        <f t="shared" si="18"/>
        <v>1995</v>
      </c>
      <c r="K33" s="384">
        <f t="shared" si="18"/>
        <v>1996</v>
      </c>
      <c r="L33" s="384">
        <f t="shared" si="18"/>
        <v>1997</v>
      </c>
      <c r="M33" s="384">
        <f t="shared" si="18"/>
        <v>1998</v>
      </c>
      <c r="N33" s="384">
        <f t="shared" si="18"/>
        <v>1999</v>
      </c>
      <c r="O33" s="384">
        <f t="shared" si="18"/>
        <v>2000</v>
      </c>
      <c r="P33" s="384">
        <f t="shared" si="18"/>
        <v>2001</v>
      </c>
      <c r="Q33" s="384">
        <f t="shared" si="18"/>
        <v>2002</v>
      </c>
      <c r="R33" s="384">
        <f t="shared" si="18"/>
        <v>2003</v>
      </c>
      <c r="S33" s="384">
        <f t="shared" si="18"/>
        <v>2004</v>
      </c>
      <c r="T33" s="384">
        <f t="shared" si="18"/>
        <v>2005</v>
      </c>
      <c r="U33" s="384">
        <f t="shared" si="18"/>
        <v>2006</v>
      </c>
      <c r="V33" s="384">
        <f t="shared" si="18"/>
        <v>2007</v>
      </c>
      <c r="W33" s="384">
        <f t="shared" si="18"/>
        <v>2008</v>
      </c>
      <c r="X33" s="384">
        <f t="shared" si="18"/>
        <v>2009</v>
      </c>
      <c r="Y33" s="384">
        <f t="shared" si="18"/>
        <v>2010</v>
      </c>
      <c r="Z33" s="384">
        <f t="shared" si="18"/>
        <v>2011</v>
      </c>
      <c r="AA33" s="384">
        <f t="shared" si="18"/>
        <v>2012</v>
      </c>
      <c r="AB33" s="384">
        <f t="shared" si="18"/>
        <v>2013</v>
      </c>
      <c r="AC33" s="384">
        <f t="shared" si="18"/>
        <v>2014</v>
      </c>
      <c r="AD33" s="384">
        <f t="shared" si="18"/>
        <v>2015</v>
      </c>
      <c r="AE33" s="384">
        <f t="shared" si="18"/>
        <v>2016</v>
      </c>
      <c r="AF33" s="384">
        <f t="shared" si="18"/>
        <v>2017</v>
      </c>
      <c r="AG33" s="384">
        <f t="shared" si="18"/>
        <v>2018</v>
      </c>
      <c r="AH33" s="384">
        <f t="shared" si="18"/>
        <v>2019</v>
      </c>
      <c r="AI33" s="384">
        <f t="shared" si="18"/>
        <v>2020</v>
      </c>
      <c r="AJ33" s="384">
        <f t="shared" si="18"/>
        <v>2021</v>
      </c>
      <c r="AK33" s="384">
        <f t="shared" si="18"/>
        <v>2022</v>
      </c>
      <c r="AL33" s="384">
        <f t="shared" si="18"/>
        <v>2023</v>
      </c>
      <c r="AM33" s="384">
        <f t="shared" si="18"/>
        <v>2024</v>
      </c>
    </row>
    <row r="34" spans="4:39" ht="7.5" customHeight="1">
      <c r="D34" s="385"/>
      <c r="E34" s="388"/>
      <c r="F34" s="388"/>
      <c r="G34" s="388"/>
      <c r="H34" s="388"/>
      <c r="I34" s="388"/>
      <c r="J34" s="388"/>
      <c r="K34" s="388"/>
      <c r="L34" s="388"/>
      <c r="M34" s="388"/>
      <c r="N34" s="388"/>
      <c r="O34" s="388"/>
      <c r="P34" s="388"/>
      <c r="Q34" s="388"/>
      <c r="R34" s="388"/>
      <c r="S34" s="388"/>
      <c r="T34" s="388"/>
      <c r="U34" s="388"/>
      <c r="V34" s="388"/>
      <c r="W34" s="388"/>
      <c r="X34" s="388"/>
      <c r="Y34" s="388"/>
      <c r="Z34" s="388"/>
      <c r="AA34" s="388"/>
      <c r="AB34" s="388"/>
      <c r="AC34" s="388"/>
      <c r="AD34" s="388"/>
      <c r="AE34" s="388"/>
      <c r="AF34" s="388"/>
      <c r="AG34" s="388"/>
      <c r="AH34" s="388"/>
      <c r="AI34" s="388"/>
      <c r="AJ34" s="388"/>
      <c r="AK34" s="388"/>
      <c r="AL34" s="388"/>
      <c r="AM34" s="388"/>
    </row>
    <row r="35" spans="4:39" ht="16.2">
      <c r="D35" s="436" t="s">
        <v>545</v>
      </c>
      <c r="E35" s="397">
        <f>SUM(E36:E40)</f>
        <v>1069.9328157880084</v>
      </c>
      <c r="F35" s="397">
        <f t="shared" ref="F35:AL35" si="19">SUM(F36:F40)</f>
        <v>1090.5127724095444</v>
      </c>
      <c r="G35" s="397">
        <f t="shared" si="19"/>
        <v>1101.8530348300724</v>
      </c>
      <c r="H35" s="397">
        <f t="shared" si="19"/>
        <v>1088.6721755893454</v>
      </c>
      <c r="I35" s="397">
        <f t="shared" si="19"/>
        <v>1149.8679797989194</v>
      </c>
      <c r="J35" s="397">
        <f t="shared" si="19"/>
        <v>1162.8129478980557</v>
      </c>
      <c r="K35" s="397">
        <f t="shared" si="19"/>
        <v>1175.0514315315554</v>
      </c>
      <c r="L35" s="397">
        <f t="shared" si="19"/>
        <v>1172.594481823601</v>
      </c>
      <c r="M35" s="397">
        <f t="shared" si="19"/>
        <v>1137.5027774618263</v>
      </c>
      <c r="N35" s="397">
        <f t="shared" si="19"/>
        <v>1174.9609575361812</v>
      </c>
      <c r="O35" s="397">
        <f t="shared" si="19"/>
        <v>1203.5188500459683</v>
      </c>
      <c r="P35" s="397">
        <f t="shared" si="19"/>
        <v>1195.3649951513933</v>
      </c>
      <c r="Q35" s="397">
        <f t="shared" si="19"/>
        <v>1218.653889468429</v>
      </c>
      <c r="R35" s="397">
        <f t="shared" si="19"/>
        <v>1233.0776133391862</v>
      </c>
      <c r="S35" s="397">
        <f t="shared" si="19"/>
        <v>1255.6226213760015</v>
      </c>
      <c r="T35" s="397">
        <f t="shared" si="19"/>
        <v>1234.613300300075</v>
      </c>
      <c r="U35" s="397">
        <f t="shared" si="19"/>
        <v>1217.26400230843</v>
      </c>
      <c r="V35" s="397">
        <f t="shared" si="19"/>
        <v>1254.8929065906812</v>
      </c>
      <c r="W35" s="397">
        <f t="shared" si="19"/>
        <v>1202.7054386847108</v>
      </c>
      <c r="X35" s="397">
        <f t="shared" si="19"/>
        <v>1100.632926081257</v>
      </c>
      <c r="Y35" s="397">
        <f t="shared" si="19"/>
        <v>1170.0144435851737</v>
      </c>
      <c r="Z35" s="397">
        <f t="shared" si="19"/>
        <v>1196.8995781056774</v>
      </c>
      <c r="AA35" s="397">
        <f t="shared" si="19"/>
        <v>1236.1484824094009</v>
      </c>
      <c r="AB35" s="397">
        <f t="shared" si="19"/>
        <v>1251.1808795643685</v>
      </c>
      <c r="AC35" s="397">
        <f t="shared" si="19"/>
        <v>1196.8644731110892</v>
      </c>
      <c r="AD35" s="397">
        <f t="shared" si="19"/>
        <v>1164.7347344291597</v>
      </c>
      <c r="AE35" s="397">
        <f t="shared" si="19"/>
        <v>1141.7235367441276</v>
      </c>
      <c r="AF35" s="397">
        <f t="shared" si="19"/>
        <v>1134.0975655204318</v>
      </c>
      <c r="AG35" s="397">
        <f t="shared" si="19"/>
        <v>1087.7127651530093</v>
      </c>
      <c r="AH35" s="397">
        <f t="shared" si="19"/>
        <v>1048.3218919202216</v>
      </c>
      <c r="AI35" s="397">
        <f t="shared" si="19"/>
        <v>979.95968343278662</v>
      </c>
      <c r="AJ35" s="397">
        <f t="shared" si="19"/>
        <v>1017.6219401485471</v>
      </c>
      <c r="AK35" s="397">
        <f t="shared" si="19"/>
        <v>1003.6413205467279</v>
      </c>
      <c r="AL35" s="397">
        <f t="shared" si="19"/>
        <v>936.60547091243745</v>
      </c>
      <c r="AM35" s="397">
        <f t="shared" ref="AM35" si="20">SUM(AM36:AM40)</f>
        <v>930.09056562069975</v>
      </c>
    </row>
    <row r="36" spans="4:39" ht="13.8">
      <c r="D36" s="404" t="s">
        <v>93</v>
      </c>
      <c r="E36" s="387">
        <v>659.90150411377465</v>
      </c>
      <c r="F36" s="387">
        <v>667.66118366097498</v>
      </c>
      <c r="G36" s="387">
        <v>683.89746288332526</v>
      </c>
      <c r="H36" s="387">
        <v>666.83600729265584</v>
      </c>
      <c r="I36" s="387">
        <v>703.49355102271875</v>
      </c>
      <c r="J36" s="387">
        <v>701.91701869046722</v>
      </c>
      <c r="K36" s="387">
        <v>696.50377882235068</v>
      </c>
      <c r="L36" s="387">
        <v>677.17796619018316</v>
      </c>
      <c r="M36" s="387">
        <v>659.26550360083172</v>
      </c>
      <c r="N36" s="387">
        <v>666.90018402997305</v>
      </c>
      <c r="O36" s="387">
        <v>656.26634156497357</v>
      </c>
      <c r="P36" s="387">
        <v>639.31567584692596</v>
      </c>
      <c r="Q36" s="387">
        <v>643.32810320728095</v>
      </c>
      <c r="R36" s="387">
        <v>635.21163084475381</v>
      </c>
      <c r="S36" s="387">
        <v>620.11458629495098</v>
      </c>
      <c r="T36" s="387">
        <v>621.1158510575342</v>
      </c>
      <c r="U36" s="387">
        <v>583.30699294054273</v>
      </c>
      <c r="V36" s="387">
        <v>586.97747712962928</v>
      </c>
      <c r="W36" s="387">
        <v>545.62560753810999</v>
      </c>
      <c r="X36" s="387">
        <v>497.64130239407854</v>
      </c>
      <c r="Y36" s="387">
        <v>501.8496602422897</v>
      </c>
      <c r="Z36" s="387">
        <v>523.57120931228155</v>
      </c>
      <c r="AA36" s="387">
        <v>532.89419562169712</v>
      </c>
      <c r="AB36" s="387">
        <v>512.22691199941801</v>
      </c>
      <c r="AC36" s="387">
        <v>472.10315321226824</v>
      </c>
      <c r="AD36" s="387">
        <v>450.13847727299327</v>
      </c>
      <c r="AE36" s="387">
        <v>433.60490572299267</v>
      </c>
      <c r="AF36" s="387">
        <v>427.71492318293571</v>
      </c>
      <c r="AG36" s="387">
        <v>402.28981519716706</v>
      </c>
      <c r="AH36" s="387">
        <v>383.28918501936704</v>
      </c>
      <c r="AI36" s="387">
        <v>355.2155524298866</v>
      </c>
      <c r="AJ36" s="387">
        <v>370.06106862112784</v>
      </c>
      <c r="AK36" s="387">
        <v>369.50448373078422</v>
      </c>
      <c r="AL36" s="387">
        <v>348.66129037373753</v>
      </c>
      <c r="AM36" s="387">
        <v>339.89135162087609</v>
      </c>
    </row>
    <row r="37" spans="4:39" ht="13.8">
      <c r="D37" s="404" t="s">
        <v>94</v>
      </c>
      <c r="E37" s="387">
        <v>295.65061998894362</v>
      </c>
      <c r="F37" s="387">
        <v>302.72485682388765</v>
      </c>
      <c r="G37" s="387">
        <v>294.72902224091615</v>
      </c>
      <c r="H37" s="387">
        <v>295.45644150301081</v>
      </c>
      <c r="I37" s="387">
        <v>313.10615078790357</v>
      </c>
      <c r="J37" s="387">
        <v>323.77972169952164</v>
      </c>
      <c r="K37" s="387">
        <v>333.43439988355669</v>
      </c>
      <c r="L37" s="387">
        <v>344.17627348019153</v>
      </c>
      <c r="M37" s="387">
        <v>323.40847762347931</v>
      </c>
      <c r="N37" s="387">
        <v>345.672765802507</v>
      </c>
      <c r="O37" s="387">
        <v>377.91637959386162</v>
      </c>
      <c r="P37" s="387">
        <v>385.10122644631593</v>
      </c>
      <c r="Q37" s="387">
        <v>401.66257718157721</v>
      </c>
      <c r="R37" s="387">
        <v>413.60411623196615</v>
      </c>
      <c r="S37" s="387">
        <v>452.8777723522673</v>
      </c>
      <c r="T37" s="387">
        <v>431.0901215014689</v>
      </c>
      <c r="U37" s="387">
        <v>436.66705478813668</v>
      </c>
      <c r="V37" s="387">
        <v>456.06128876675268</v>
      </c>
      <c r="W37" s="387">
        <v>444.94940955094143</v>
      </c>
      <c r="X37" s="387">
        <v>396.81782054463986</v>
      </c>
      <c r="Y37" s="387">
        <v>450.75679228446182</v>
      </c>
      <c r="Z37" s="387">
        <v>420.78215891347241</v>
      </c>
      <c r="AA37" s="387">
        <v>439.88807372606641</v>
      </c>
      <c r="AB37" s="387">
        <v>474.51536444648428</v>
      </c>
      <c r="AC37" s="387">
        <v>457.2590338353321</v>
      </c>
      <c r="AD37" s="387">
        <v>462.08923746485181</v>
      </c>
      <c r="AE37" s="387">
        <v>451.14574441358394</v>
      </c>
      <c r="AF37" s="387">
        <v>450.78955314930931</v>
      </c>
      <c r="AG37" s="387">
        <v>440.80479955548321</v>
      </c>
      <c r="AH37" s="387">
        <v>431.56714899514401</v>
      </c>
      <c r="AI37" s="387">
        <v>392.28962200048562</v>
      </c>
      <c r="AJ37" s="387">
        <v>428.54948906427472</v>
      </c>
      <c r="AK37" s="387">
        <v>418.11621451158811</v>
      </c>
      <c r="AL37" s="387">
        <v>387.79449956551883</v>
      </c>
      <c r="AM37" s="387">
        <v>387.9554217171173</v>
      </c>
    </row>
    <row r="38" spans="4:39" ht="13.8">
      <c r="D38" s="404" t="s">
        <v>95</v>
      </c>
      <c r="E38" s="387">
        <v>104.39785936563302</v>
      </c>
      <c r="F38" s="387">
        <v>109.88484121517602</v>
      </c>
      <c r="G38" s="387">
        <v>112.78731852121294</v>
      </c>
      <c r="H38" s="387">
        <v>116.03726439408418</v>
      </c>
      <c r="I38" s="387">
        <v>122.53819113505656</v>
      </c>
      <c r="J38" s="387">
        <v>126.05333638950066</v>
      </c>
      <c r="K38" s="387">
        <v>133.78916225827177</v>
      </c>
      <c r="L38" s="387">
        <v>139.35291504859975</v>
      </c>
      <c r="M38" s="387">
        <v>142.57690690709708</v>
      </c>
      <c r="N38" s="387">
        <v>149.86448034017872</v>
      </c>
      <c r="O38" s="387">
        <v>155.9324627865912</v>
      </c>
      <c r="P38" s="387">
        <v>156.65483826265236</v>
      </c>
      <c r="Q38" s="387">
        <v>158.62105367565772</v>
      </c>
      <c r="R38" s="387">
        <v>168.5465052419963</v>
      </c>
      <c r="S38" s="387">
        <v>167.25547950522193</v>
      </c>
      <c r="T38" s="387">
        <v>167.43425117781942</v>
      </c>
      <c r="U38" s="387">
        <v>183.04362775869919</v>
      </c>
      <c r="V38" s="387">
        <v>197.50416250942834</v>
      </c>
      <c r="W38" s="387">
        <v>197.37900778105197</v>
      </c>
      <c r="X38" s="387">
        <v>192.37889026641523</v>
      </c>
      <c r="Y38" s="387">
        <v>203.49696894223024</v>
      </c>
      <c r="Z38" s="387">
        <v>238.60997555327049</v>
      </c>
      <c r="AA38" s="387">
        <v>248.43124810482755</v>
      </c>
      <c r="AB38" s="387">
        <v>249.85974691817307</v>
      </c>
      <c r="AC38" s="387">
        <v>253.22855910947681</v>
      </c>
      <c r="AD38" s="387">
        <v>238.00003711614644</v>
      </c>
      <c r="AE38" s="387">
        <v>241.57088801171241</v>
      </c>
      <c r="AF38" s="387">
        <v>239.61891652657079</v>
      </c>
      <c r="AG38" s="387">
        <v>229.03397413073387</v>
      </c>
      <c r="AH38" s="387">
        <v>217.18250516826839</v>
      </c>
      <c r="AI38" s="387">
        <v>216.56995445610838</v>
      </c>
      <c r="AJ38" s="387">
        <v>202.81872255040193</v>
      </c>
      <c r="AK38" s="387">
        <v>199.76482688867623</v>
      </c>
      <c r="AL38" s="387">
        <v>183.59579637643208</v>
      </c>
      <c r="AM38" s="387">
        <v>185.82155426744856</v>
      </c>
    </row>
    <row r="39" spans="4:39" ht="13.8">
      <c r="D39" s="404" t="s">
        <v>102</v>
      </c>
      <c r="E39" s="387">
        <v>9.9828323196571631</v>
      </c>
      <c r="F39" s="387">
        <v>10.24189070950565</v>
      </c>
      <c r="G39" s="387">
        <v>10.43923118461797</v>
      </c>
      <c r="H39" s="387">
        <v>10.342462399594814</v>
      </c>
      <c r="I39" s="387">
        <v>10.730086853240348</v>
      </c>
      <c r="J39" s="387">
        <v>11.062871118566141</v>
      </c>
      <c r="K39" s="387">
        <v>11.324090567376315</v>
      </c>
      <c r="L39" s="387">
        <v>11.887327104626577</v>
      </c>
      <c r="M39" s="387">
        <v>12.251889330418191</v>
      </c>
      <c r="N39" s="387">
        <v>12.523527363522277</v>
      </c>
      <c r="O39" s="387">
        <v>13.403666100541734</v>
      </c>
      <c r="P39" s="387">
        <v>14.293254595498846</v>
      </c>
      <c r="Q39" s="387">
        <v>15.042155403913041</v>
      </c>
      <c r="R39" s="387">
        <v>15.715361020469773</v>
      </c>
      <c r="S39" s="387">
        <v>15.374783223561186</v>
      </c>
      <c r="T39" s="387">
        <v>14.973076563252645</v>
      </c>
      <c r="U39" s="387">
        <v>14.246326821051595</v>
      </c>
      <c r="V39" s="387">
        <v>14.349978184870938</v>
      </c>
      <c r="W39" s="387">
        <v>14.751413814607217</v>
      </c>
      <c r="X39" s="387">
        <v>13.794912876123432</v>
      </c>
      <c r="Y39" s="387">
        <v>13.911022116191734</v>
      </c>
      <c r="Z39" s="387">
        <v>13.936234326652999</v>
      </c>
      <c r="AA39" s="387">
        <v>14.934964956809901</v>
      </c>
      <c r="AB39" s="387">
        <v>14.578856200293336</v>
      </c>
      <c r="AC39" s="387">
        <v>14.273726954011845</v>
      </c>
      <c r="AD39" s="387">
        <v>14.5069825751682</v>
      </c>
      <c r="AE39" s="387">
        <v>15.401998595838686</v>
      </c>
      <c r="AF39" s="387">
        <v>15.97417266161607</v>
      </c>
      <c r="AG39" s="387">
        <v>15.584176269625132</v>
      </c>
      <c r="AH39" s="387">
        <v>16.283052737442198</v>
      </c>
      <c r="AI39" s="387">
        <v>15.884554546306004</v>
      </c>
      <c r="AJ39" s="387">
        <v>16.192659912742506</v>
      </c>
      <c r="AK39" s="387">
        <v>16.255795415679344</v>
      </c>
      <c r="AL39" s="387">
        <v>16.553884596748997</v>
      </c>
      <c r="AM39" s="387">
        <v>16.422238015257694</v>
      </c>
    </row>
    <row r="40" spans="4:39" ht="14.4" thickBot="1">
      <c r="D40" s="405" t="s">
        <v>97</v>
      </c>
      <c r="E40" s="401" t="s">
        <v>103</v>
      </c>
      <c r="F40" s="401" t="s">
        <v>103</v>
      </c>
      <c r="G40" s="401" t="s">
        <v>103</v>
      </c>
      <c r="H40" s="401" t="s">
        <v>103</v>
      </c>
      <c r="I40" s="401" t="s">
        <v>103</v>
      </c>
      <c r="J40" s="401" t="s">
        <v>103</v>
      </c>
      <c r="K40" s="401" t="s">
        <v>103</v>
      </c>
      <c r="L40" s="401" t="s">
        <v>103</v>
      </c>
      <c r="M40" s="401" t="s">
        <v>103</v>
      </c>
      <c r="N40" s="401" t="s">
        <v>103</v>
      </c>
      <c r="O40" s="401" t="s">
        <v>103</v>
      </c>
      <c r="P40" s="401" t="s">
        <v>103</v>
      </c>
      <c r="Q40" s="401" t="s">
        <v>103</v>
      </c>
      <c r="R40" s="401" t="s">
        <v>103</v>
      </c>
      <c r="S40" s="401" t="s">
        <v>103</v>
      </c>
      <c r="T40" s="401" t="s">
        <v>103</v>
      </c>
      <c r="U40" s="401" t="s">
        <v>103</v>
      </c>
      <c r="V40" s="401" t="s">
        <v>103</v>
      </c>
      <c r="W40" s="401" t="s">
        <v>103</v>
      </c>
      <c r="X40" s="401" t="s">
        <v>103</v>
      </c>
      <c r="Y40" s="401" t="s">
        <v>103</v>
      </c>
      <c r="Z40" s="401" t="s">
        <v>103</v>
      </c>
      <c r="AA40" s="401" t="s">
        <v>103</v>
      </c>
      <c r="AB40" s="401" t="s">
        <v>103</v>
      </c>
      <c r="AC40" s="401" t="s">
        <v>103</v>
      </c>
      <c r="AD40" s="401" t="s">
        <v>103</v>
      </c>
      <c r="AE40" s="401" t="s">
        <v>103</v>
      </c>
      <c r="AF40" s="401" t="s">
        <v>103</v>
      </c>
      <c r="AG40" s="401" t="s">
        <v>103</v>
      </c>
      <c r="AH40" s="401" t="s">
        <v>103</v>
      </c>
      <c r="AI40" s="401" t="s">
        <v>103</v>
      </c>
      <c r="AJ40" s="401" t="s">
        <v>103</v>
      </c>
      <c r="AK40" s="401" t="s">
        <v>103</v>
      </c>
      <c r="AL40" s="401" t="s">
        <v>103</v>
      </c>
      <c r="AM40" s="401" t="s">
        <v>103</v>
      </c>
    </row>
    <row r="41" spans="4:39" ht="7.5" customHeight="1">
      <c r="D41" s="385"/>
      <c r="E41" s="388"/>
      <c r="F41" s="388"/>
      <c r="G41" s="388"/>
      <c r="H41" s="388"/>
      <c r="I41" s="388"/>
      <c r="J41" s="388"/>
      <c r="K41" s="388"/>
      <c r="L41" s="388"/>
      <c r="M41" s="388"/>
      <c r="N41" s="388"/>
      <c r="O41" s="388"/>
      <c r="P41" s="388"/>
      <c r="Q41" s="388"/>
      <c r="R41" s="388"/>
      <c r="S41" s="388"/>
      <c r="T41" s="388"/>
      <c r="U41" s="388"/>
      <c r="V41" s="388"/>
      <c r="W41" s="388"/>
      <c r="X41" s="388"/>
      <c r="Y41" s="388"/>
      <c r="Z41" s="388"/>
      <c r="AA41" s="388"/>
      <c r="AB41" s="388"/>
      <c r="AC41" s="388"/>
      <c r="AD41" s="388"/>
      <c r="AE41" s="388"/>
      <c r="AF41" s="388"/>
      <c r="AG41" s="388"/>
      <c r="AH41" s="388"/>
      <c r="AI41" s="388"/>
      <c r="AJ41" s="388"/>
      <c r="AK41" s="388"/>
      <c r="AL41" s="388"/>
      <c r="AM41" s="388"/>
    </row>
    <row r="42" spans="4:39" ht="16.2">
      <c r="D42" s="436" t="s">
        <v>546</v>
      </c>
      <c r="E42" s="400">
        <f>SUM(E43:E47)</f>
        <v>1077.9341508690313</v>
      </c>
      <c r="F42" s="400">
        <f t="shared" ref="F42:AL42" si="21">SUM(F43:F47)</f>
        <v>1088.4695721506248</v>
      </c>
      <c r="G42" s="400">
        <f t="shared" si="21"/>
        <v>1096.7149103260194</v>
      </c>
      <c r="H42" s="400">
        <f t="shared" si="21"/>
        <v>1091.7830484718509</v>
      </c>
      <c r="I42" s="400">
        <f t="shared" si="21"/>
        <v>1142.0565866014861</v>
      </c>
      <c r="J42" s="400">
        <f t="shared" si="21"/>
        <v>1153.6070934178347</v>
      </c>
      <c r="K42" s="400">
        <f t="shared" si="21"/>
        <v>1165.3296917918187</v>
      </c>
      <c r="L42" s="400">
        <f t="shared" si="21"/>
        <v>1159.5305258894482</v>
      </c>
      <c r="M42" s="400">
        <f t="shared" si="21"/>
        <v>1125.9751976131893</v>
      </c>
      <c r="N42" s="400">
        <f t="shared" si="21"/>
        <v>1162.5669553306652</v>
      </c>
      <c r="O42" s="400">
        <f t="shared" si="21"/>
        <v>1184.2221518294082</v>
      </c>
      <c r="P42" s="400">
        <f t="shared" si="21"/>
        <v>1172.1804590506251</v>
      </c>
      <c r="Q42" s="400">
        <f t="shared" si="21"/>
        <v>1204.5324069871472</v>
      </c>
      <c r="R42" s="400">
        <f t="shared" si="21"/>
        <v>1213.4747020604671</v>
      </c>
      <c r="S42" s="400">
        <f t="shared" si="21"/>
        <v>1209.2646160889255</v>
      </c>
      <c r="T42" s="400">
        <f t="shared" si="21"/>
        <v>1215.9484040847281</v>
      </c>
      <c r="U42" s="400">
        <f t="shared" si="21"/>
        <v>1193.3592403357109</v>
      </c>
      <c r="V42" s="400">
        <f t="shared" si="21"/>
        <v>1229.2333846547599</v>
      </c>
      <c r="W42" s="400">
        <f t="shared" si="21"/>
        <v>1162.0521639436997</v>
      </c>
      <c r="X42" s="400">
        <f t="shared" si="21"/>
        <v>1101.4302865559453</v>
      </c>
      <c r="Y42" s="400">
        <f t="shared" si="21"/>
        <v>1151.1944335180478</v>
      </c>
      <c r="Z42" s="400">
        <f t="shared" si="21"/>
        <v>1202.2361225333086</v>
      </c>
      <c r="AA42" s="400">
        <f t="shared" si="21"/>
        <v>1242.465026236506</v>
      </c>
      <c r="AB42" s="400">
        <f t="shared" si="21"/>
        <v>1250.2186136567511</v>
      </c>
      <c r="AC42" s="400">
        <f t="shared" si="21"/>
        <v>1199.7061841261143</v>
      </c>
      <c r="AD42" s="400">
        <f t="shared" si="21"/>
        <v>1160.5496559011006</v>
      </c>
      <c r="AE42" s="400">
        <f t="shared" si="21"/>
        <v>1141.7350594268614</v>
      </c>
      <c r="AF42" s="400">
        <f t="shared" si="21"/>
        <v>1125.653066264854</v>
      </c>
      <c r="AG42" s="400">
        <f t="shared" si="21"/>
        <v>1079.7909926308503</v>
      </c>
      <c r="AH42" s="400">
        <f t="shared" si="21"/>
        <v>1044.8944341643503</v>
      </c>
      <c r="AI42" s="400">
        <f t="shared" si="21"/>
        <v>984.1336716143278</v>
      </c>
      <c r="AJ42" s="400">
        <f t="shared" si="21"/>
        <v>1003.4218781319981</v>
      </c>
      <c r="AK42" s="400">
        <f t="shared" si="21"/>
        <v>977.39441050789958</v>
      </c>
      <c r="AL42" s="400">
        <f t="shared" si="21"/>
        <v>938.45103399612015</v>
      </c>
      <c r="AM42" s="400">
        <f t="shared" ref="AM42" si="22">SUM(AM43:AM47)</f>
        <v>923.22040829683249</v>
      </c>
    </row>
    <row r="43" spans="4:39" ht="13.8">
      <c r="D43" s="404" t="s">
        <v>93</v>
      </c>
      <c r="E43" s="387">
        <v>644.30248094655576</v>
      </c>
      <c r="F43" s="387">
        <v>646.37646754082914</v>
      </c>
      <c r="G43" s="387">
        <v>658.23042647956117</v>
      </c>
      <c r="H43" s="387">
        <v>644.68024454157887</v>
      </c>
      <c r="I43" s="387">
        <v>680.77608683037806</v>
      </c>
      <c r="J43" s="387">
        <v>677.41605145645315</v>
      </c>
      <c r="K43" s="387">
        <v>674.33382437416094</v>
      </c>
      <c r="L43" s="387">
        <v>657.78010177928741</v>
      </c>
      <c r="M43" s="387">
        <v>642.00274279434416</v>
      </c>
      <c r="N43" s="387">
        <v>651.35898925821482</v>
      </c>
      <c r="O43" s="387">
        <v>640.66695795966075</v>
      </c>
      <c r="P43" s="387">
        <v>619.2978084838212</v>
      </c>
      <c r="Q43" s="387">
        <v>629.6763309126527</v>
      </c>
      <c r="R43" s="387">
        <v>618.88926795164798</v>
      </c>
      <c r="S43" s="387">
        <v>608.2908091763004</v>
      </c>
      <c r="T43" s="387">
        <v>606.11267250699177</v>
      </c>
      <c r="U43" s="387">
        <v>570.59663366785924</v>
      </c>
      <c r="V43" s="387">
        <v>572.64656361227662</v>
      </c>
      <c r="W43" s="387">
        <v>527.21865576444998</v>
      </c>
      <c r="X43" s="387">
        <v>483.91742423760269</v>
      </c>
      <c r="Y43" s="387">
        <v>488.83923351460811</v>
      </c>
      <c r="Z43" s="387">
        <v>520.36882197211503</v>
      </c>
      <c r="AA43" s="387">
        <v>530.70107451455613</v>
      </c>
      <c r="AB43" s="387">
        <v>508.44520669898355</v>
      </c>
      <c r="AC43" s="387">
        <v>464.78105405015157</v>
      </c>
      <c r="AD43" s="387">
        <v>443.89919022467961</v>
      </c>
      <c r="AE43" s="387">
        <v>427.26118923610449</v>
      </c>
      <c r="AF43" s="387">
        <v>414.62599840678416</v>
      </c>
      <c r="AG43" s="387">
        <v>397.61966750701015</v>
      </c>
      <c r="AH43" s="387">
        <v>380.95007468713709</v>
      </c>
      <c r="AI43" s="387">
        <v>354.18122535451658</v>
      </c>
      <c r="AJ43" s="387">
        <v>357.88550839183392</v>
      </c>
      <c r="AK43" s="387">
        <v>359.07986525439469</v>
      </c>
      <c r="AL43" s="387">
        <v>341.06943974329351</v>
      </c>
      <c r="AM43" s="387">
        <v>328.65744352996472</v>
      </c>
    </row>
    <row r="44" spans="4:39" ht="13.8">
      <c r="D44" s="404" t="s">
        <v>94</v>
      </c>
      <c r="E44" s="387">
        <v>309.48210255425914</v>
      </c>
      <c r="F44" s="387">
        <v>309.47898698812622</v>
      </c>
      <c r="G44" s="387">
        <v>304.18461469349262</v>
      </c>
      <c r="H44" s="387">
        <v>309.87922157633864</v>
      </c>
      <c r="I44" s="387">
        <v>317.50547503985064</v>
      </c>
      <c r="J44" s="387">
        <v>327.20117132118713</v>
      </c>
      <c r="K44" s="387">
        <v>335.98458846764294</v>
      </c>
      <c r="L44" s="387">
        <v>341.54112917027237</v>
      </c>
      <c r="M44" s="387">
        <v>319.64116362859545</v>
      </c>
      <c r="N44" s="387">
        <v>337.50292124687314</v>
      </c>
      <c r="O44" s="387">
        <v>364.07896725849844</v>
      </c>
      <c r="P44" s="387">
        <v>373.20721540551926</v>
      </c>
      <c r="Q44" s="387">
        <v>390.46893230908455</v>
      </c>
      <c r="R44" s="387">
        <v>404.08821297772755</v>
      </c>
      <c r="S44" s="387">
        <v>411.92102121001989</v>
      </c>
      <c r="T44" s="387">
        <v>422.44745618619925</v>
      </c>
      <c r="U44" s="387">
        <v>419.46946811795488</v>
      </c>
      <c r="V44" s="387">
        <v>436.81397418166966</v>
      </c>
      <c r="W44" s="387">
        <v>418.79638471530552</v>
      </c>
      <c r="X44" s="387">
        <v>404.59129718348487</v>
      </c>
      <c r="Y44" s="387">
        <v>438.51253276858569</v>
      </c>
      <c r="Z44" s="387">
        <v>423.24542935056587</v>
      </c>
      <c r="AA44" s="387">
        <v>442.77774178182966</v>
      </c>
      <c r="AB44" s="387">
        <v>473.81694280362012</v>
      </c>
      <c r="AC44" s="387">
        <v>465.14325346572571</v>
      </c>
      <c r="AD44" s="387">
        <v>458.77595874015299</v>
      </c>
      <c r="AE44" s="387">
        <v>450.25121371099334</v>
      </c>
      <c r="AF44" s="387">
        <v>452.2421591452142</v>
      </c>
      <c r="AG44" s="387">
        <v>435.24379968360921</v>
      </c>
      <c r="AH44" s="387">
        <v>426.24600195530331</v>
      </c>
      <c r="AI44" s="387">
        <v>393.85000131022804</v>
      </c>
      <c r="AJ44" s="387">
        <v>420.04289550555944</v>
      </c>
      <c r="AK44" s="387">
        <v>402.25458988791888</v>
      </c>
      <c r="AL44" s="387">
        <v>386.51317769916591</v>
      </c>
      <c r="AM44" s="387">
        <v>389.02486619406363</v>
      </c>
    </row>
    <row r="45" spans="4:39" ht="13.8">
      <c r="D45" s="404" t="s">
        <v>95</v>
      </c>
      <c r="E45" s="387">
        <v>114.16673504855927</v>
      </c>
      <c r="F45" s="387">
        <v>122.37222691216378</v>
      </c>
      <c r="G45" s="387">
        <v>123.86063796834769</v>
      </c>
      <c r="H45" s="387">
        <v>126.88111995433854</v>
      </c>
      <c r="I45" s="387">
        <v>133.04493787801692</v>
      </c>
      <c r="J45" s="387">
        <v>137.92699952162812</v>
      </c>
      <c r="K45" s="387">
        <v>143.68718838263871</v>
      </c>
      <c r="L45" s="387">
        <v>148.32196783526189</v>
      </c>
      <c r="M45" s="387">
        <v>152.07940185983148</v>
      </c>
      <c r="N45" s="387">
        <v>161.18151746205484</v>
      </c>
      <c r="O45" s="387">
        <v>166.07256051070715</v>
      </c>
      <c r="P45" s="387">
        <v>165.38218056578572</v>
      </c>
      <c r="Q45" s="387">
        <v>169.34498836149689</v>
      </c>
      <c r="R45" s="387">
        <v>174.78186011062175</v>
      </c>
      <c r="S45" s="387">
        <v>173.67800247904401</v>
      </c>
      <c r="T45" s="387">
        <v>172.41519882828439</v>
      </c>
      <c r="U45" s="387">
        <v>189.04681172884534</v>
      </c>
      <c r="V45" s="387">
        <v>205.42286867594265</v>
      </c>
      <c r="W45" s="387">
        <v>201.28570964933689</v>
      </c>
      <c r="X45" s="387">
        <v>199.12665225873428</v>
      </c>
      <c r="Y45" s="387">
        <v>209.93164511866232</v>
      </c>
      <c r="Z45" s="387">
        <v>244.68563688397467</v>
      </c>
      <c r="AA45" s="387">
        <v>254.05124498331051</v>
      </c>
      <c r="AB45" s="387">
        <v>253.3776079538541</v>
      </c>
      <c r="AC45" s="387">
        <v>255.50814965622524</v>
      </c>
      <c r="AD45" s="387">
        <v>243.3675243610997</v>
      </c>
      <c r="AE45" s="387">
        <v>248.82065788392492</v>
      </c>
      <c r="AF45" s="387">
        <v>242.81073605123976</v>
      </c>
      <c r="AG45" s="387">
        <v>231.34334917060571</v>
      </c>
      <c r="AH45" s="387">
        <v>221.41530478446762</v>
      </c>
      <c r="AI45" s="387">
        <v>220.21789040327712</v>
      </c>
      <c r="AJ45" s="387">
        <v>209.30081432186225</v>
      </c>
      <c r="AK45" s="387">
        <v>199.80415994990662</v>
      </c>
      <c r="AL45" s="387">
        <v>194.31453195691179</v>
      </c>
      <c r="AM45" s="387">
        <v>189.11586055754651</v>
      </c>
    </row>
    <row r="46" spans="4:39" ht="13.8">
      <c r="D46" s="404" t="s">
        <v>102</v>
      </c>
      <c r="E46" s="387">
        <v>9.9828323196571631</v>
      </c>
      <c r="F46" s="387">
        <v>10.24189070950565</v>
      </c>
      <c r="G46" s="387">
        <v>10.43923118461797</v>
      </c>
      <c r="H46" s="387">
        <v>10.342462399594814</v>
      </c>
      <c r="I46" s="387">
        <v>10.730086853240348</v>
      </c>
      <c r="J46" s="387">
        <v>11.062871118566141</v>
      </c>
      <c r="K46" s="387">
        <v>11.324090567376315</v>
      </c>
      <c r="L46" s="387">
        <v>11.887327104626577</v>
      </c>
      <c r="M46" s="387">
        <v>12.251889330418191</v>
      </c>
      <c r="N46" s="387">
        <v>12.523527363522277</v>
      </c>
      <c r="O46" s="387">
        <v>13.403666100541734</v>
      </c>
      <c r="P46" s="387">
        <v>14.293254595498846</v>
      </c>
      <c r="Q46" s="387">
        <v>15.042155403913041</v>
      </c>
      <c r="R46" s="387">
        <v>15.715361020469773</v>
      </c>
      <c r="S46" s="387">
        <v>15.374783223561186</v>
      </c>
      <c r="T46" s="387">
        <v>14.973076563252645</v>
      </c>
      <c r="U46" s="387">
        <v>14.246326821051595</v>
      </c>
      <c r="V46" s="387">
        <v>14.349978184870938</v>
      </c>
      <c r="W46" s="387">
        <v>14.751413814607217</v>
      </c>
      <c r="X46" s="387">
        <v>13.794912876123432</v>
      </c>
      <c r="Y46" s="387">
        <v>13.911022116191734</v>
      </c>
      <c r="Z46" s="387">
        <v>13.936234326652999</v>
      </c>
      <c r="AA46" s="387">
        <v>14.934964956809901</v>
      </c>
      <c r="AB46" s="387">
        <v>14.578856200293336</v>
      </c>
      <c r="AC46" s="387">
        <v>14.273726954011845</v>
      </c>
      <c r="AD46" s="387">
        <v>14.5069825751682</v>
      </c>
      <c r="AE46" s="387">
        <v>15.401998595838686</v>
      </c>
      <c r="AF46" s="387">
        <v>15.97417266161607</v>
      </c>
      <c r="AG46" s="387">
        <v>15.584176269625132</v>
      </c>
      <c r="AH46" s="387">
        <v>16.283052737442198</v>
      </c>
      <c r="AI46" s="387">
        <v>15.884554546306004</v>
      </c>
      <c r="AJ46" s="387">
        <v>16.192659912742506</v>
      </c>
      <c r="AK46" s="387">
        <v>16.255795415679344</v>
      </c>
      <c r="AL46" s="387">
        <v>16.553884596748997</v>
      </c>
      <c r="AM46" s="387">
        <v>16.422238015257694</v>
      </c>
    </row>
    <row r="47" spans="4:39" ht="14.4" thickBot="1">
      <c r="D47" s="405" t="s">
        <v>97</v>
      </c>
      <c r="E47" s="401" t="s">
        <v>103</v>
      </c>
      <c r="F47" s="401" t="s">
        <v>103</v>
      </c>
      <c r="G47" s="401" t="s">
        <v>103</v>
      </c>
      <c r="H47" s="401" t="s">
        <v>103</v>
      </c>
      <c r="I47" s="401" t="s">
        <v>103</v>
      </c>
      <c r="J47" s="401" t="s">
        <v>103</v>
      </c>
      <c r="K47" s="401" t="s">
        <v>103</v>
      </c>
      <c r="L47" s="401" t="s">
        <v>103</v>
      </c>
      <c r="M47" s="401" t="s">
        <v>103</v>
      </c>
      <c r="N47" s="401" t="s">
        <v>103</v>
      </c>
      <c r="O47" s="401" t="s">
        <v>103</v>
      </c>
      <c r="P47" s="401" t="s">
        <v>103</v>
      </c>
      <c r="Q47" s="401" t="s">
        <v>103</v>
      </c>
      <c r="R47" s="401" t="s">
        <v>103</v>
      </c>
      <c r="S47" s="401" t="s">
        <v>103</v>
      </c>
      <c r="T47" s="401" t="s">
        <v>103</v>
      </c>
      <c r="U47" s="401" t="s">
        <v>103</v>
      </c>
      <c r="V47" s="401" t="s">
        <v>103</v>
      </c>
      <c r="W47" s="401" t="s">
        <v>103</v>
      </c>
      <c r="X47" s="401" t="s">
        <v>103</v>
      </c>
      <c r="Y47" s="401" t="s">
        <v>103</v>
      </c>
      <c r="Z47" s="401" t="s">
        <v>103</v>
      </c>
      <c r="AA47" s="401" t="s">
        <v>103</v>
      </c>
      <c r="AB47" s="401" t="s">
        <v>103</v>
      </c>
      <c r="AC47" s="401" t="s">
        <v>103</v>
      </c>
      <c r="AD47" s="401" t="s">
        <v>103</v>
      </c>
      <c r="AE47" s="401" t="s">
        <v>103</v>
      </c>
      <c r="AF47" s="401" t="s">
        <v>103</v>
      </c>
      <c r="AG47" s="401" t="s">
        <v>103</v>
      </c>
      <c r="AH47" s="401" t="s">
        <v>103</v>
      </c>
      <c r="AI47" s="401" t="s">
        <v>103</v>
      </c>
      <c r="AJ47" s="401" t="s">
        <v>103</v>
      </c>
      <c r="AK47" s="401" t="s">
        <v>103</v>
      </c>
      <c r="AL47" s="401" t="s">
        <v>103</v>
      </c>
      <c r="AM47" s="401" t="s">
        <v>103</v>
      </c>
    </row>
    <row r="48" spans="4:39" ht="7.5" customHeight="1">
      <c r="D48" s="385"/>
      <c r="E48" s="385"/>
      <c r="F48" s="385"/>
      <c r="G48" s="385"/>
      <c r="H48" s="385"/>
      <c r="I48" s="385"/>
      <c r="J48" s="385"/>
      <c r="K48" s="385"/>
      <c r="L48" s="385"/>
      <c r="M48" s="385"/>
      <c r="N48" s="385"/>
      <c r="O48" s="385"/>
      <c r="P48" s="385"/>
      <c r="Q48" s="385"/>
      <c r="R48" s="385"/>
      <c r="S48" s="385"/>
      <c r="T48" s="385"/>
      <c r="U48" s="385"/>
      <c r="V48" s="385"/>
      <c r="W48" s="385"/>
      <c r="X48" s="385"/>
      <c r="Y48" s="385"/>
      <c r="Z48" s="385"/>
      <c r="AA48" s="385"/>
      <c r="AB48" s="385"/>
      <c r="AC48" s="385"/>
      <c r="AD48" s="385"/>
      <c r="AE48" s="385"/>
      <c r="AF48" s="385"/>
      <c r="AG48" s="385"/>
      <c r="AH48" s="385"/>
      <c r="AI48" s="385"/>
      <c r="AJ48" s="385"/>
      <c r="AK48" s="385"/>
      <c r="AL48" s="385"/>
      <c r="AM48" s="385"/>
    </row>
    <row r="49" spans="4:39" ht="13.8">
      <c r="D49" s="403" t="s">
        <v>98</v>
      </c>
      <c r="E49" s="410">
        <f t="shared" ref="E49" si="23">(E35-E42)/E42</f>
        <v>-7.4228421787845408E-3</v>
      </c>
      <c r="F49" s="410">
        <f t="shared" ref="F49:AL49" si="24">(F35-F42)/F42</f>
        <v>1.8771312595193305E-3</v>
      </c>
      <c r="G49" s="410">
        <f t="shared" si="24"/>
        <v>4.6850138132302167E-3</v>
      </c>
      <c r="H49" s="410">
        <f t="shared" si="24"/>
        <v>-2.8493507816041395E-3</v>
      </c>
      <c r="I49" s="410">
        <f t="shared" si="24"/>
        <v>6.8397602089738047E-3</v>
      </c>
      <c r="J49" s="410">
        <f t="shared" si="24"/>
        <v>7.9800605706631458E-3</v>
      </c>
      <c r="K49" s="410">
        <f t="shared" si="24"/>
        <v>8.3424800794258194E-3</v>
      </c>
      <c r="L49" s="410">
        <f t="shared" si="24"/>
        <v>1.126659078175775E-2</v>
      </c>
      <c r="M49" s="410">
        <f t="shared" si="24"/>
        <v>1.0237863030262924E-2</v>
      </c>
      <c r="N49" s="410">
        <f t="shared" si="24"/>
        <v>1.0660893248931913E-2</v>
      </c>
      <c r="O49" s="410">
        <f t="shared" si="24"/>
        <v>1.6294829637116839E-2</v>
      </c>
      <c r="P49" s="410">
        <f t="shared" si="24"/>
        <v>1.977898191507628E-2</v>
      </c>
      <c r="Q49" s="410">
        <f t="shared" si="24"/>
        <v>1.1723621879633293E-2</v>
      </c>
      <c r="R49" s="410">
        <f t="shared" si="24"/>
        <v>1.6154363371097571E-2</v>
      </c>
      <c r="S49" s="410">
        <f t="shared" si="24"/>
        <v>3.8335699788363681E-2</v>
      </c>
      <c r="T49" s="410">
        <f t="shared" si="24"/>
        <v>1.5350072546372938E-2</v>
      </c>
      <c r="U49" s="410">
        <f t="shared" si="24"/>
        <v>2.0031488561645824E-2</v>
      </c>
      <c r="V49" s="410">
        <f t="shared" si="24"/>
        <v>2.087441022693012E-2</v>
      </c>
      <c r="W49" s="410">
        <f t="shared" si="24"/>
        <v>3.4984036003207042E-2</v>
      </c>
      <c r="X49" s="410">
        <f t="shared" si="24"/>
        <v>-7.2393185880291759E-4</v>
      </c>
      <c r="Y49" s="410">
        <f t="shared" si="24"/>
        <v>1.6348246238137146E-2</v>
      </c>
      <c r="Z49" s="410">
        <f t="shared" si="24"/>
        <v>-4.4388488480833956E-3</v>
      </c>
      <c r="AA49" s="410">
        <f t="shared" si="24"/>
        <v>-5.0838805871568334E-3</v>
      </c>
      <c r="AB49" s="410">
        <f t="shared" si="24"/>
        <v>7.6967811637588071E-4</v>
      </c>
      <c r="AC49" s="410">
        <f t="shared" si="24"/>
        <v>-2.3686724738316333E-3</v>
      </c>
      <c r="AD49" s="410">
        <f t="shared" si="24"/>
        <v>3.6061175898671211E-3</v>
      </c>
      <c r="AE49" s="410">
        <f t="shared" si="24"/>
        <v>-1.0092256201360956E-5</v>
      </c>
      <c r="AF49" s="410">
        <f t="shared" si="24"/>
        <v>7.5018667017878841E-3</v>
      </c>
      <c r="AG49" s="410">
        <f t="shared" si="24"/>
        <v>7.3363943357760949E-3</v>
      </c>
      <c r="AH49" s="410">
        <f t="shared" si="24"/>
        <v>3.2801952463383231E-3</v>
      </c>
      <c r="AI49" s="410">
        <f t="shared" si="24"/>
        <v>-4.2412817505719088E-3</v>
      </c>
      <c r="AJ49" s="410">
        <f t="shared" si="24"/>
        <v>1.4151636839914458E-2</v>
      </c>
      <c r="AK49" s="410">
        <f t="shared" si="24"/>
        <v>2.6853959626379712E-2</v>
      </c>
      <c r="AL49" s="410">
        <f t="shared" si="24"/>
        <v>-1.9666056265332235E-3</v>
      </c>
      <c r="AM49" s="410">
        <f t="shared" ref="AM49" si="25">(AM35-AM42)/AM42</f>
        <v>7.4415137080227735E-3</v>
      </c>
    </row>
    <row r="50" spans="4:39" ht="13.8">
      <c r="D50" s="404" t="s">
        <v>93</v>
      </c>
      <c r="E50" s="411">
        <f t="shared" ref="E50" si="26">(E36-E43)/E43</f>
        <v>2.4210714111021422E-2</v>
      </c>
      <c r="F50" s="411">
        <f t="shared" ref="F50:AL50" si="27">(F36-F43)/F43</f>
        <v>3.2929286861454882E-2</v>
      </c>
      <c r="G50" s="411">
        <f t="shared" si="27"/>
        <v>3.8993998714158616E-2</v>
      </c>
      <c r="H50" s="411">
        <f t="shared" si="27"/>
        <v>3.4367057062267434E-2</v>
      </c>
      <c r="I50" s="411">
        <f t="shared" si="27"/>
        <v>3.3369950313782044E-2</v>
      </c>
      <c r="J50" s="411">
        <f t="shared" si="27"/>
        <v>3.616827086003746E-2</v>
      </c>
      <c r="K50" s="411">
        <f t="shared" si="27"/>
        <v>3.2876823980712136E-2</v>
      </c>
      <c r="L50" s="411">
        <f t="shared" si="27"/>
        <v>2.9489892379572984E-2</v>
      </c>
      <c r="M50" s="411">
        <f t="shared" si="27"/>
        <v>2.6888920647520392E-2</v>
      </c>
      <c r="N50" s="411">
        <f t="shared" si="27"/>
        <v>2.3859645799096069E-2</v>
      </c>
      <c r="O50" s="411">
        <f t="shared" si="27"/>
        <v>2.4348662610902169E-2</v>
      </c>
      <c r="P50" s="411">
        <f t="shared" si="27"/>
        <v>3.2323491362116957E-2</v>
      </c>
      <c r="Q50" s="411">
        <f t="shared" si="27"/>
        <v>2.1680618477180759E-2</v>
      </c>
      <c r="R50" s="411">
        <f t="shared" si="27"/>
        <v>2.6373640226673073E-2</v>
      </c>
      <c r="S50" s="411">
        <f t="shared" si="27"/>
        <v>1.9437704696971193E-2</v>
      </c>
      <c r="T50" s="411">
        <f t="shared" si="27"/>
        <v>2.4753118077017869E-2</v>
      </c>
      <c r="U50" s="411">
        <f t="shared" si="27"/>
        <v>2.2275559515624679E-2</v>
      </c>
      <c r="V50" s="411">
        <f t="shared" si="27"/>
        <v>2.5025756597494796E-2</v>
      </c>
      <c r="W50" s="411">
        <f t="shared" si="27"/>
        <v>3.4913316462541574E-2</v>
      </c>
      <c r="X50" s="411">
        <f t="shared" si="27"/>
        <v>2.8359958681168394E-2</v>
      </c>
      <c r="Y50" s="411">
        <f t="shared" si="27"/>
        <v>2.6614939709606586E-2</v>
      </c>
      <c r="Z50" s="411">
        <f t="shared" si="27"/>
        <v>6.1540722751797193E-3</v>
      </c>
      <c r="AA50" s="411">
        <f t="shared" si="27"/>
        <v>4.1324979587559572E-3</v>
      </c>
      <c r="AB50" s="411">
        <f t="shared" si="27"/>
        <v>7.4377833650683782E-3</v>
      </c>
      <c r="AC50" s="411">
        <f t="shared" si="27"/>
        <v>1.5753867543246699E-2</v>
      </c>
      <c r="AD50" s="411">
        <f t="shared" si="27"/>
        <v>1.405563962654593E-2</v>
      </c>
      <c r="AE50" s="411">
        <f t="shared" si="27"/>
        <v>1.484739697099576E-2</v>
      </c>
      <c r="AF50" s="411">
        <f t="shared" si="27"/>
        <v>3.1568027153256725E-2</v>
      </c>
      <c r="AG50" s="411">
        <f t="shared" si="27"/>
        <v>1.1745263305101913E-2</v>
      </c>
      <c r="AH50" s="411">
        <f t="shared" si="27"/>
        <v>6.1402017945553404E-3</v>
      </c>
      <c r="AI50" s="411">
        <f t="shared" si="27"/>
        <v>2.9203328729090847E-3</v>
      </c>
      <c r="AJ50" s="411">
        <f t="shared" si="27"/>
        <v>3.4020824939252382E-2</v>
      </c>
      <c r="AK50" s="411">
        <f t="shared" si="27"/>
        <v>2.9031475961494174E-2</v>
      </c>
      <c r="AL50" s="411">
        <f t="shared" si="27"/>
        <v>2.225895886819421E-2</v>
      </c>
      <c r="AM50" s="411">
        <f t="shared" ref="AM50" si="28">(AM36-AM43)/AM43</f>
        <v>3.4181206943779872E-2</v>
      </c>
    </row>
    <row r="51" spans="4:39" ht="13.8">
      <c r="D51" s="404" t="s">
        <v>94</v>
      </c>
      <c r="E51" s="411">
        <f t="shared" ref="E51" si="29">(E37-E44)/E44</f>
        <v>-4.4692350385239339E-2</v>
      </c>
      <c r="F51" s="411">
        <f t="shared" ref="F51:AL51" si="30">(F37-F44)/F44</f>
        <v>-2.1824196304796973E-2</v>
      </c>
      <c r="G51" s="411">
        <f t="shared" si="30"/>
        <v>-3.1085045054314347E-2</v>
      </c>
      <c r="H51" s="411">
        <f t="shared" si="30"/>
        <v>-4.6543230617270615E-2</v>
      </c>
      <c r="I51" s="411">
        <f t="shared" si="30"/>
        <v>-1.3855900442015678E-2</v>
      </c>
      <c r="J51" s="411">
        <f t="shared" si="30"/>
        <v>-1.0456715689159088E-2</v>
      </c>
      <c r="K51" s="411">
        <f t="shared" si="30"/>
        <v>-7.5901951209045981E-3</v>
      </c>
      <c r="L51" s="411">
        <f t="shared" si="30"/>
        <v>7.7154523565606276E-3</v>
      </c>
      <c r="M51" s="411">
        <f t="shared" si="30"/>
        <v>1.1786072707648082E-2</v>
      </c>
      <c r="N51" s="411">
        <f t="shared" si="30"/>
        <v>2.4206737308972402E-2</v>
      </c>
      <c r="O51" s="411">
        <f t="shared" si="30"/>
        <v>3.8006623781533994E-2</v>
      </c>
      <c r="P51" s="411">
        <f t="shared" si="30"/>
        <v>3.1869724243870481E-2</v>
      </c>
      <c r="Q51" s="411">
        <f t="shared" si="30"/>
        <v>2.8667184368030774E-2</v>
      </c>
      <c r="R51" s="411">
        <f t="shared" si="30"/>
        <v>2.3549074060131247E-2</v>
      </c>
      <c r="S51" s="411">
        <f t="shared" si="30"/>
        <v>9.9428650234787169E-2</v>
      </c>
      <c r="T51" s="411">
        <f t="shared" si="30"/>
        <v>2.0458556889641408E-2</v>
      </c>
      <c r="U51" s="411">
        <f t="shared" si="30"/>
        <v>4.099842295398206E-2</v>
      </c>
      <c r="V51" s="411">
        <f t="shared" si="30"/>
        <v>4.4062955222852175E-2</v>
      </c>
      <c r="W51" s="411">
        <f t="shared" si="30"/>
        <v>6.2448067342831821E-2</v>
      </c>
      <c r="X51" s="411">
        <f t="shared" si="30"/>
        <v>-1.9213158298162027E-2</v>
      </c>
      <c r="Y51" s="411">
        <f t="shared" si="30"/>
        <v>2.7922256722221775E-2</v>
      </c>
      <c r="Z51" s="411">
        <f t="shared" si="30"/>
        <v>-5.8199575619118562E-3</v>
      </c>
      <c r="AA51" s="411">
        <f t="shared" si="30"/>
        <v>-6.5262270053020894E-3</v>
      </c>
      <c r="AB51" s="411">
        <f t="shared" si="30"/>
        <v>1.4740326479917203E-3</v>
      </c>
      <c r="AC51" s="411">
        <f t="shared" si="30"/>
        <v>-1.6950089185749213E-2</v>
      </c>
      <c r="AD51" s="411">
        <f t="shared" si="30"/>
        <v>7.2219972768351468E-3</v>
      </c>
      <c r="AE51" s="411">
        <f t="shared" si="30"/>
        <v>1.9867369045334336E-3</v>
      </c>
      <c r="AF51" s="411">
        <f t="shared" si="30"/>
        <v>-3.2120092444509578E-3</v>
      </c>
      <c r="AG51" s="411">
        <f t="shared" si="30"/>
        <v>1.2776746908092541E-2</v>
      </c>
      <c r="AH51" s="411">
        <f t="shared" si="30"/>
        <v>1.2483746511242769E-2</v>
      </c>
      <c r="AI51" s="411">
        <f t="shared" si="30"/>
        <v>-3.9618618879052265E-3</v>
      </c>
      <c r="AJ51" s="411">
        <f t="shared" si="30"/>
        <v>2.0251725834993184E-2</v>
      </c>
      <c r="AK51" s="411">
        <f t="shared" si="30"/>
        <v>3.943180518608573E-2</v>
      </c>
      <c r="AL51" s="411">
        <f t="shared" si="30"/>
        <v>3.3150793822357446E-3</v>
      </c>
      <c r="AM51" s="411">
        <f t="shared" ref="AM51" si="31">(AM37-AM44)/AM44</f>
        <v>-2.749038865841655E-3</v>
      </c>
    </row>
    <row r="52" spans="4:39" ht="13.8">
      <c r="D52" s="404" t="s">
        <v>95</v>
      </c>
      <c r="E52" s="411">
        <f t="shared" ref="E52:E53" si="32">(E38-E45)/E45</f>
        <v>-8.55667430514781E-2</v>
      </c>
      <c r="F52" s="411">
        <f t="shared" ref="F52:AL52" si="33">(F38-F45)/F45</f>
        <v>-0.10204427926240929</v>
      </c>
      <c r="G52" s="411">
        <f t="shared" si="33"/>
        <v>-8.9401440431499418E-2</v>
      </c>
      <c r="H52" s="411">
        <f t="shared" si="33"/>
        <v>-8.5464689814818876E-2</v>
      </c>
      <c r="I52" s="411">
        <f t="shared" si="33"/>
        <v>-7.8971413046872441E-2</v>
      </c>
      <c r="J52" s="411">
        <f t="shared" si="33"/>
        <v>-8.6086576038838361E-2</v>
      </c>
      <c r="K52" s="411">
        <f t="shared" si="33"/>
        <v>-6.8885933643635031E-2</v>
      </c>
      <c r="L52" s="411">
        <f t="shared" si="33"/>
        <v>-6.0470157708694051E-2</v>
      </c>
      <c r="M52" s="411">
        <f t="shared" si="33"/>
        <v>-6.2483773847905141E-2</v>
      </c>
      <c r="N52" s="411">
        <f t="shared" si="33"/>
        <v>-7.0212995261943537E-2</v>
      </c>
      <c r="O52" s="411">
        <f t="shared" si="33"/>
        <v>-6.1058236790792343E-2</v>
      </c>
      <c r="P52" s="411">
        <f t="shared" si="33"/>
        <v>-5.2770753616117626E-2</v>
      </c>
      <c r="Q52" s="411">
        <f t="shared" si="33"/>
        <v>-6.332596429099531E-2</v>
      </c>
      <c r="R52" s="411">
        <f t="shared" si="33"/>
        <v>-3.5675068709527476E-2</v>
      </c>
      <c r="S52" s="411">
        <f t="shared" si="33"/>
        <v>-3.6979484345445679E-2</v>
      </c>
      <c r="T52" s="411">
        <f t="shared" si="33"/>
        <v>-2.8889260832658418E-2</v>
      </c>
      <c r="U52" s="411">
        <f t="shared" si="33"/>
        <v>-3.1755013032204286E-2</v>
      </c>
      <c r="V52" s="411">
        <f t="shared" si="33"/>
        <v>-3.8548318488367414E-2</v>
      </c>
      <c r="W52" s="411">
        <f t="shared" si="33"/>
        <v>-1.9408739324271233E-2</v>
      </c>
      <c r="X52" s="411">
        <f t="shared" si="33"/>
        <v>-3.3886784695960154E-2</v>
      </c>
      <c r="Y52" s="411">
        <f t="shared" si="33"/>
        <v>-3.0651292104127151E-2</v>
      </c>
      <c r="Z52" s="411">
        <f t="shared" si="33"/>
        <v>-2.4830478029182985E-2</v>
      </c>
      <c r="AA52" s="411">
        <f t="shared" si="33"/>
        <v>-2.2121508906016822E-2</v>
      </c>
      <c r="AB52" s="411">
        <f t="shared" si="33"/>
        <v>-1.3883867102896109E-2</v>
      </c>
      <c r="AC52" s="411">
        <f t="shared" si="33"/>
        <v>-8.921791926463106E-3</v>
      </c>
      <c r="AD52" s="411">
        <f t="shared" si="33"/>
        <v>-2.2055067778842894E-2</v>
      </c>
      <c r="AE52" s="411">
        <f t="shared" si="33"/>
        <v>-2.9136527223533569E-2</v>
      </c>
      <c r="AF52" s="411">
        <f t="shared" si="33"/>
        <v>-1.3145298171640195E-2</v>
      </c>
      <c r="AG52" s="411">
        <f t="shared" si="33"/>
        <v>-9.9824570196257265E-3</v>
      </c>
      <c r="AH52" s="411">
        <f t="shared" si="33"/>
        <v>-1.9117014608902333E-2</v>
      </c>
      <c r="AI52" s="411">
        <f t="shared" si="33"/>
        <v>-1.6565120756031278E-2</v>
      </c>
      <c r="AJ52" s="411">
        <f t="shared" si="33"/>
        <v>-3.0970217638485509E-2</v>
      </c>
      <c r="AK52" s="411">
        <f t="shared" si="33"/>
        <v>-1.9685806962305207E-4</v>
      </c>
      <c r="AL52" s="411">
        <f t="shared" si="33"/>
        <v>-5.516178060659168E-2</v>
      </c>
      <c r="AM52" s="411">
        <f t="shared" ref="AM52" si="34">(AM38-AM45)/AM45</f>
        <v>-1.7419513521424172E-2</v>
      </c>
    </row>
    <row r="53" spans="4:39" ht="13.8">
      <c r="D53" s="404" t="s">
        <v>102</v>
      </c>
      <c r="E53" s="411">
        <f t="shared" si="32"/>
        <v>0</v>
      </c>
      <c r="F53" s="411">
        <f t="shared" ref="F53:AL53" si="35">(F39-F46)/F46</f>
        <v>0</v>
      </c>
      <c r="G53" s="411">
        <f t="shared" si="35"/>
        <v>0</v>
      </c>
      <c r="H53" s="411">
        <f t="shared" si="35"/>
        <v>0</v>
      </c>
      <c r="I53" s="411">
        <f t="shared" si="35"/>
        <v>0</v>
      </c>
      <c r="J53" s="411">
        <f t="shared" si="35"/>
        <v>0</v>
      </c>
      <c r="K53" s="411">
        <f t="shared" si="35"/>
        <v>0</v>
      </c>
      <c r="L53" s="411">
        <f t="shared" si="35"/>
        <v>0</v>
      </c>
      <c r="M53" s="411">
        <f t="shared" si="35"/>
        <v>0</v>
      </c>
      <c r="N53" s="411">
        <f t="shared" si="35"/>
        <v>0</v>
      </c>
      <c r="O53" s="411">
        <f t="shared" si="35"/>
        <v>0</v>
      </c>
      <c r="P53" s="411">
        <f t="shared" si="35"/>
        <v>0</v>
      </c>
      <c r="Q53" s="411">
        <f t="shared" si="35"/>
        <v>0</v>
      </c>
      <c r="R53" s="411">
        <f t="shared" si="35"/>
        <v>0</v>
      </c>
      <c r="S53" s="411">
        <f t="shared" si="35"/>
        <v>0</v>
      </c>
      <c r="T53" s="411">
        <f t="shared" si="35"/>
        <v>0</v>
      </c>
      <c r="U53" s="411">
        <f t="shared" si="35"/>
        <v>0</v>
      </c>
      <c r="V53" s="411">
        <f t="shared" si="35"/>
        <v>0</v>
      </c>
      <c r="W53" s="411">
        <f t="shared" si="35"/>
        <v>0</v>
      </c>
      <c r="X53" s="411">
        <f t="shared" si="35"/>
        <v>0</v>
      </c>
      <c r="Y53" s="411">
        <f t="shared" si="35"/>
        <v>0</v>
      </c>
      <c r="Z53" s="411">
        <f t="shared" si="35"/>
        <v>0</v>
      </c>
      <c r="AA53" s="411">
        <f t="shared" si="35"/>
        <v>0</v>
      </c>
      <c r="AB53" s="411">
        <f t="shared" si="35"/>
        <v>0</v>
      </c>
      <c r="AC53" s="411">
        <f t="shared" si="35"/>
        <v>0</v>
      </c>
      <c r="AD53" s="411">
        <f t="shared" si="35"/>
        <v>0</v>
      </c>
      <c r="AE53" s="411">
        <f t="shared" si="35"/>
        <v>0</v>
      </c>
      <c r="AF53" s="411">
        <f t="shared" si="35"/>
        <v>0</v>
      </c>
      <c r="AG53" s="411">
        <f t="shared" si="35"/>
        <v>0</v>
      </c>
      <c r="AH53" s="411">
        <f t="shared" si="35"/>
        <v>0</v>
      </c>
      <c r="AI53" s="411">
        <f t="shared" si="35"/>
        <v>0</v>
      </c>
      <c r="AJ53" s="411">
        <f t="shared" si="35"/>
        <v>0</v>
      </c>
      <c r="AK53" s="411">
        <f t="shared" si="35"/>
        <v>0</v>
      </c>
      <c r="AL53" s="411">
        <f t="shared" si="35"/>
        <v>0</v>
      </c>
      <c r="AM53" s="411">
        <f t="shared" ref="AM53" si="36">(AM39-AM46)/AM46</f>
        <v>0</v>
      </c>
    </row>
    <row r="54" spans="4:39" ht="14.4" thickBot="1">
      <c r="D54" s="405" t="s">
        <v>97</v>
      </c>
      <c r="E54" s="412" t="s">
        <v>100</v>
      </c>
      <c r="F54" s="412" t="s">
        <v>100</v>
      </c>
      <c r="G54" s="412" t="s">
        <v>100</v>
      </c>
      <c r="H54" s="412" t="s">
        <v>100</v>
      </c>
      <c r="I54" s="412" t="s">
        <v>100</v>
      </c>
      <c r="J54" s="412" t="s">
        <v>100</v>
      </c>
      <c r="K54" s="412" t="s">
        <v>100</v>
      </c>
      <c r="L54" s="412" t="s">
        <v>100</v>
      </c>
      <c r="M54" s="412" t="s">
        <v>100</v>
      </c>
      <c r="N54" s="412" t="s">
        <v>100</v>
      </c>
      <c r="O54" s="412" t="s">
        <v>100</v>
      </c>
      <c r="P54" s="412" t="s">
        <v>100</v>
      </c>
      <c r="Q54" s="412" t="s">
        <v>100</v>
      </c>
      <c r="R54" s="412" t="s">
        <v>100</v>
      </c>
      <c r="S54" s="412" t="s">
        <v>100</v>
      </c>
      <c r="T54" s="412" t="s">
        <v>100</v>
      </c>
      <c r="U54" s="412" t="s">
        <v>100</v>
      </c>
      <c r="V54" s="412" t="s">
        <v>100</v>
      </c>
      <c r="W54" s="412" t="s">
        <v>100</v>
      </c>
      <c r="X54" s="412" t="s">
        <v>100</v>
      </c>
      <c r="Y54" s="412" t="s">
        <v>100</v>
      </c>
      <c r="Z54" s="412" t="s">
        <v>100</v>
      </c>
      <c r="AA54" s="412" t="s">
        <v>100</v>
      </c>
      <c r="AB54" s="412" t="s">
        <v>100</v>
      </c>
      <c r="AC54" s="412" t="s">
        <v>100</v>
      </c>
      <c r="AD54" s="412" t="s">
        <v>100</v>
      </c>
      <c r="AE54" s="412" t="s">
        <v>100</v>
      </c>
      <c r="AF54" s="412" t="s">
        <v>100</v>
      </c>
      <c r="AG54" s="412" t="s">
        <v>100</v>
      </c>
      <c r="AH54" s="412" t="s">
        <v>100</v>
      </c>
      <c r="AI54" s="412" t="s">
        <v>100</v>
      </c>
      <c r="AJ54" s="412" t="s">
        <v>100</v>
      </c>
      <c r="AK54" s="412" t="s">
        <v>100</v>
      </c>
      <c r="AL54" s="412" t="s">
        <v>100</v>
      </c>
      <c r="AM54" s="412" t="s">
        <v>100</v>
      </c>
    </row>
    <row r="55" spans="4:39" ht="13.8"/>
  </sheetData>
  <phoneticPr fontId="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B571B-BA27-4121-B62A-06F1E10409A8}">
  <sheetPr codeName="Sheet15"/>
  <dimension ref="B1:AM68"/>
  <sheetViews>
    <sheetView workbookViewId="0"/>
  </sheetViews>
  <sheetFormatPr defaultColWidth="18.6640625" defaultRowHeight="12.75" customHeight="1"/>
  <cols>
    <col min="1" max="1" width="3" style="368" customWidth="1"/>
    <col min="2" max="2" width="5.109375" style="368" customWidth="1"/>
    <col min="3" max="3" width="2.88671875" style="368" customWidth="1"/>
    <col min="4" max="4" width="23.44140625" style="368" customWidth="1"/>
    <col min="5" max="39" width="6.6640625" style="368" customWidth="1"/>
    <col min="40" max="40" width="7.109375" style="368" customWidth="1"/>
    <col min="41" max="16384" width="18.6640625" style="368"/>
  </cols>
  <sheetData>
    <row r="1" spans="2:39" ht="16.2" customHeight="1">
      <c r="B1" s="563" t="s">
        <v>104</v>
      </c>
      <c r="E1" s="425"/>
      <c r="F1" s="426"/>
      <c r="G1" s="426"/>
      <c r="H1" s="426"/>
      <c r="I1" s="426"/>
      <c r="J1" s="426"/>
      <c r="K1" s="426"/>
      <c r="L1" s="426"/>
      <c r="M1" s="426"/>
      <c r="N1" s="426"/>
      <c r="O1" s="426"/>
      <c r="P1" s="426"/>
      <c r="Q1" s="426"/>
      <c r="R1" s="426"/>
      <c r="S1" s="426"/>
      <c r="T1" s="426"/>
      <c r="U1" s="426"/>
      <c r="V1" s="426"/>
      <c r="W1" s="426"/>
      <c r="X1" s="426"/>
      <c r="Y1" s="426"/>
      <c r="Z1" s="426"/>
      <c r="AA1" s="426"/>
      <c r="AB1" s="426"/>
      <c r="AC1" s="426"/>
      <c r="AD1" s="426"/>
      <c r="AE1" s="426"/>
      <c r="AF1" s="426"/>
      <c r="AG1" s="426"/>
      <c r="AH1" s="426"/>
      <c r="AI1" s="426"/>
      <c r="AJ1" s="426"/>
      <c r="AK1" s="426"/>
      <c r="AL1" s="426"/>
      <c r="AM1" s="426"/>
    </row>
    <row r="2" spans="2:39" ht="12.75" customHeight="1">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c r="AK2" s="426"/>
      <c r="AL2" s="426"/>
      <c r="AM2" s="426"/>
    </row>
    <row r="3" spans="2:39" ht="16.2">
      <c r="B3" s="125" t="s">
        <v>105</v>
      </c>
      <c r="C3" s="564">
        <v>7</v>
      </c>
      <c r="D3" s="124" t="s">
        <v>106</v>
      </c>
      <c r="E3" s="425"/>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c r="AK3" s="426"/>
      <c r="AL3" s="426"/>
      <c r="AM3" s="426"/>
    </row>
    <row r="4" spans="2:39" ht="13.8">
      <c r="B4" s="125"/>
      <c r="C4" s="564"/>
      <c r="E4" s="87"/>
      <c r="F4" s="87"/>
      <c r="G4" s="87"/>
      <c r="H4" s="87"/>
      <c r="I4" s="87"/>
      <c r="J4" s="87"/>
      <c r="K4" s="87"/>
      <c r="L4" s="87"/>
      <c r="M4" s="87"/>
      <c r="N4" s="87"/>
      <c r="O4" s="87"/>
      <c r="P4" s="87"/>
      <c r="Q4" s="87"/>
      <c r="R4" s="87"/>
      <c r="S4" s="87"/>
      <c r="T4" s="87"/>
      <c r="U4" s="87"/>
      <c r="V4" s="87"/>
      <c r="W4" s="87"/>
      <c r="X4" s="87"/>
      <c r="Y4" s="87"/>
      <c r="Z4" s="87"/>
      <c r="AA4" s="126"/>
      <c r="AB4" s="126"/>
      <c r="AC4" s="126"/>
      <c r="AD4" s="126"/>
      <c r="AE4" s="126"/>
      <c r="AF4" s="126"/>
      <c r="AG4" s="126"/>
      <c r="AH4" s="126"/>
      <c r="AI4" s="126"/>
      <c r="AJ4" s="126"/>
      <c r="AK4" s="125"/>
      <c r="AL4" s="125"/>
      <c r="AM4" s="125"/>
    </row>
    <row r="5" spans="2:39" ht="13.95" customHeight="1">
      <c r="B5" s="124"/>
      <c r="C5" s="124"/>
      <c r="D5" s="226"/>
      <c r="E5" s="226">
        <v>1990</v>
      </c>
      <c r="F5" s="226">
        <f t="shared" ref="F5:AM5" si="0">E5+1</f>
        <v>1991</v>
      </c>
      <c r="G5" s="226">
        <f t="shared" si="0"/>
        <v>1992</v>
      </c>
      <c r="H5" s="226">
        <f t="shared" si="0"/>
        <v>1993</v>
      </c>
      <c r="I5" s="226">
        <f t="shared" si="0"/>
        <v>1994</v>
      </c>
      <c r="J5" s="226">
        <f t="shared" si="0"/>
        <v>1995</v>
      </c>
      <c r="K5" s="226">
        <f t="shared" si="0"/>
        <v>1996</v>
      </c>
      <c r="L5" s="226">
        <f t="shared" si="0"/>
        <v>1997</v>
      </c>
      <c r="M5" s="226">
        <f t="shared" si="0"/>
        <v>1998</v>
      </c>
      <c r="N5" s="226">
        <f t="shared" si="0"/>
        <v>1999</v>
      </c>
      <c r="O5" s="226">
        <f t="shared" si="0"/>
        <v>2000</v>
      </c>
      <c r="P5" s="226">
        <f t="shared" si="0"/>
        <v>2001</v>
      </c>
      <c r="Q5" s="226">
        <f t="shared" si="0"/>
        <v>2002</v>
      </c>
      <c r="R5" s="226">
        <f t="shared" si="0"/>
        <v>2003</v>
      </c>
      <c r="S5" s="226">
        <f t="shared" si="0"/>
        <v>2004</v>
      </c>
      <c r="T5" s="226">
        <f t="shared" si="0"/>
        <v>2005</v>
      </c>
      <c r="U5" s="226">
        <f t="shared" si="0"/>
        <v>2006</v>
      </c>
      <c r="V5" s="226">
        <f t="shared" si="0"/>
        <v>2007</v>
      </c>
      <c r="W5" s="226">
        <f t="shared" si="0"/>
        <v>2008</v>
      </c>
      <c r="X5" s="226">
        <f t="shared" si="0"/>
        <v>2009</v>
      </c>
      <c r="Y5" s="226">
        <f t="shared" si="0"/>
        <v>2010</v>
      </c>
      <c r="Z5" s="226">
        <f t="shared" si="0"/>
        <v>2011</v>
      </c>
      <c r="AA5" s="226">
        <f t="shared" si="0"/>
        <v>2012</v>
      </c>
      <c r="AB5" s="226">
        <f t="shared" si="0"/>
        <v>2013</v>
      </c>
      <c r="AC5" s="226">
        <f t="shared" si="0"/>
        <v>2014</v>
      </c>
      <c r="AD5" s="226">
        <f t="shared" si="0"/>
        <v>2015</v>
      </c>
      <c r="AE5" s="226">
        <f t="shared" si="0"/>
        <v>2016</v>
      </c>
      <c r="AF5" s="226">
        <f t="shared" si="0"/>
        <v>2017</v>
      </c>
      <c r="AG5" s="226">
        <f t="shared" si="0"/>
        <v>2018</v>
      </c>
      <c r="AH5" s="226">
        <f t="shared" si="0"/>
        <v>2019</v>
      </c>
      <c r="AI5" s="226">
        <f t="shared" si="0"/>
        <v>2020</v>
      </c>
      <c r="AJ5" s="226">
        <f t="shared" si="0"/>
        <v>2021</v>
      </c>
      <c r="AK5" s="226">
        <f t="shared" si="0"/>
        <v>2022</v>
      </c>
      <c r="AL5" s="226">
        <f t="shared" si="0"/>
        <v>2023</v>
      </c>
      <c r="AM5" s="226">
        <f t="shared" si="0"/>
        <v>2024</v>
      </c>
    </row>
    <row r="6" spans="2:39" s="565" customFormat="1" ht="13.95" customHeight="1">
      <c r="B6" s="566"/>
      <c r="C6" s="566"/>
      <c r="D6" s="416" t="s">
        <v>107</v>
      </c>
      <c r="E6" s="389">
        <f>RASA_summary!E35</f>
        <v>1069.9328157880084</v>
      </c>
      <c r="F6" s="389">
        <f>RASA_summary!F35</f>
        <v>1090.5127724095444</v>
      </c>
      <c r="G6" s="389">
        <f>RASA_summary!G35</f>
        <v>1101.8530348300724</v>
      </c>
      <c r="H6" s="389">
        <f>RASA_summary!H35</f>
        <v>1088.6721755893454</v>
      </c>
      <c r="I6" s="389">
        <f>RASA_summary!I35</f>
        <v>1149.8679797989194</v>
      </c>
      <c r="J6" s="389">
        <f>RASA_summary!J35</f>
        <v>1162.8129478980557</v>
      </c>
      <c r="K6" s="389">
        <f>RASA_summary!K35</f>
        <v>1175.0514315315554</v>
      </c>
      <c r="L6" s="389">
        <f>RASA_summary!L35</f>
        <v>1172.594481823601</v>
      </c>
      <c r="M6" s="389">
        <f>RASA_summary!M35</f>
        <v>1137.5027774618263</v>
      </c>
      <c r="N6" s="389">
        <f>RASA_summary!N35</f>
        <v>1174.9609575361812</v>
      </c>
      <c r="O6" s="389">
        <f>RASA_summary!O35</f>
        <v>1203.5188500459683</v>
      </c>
      <c r="P6" s="389">
        <f>RASA_summary!P35</f>
        <v>1195.3649951513933</v>
      </c>
      <c r="Q6" s="389">
        <f>RASA_summary!Q35</f>
        <v>1218.653889468429</v>
      </c>
      <c r="R6" s="389">
        <f>RASA_summary!R35</f>
        <v>1233.0776133391862</v>
      </c>
      <c r="S6" s="389">
        <f>RASA_summary!S35</f>
        <v>1255.6226213760015</v>
      </c>
      <c r="T6" s="389">
        <f>RASA_summary!T35</f>
        <v>1234.613300300075</v>
      </c>
      <c r="U6" s="389">
        <f>RASA_summary!U35</f>
        <v>1217.26400230843</v>
      </c>
      <c r="V6" s="389">
        <f>RASA_summary!V35</f>
        <v>1254.8929065906812</v>
      </c>
      <c r="W6" s="389">
        <f>RASA_summary!W35</f>
        <v>1202.7054386847108</v>
      </c>
      <c r="X6" s="389">
        <f>RASA_summary!X35</f>
        <v>1100.632926081257</v>
      </c>
      <c r="Y6" s="389">
        <f>RASA_summary!Y35</f>
        <v>1170.0144435851737</v>
      </c>
      <c r="Z6" s="389">
        <f>RASA_summary!Z35</f>
        <v>1196.8995781056774</v>
      </c>
      <c r="AA6" s="389">
        <f>RASA_summary!AA35</f>
        <v>1236.1484824094009</v>
      </c>
      <c r="AB6" s="389">
        <f>RASA_summary!AB35</f>
        <v>1251.1808795643685</v>
      </c>
      <c r="AC6" s="389">
        <f>RASA_summary!AC35</f>
        <v>1196.8644731110892</v>
      </c>
      <c r="AD6" s="389">
        <f>RASA_summary!AD35</f>
        <v>1164.7347344291597</v>
      </c>
      <c r="AE6" s="389">
        <f>RASA_summary!AE35</f>
        <v>1141.7235367441276</v>
      </c>
      <c r="AF6" s="389">
        <f>RASA_summary!AF35</f>
        <v>1134.0975655204318</v>
      </c>
      <c r="AG6" s="389">
        <f>RASA_summary!AG35</f>
        <v>1087.7127651530093</v>
      </c>
      <c r="AH6" s="389">
        <f>RASA_summary!AH35</f>
        <v>1048.3218919202216</v>
      </c>
      <c r="AI6" s="389">
        <f>RASA_summary!AI35</f>
        <v>979.95968343278662</v>
      </c>
      <c r="AJ6" s="389">
        <f>RASA_summary!AJ35</f>
        <v>1017.6219401485471</v>
      </c>
      <c r="AK6" s="389">
        <f>RASA_summary!AK35</f>
        <v>1003.6413205467279</v>
      </c>
      <c r="AL6" s="389">
        <f>RASA_summary!AL35</f>
        <v>936.60547091243745</v>
      </c>
      <c r="AM6" s="389">
        <f>RASA_summary!AM35</f>
        <v>930.09056562069975</v>
      </c>
    </row>
    <row r="7" spans="2:39" ht="13.95" customHeight="1">
      <c r="B7" s="124"/>
      <c r="C7" s="124"/>
      <c r="D7" s="417" t="s">
        <v>108</v>
      </c>
      <c r="E7" s="390">
        <f>RASA_summary!E36</f>
        <v>659.90150411377465</v>
      </c>
      <c r="F7" s="390">
        <f>RASA_summary!F36</f>
        <v>667.66118366097498</v>
      </c>
      <c r="G7" s="390">
        <f>RASA_summary!G36</f>
        <v>683.89746288332526</v>
      </c>
      <c r="H7" s="390">
        <f>RASA_summary!H36</f>
        <v>666.83600729265584</v>
      </c>
      <c r="I7" s="390">
        <f>RASA_summary!I36</f>
        <v>703.49355102271875</v>
      </c>
      <c r="J7" s="390">
        <f>RASA_summary!J36</f>
        <v>701.91701869046722</v>
      </c>
      <c r="K7" s="390">
        <f>RASA_summary!K36</f>
        <v>696.50377882235068</v>
      </c>
      <c r="L7" s="390">
        <f>RASA_summary!L36</f>
        <v>677.17796619018316</v>
      </c>
      <c r="M7" s="390">
        <f>RASA_summary!M36</f>
        <v>659.26550360083172</v>
      </c>
      <c r="N7" s="390">
        <f>RASA_summary!N36</f>
        <v>666.90018402997305</v>
      </c>
      <c r="O7" s="390">
        <f>RASA_summary!O36</f>
        <v>656.26634156497357</v>
      </c>
      <c r="P7" s="390">
        <f>RASA_summary!P36</f>
        <v>639.31567584692596</v>
      </c>
      <c r="Q7" s="390">
        <f>RASA_summary!Q36</f>
        <v>643.32810320728095</v>
      </c>
      <c r="R7" s="390">
        <f>RASA_summary!R36</f>
        <v>635.21163084475381</v>
      </c>
      <c r="S7" s="390">
        <f>RASA_summary!S36</f>
        <v>620.11458629495098</v>
      </c>
      <c r="T7" s="390">
        <f>RASA_summary!T36</f>
        <v>621.1158510575342</v>
      </c>
      <c r="U7" s="390">
        <f>RASA_summary!U36</f>
        <v>583.30699294054273</v>
      </c>
      <c r="V7" s="390">
        <f>RASA_summary!V36</f>
        <v>586.97747712962928</v>
      </c>
      <c r="W7" s="390">
        <f>RASA_summary!W36</f>
        <v>545.62560753810999</v>
      </c>
      <c r="X7" s="390">
        <f>RASA_summary!X36</f>
        <v>497.64130239407854</v>
      </c>
      <c r="Y7" s="390">
        <f>RASA_summary!Y36</f>
        <v>501.8496602422897</v>
      </c>
      <c r="Z7" s="390">
        <f>RASA_summary!Z36</f>
        <v>523.57120931228155</v>
      </c>
      <c r="AA7" s="390">
        <f>RASA_summary!AA36</f>
        <v>532.89419562169712</v>
      </c>
      <c r="AB7" s="390">
        <f>RASA_summary!AB36</f>
        <v>512.22691199941801</v>
      </c>
      <c r="AC7" s="390">
        <f>RASA_summary!AC36</f>
        <v>472.10315321226824</v>
      </c>
      <c r="AD7" s="390">
        <f>RASA_summary!AD36</f>
        <v>450.13847727299327</v>
      </c>
      <c r="AE7" s="390">
        <f>RASA_summary!AE36</f>
        <v>433.60490572299267</v>
      </c>
      <c r="AF7" s="390">
        <f>RASA_summary!AF36</f>
        <v>427.71492318293571</v>
      </c>
      <c r="AG7" s="390">
        <f>RASA_summary!AG36</f>
        <v>402.28981519716706</v>
      </c>
      <c r="AH7" s="390">
        <f>RASA_summary!AH36</f>
        <v>383.28918501936704</v>
      </c>
      <c r="AI7" s="390">
        <f>RASA_summary!AI36</f>
        <v>355.2155524298866</v>
      </c>
      <c r="AJ7" s="390">
        <f>RASA_summary!AJ36</f>
        <v>370.06106862112784</v>
      </c>
      <c r="AK7" s="390">
        <f>RASA_summary!AK36</f>
        <v>369.50448373078422</v>
      </c>
      <c r="AL7" s="390">
        <f>RASA_summary!AL36</f>
        <v>348.66129037373753</v>
      </c>
      <c r="AM7" s="390">
        <f>RASA_summary!AM36</f>
        <v>339.89135162087609</v>
      </c>
    </row>
    <row r="8" spans="2:39" ht="13.95" customHeight="1">
      <c r="B8" s="124"/>
      <c r="C8" s="124"/>
      <c r="D8" s="417" t="s">
        <v>109</v>
      </c>
      <c r="E8" s="390">
        <f>RASA_summary!E37</f>
        <v>295.65061998894362</v>
      </c>
      <c r="F8" s="390">
        <f>RASA_summary!F37</f>
        <v>302.72485682388765</v>
      </c>
      <c r="G8" s="390">
        <f>RASA_summary!G37</f>
        <v>294.72902224091615</v>
      </c>
      <c r="H8" s="390">
        <f>RASA_summary!H37</f>
        <v>295.45644150301081</v>
      </c>
      <c r="I8" s="390">
        <f>RASA_summary!I37</f>
        <v>313.10615078790357</v>
      </c>
      <c r="J8" s="390">
        <f>RASA_summary!J37</f>
        <v>323.77972169952164</v>
      </c>
      <c r="K8" s="390">
        <f>RASA_summary!K37</f>
        <v>333.43439988355669</v>
      </c>
      <c r="L8" s="390">
        <f>RASA_summary!L37</f>
        <v>344.17627348019153</v>
      </c>
      <c r="M8" s="390">
        <f>RASA_summary!M37</f>
        <v>323.40847762347931</v>
      </c>
      <c r="N8" s="390">
        <f>RASA_summary!N37</f>
        <v>345.672765802507</v>
      </c>
      <c r="O8" s="390">
        <f>RASA_summary!O37</f>
        <v>377.91637959386162</v>
      </c>
      <c r="P8" s="390">
        <f>RASA_summary!P37</f>
        <v>385.10122644631593</v>
      </c>
      <c r="Q8" s="390">
        <f>RASA_summary!Q37</f>
        <v>401.66257718157721</v>
      </c>
      <c r="R8" s="390">
        <f>RASA_summary!R37</f>
        <v>413.60411623196615</v>
      </c>
      <c r="S8" s="390">
        <f>RASA_summary!S37</f>
        <v>452.8777723522673</v>
      </c>
      <c r="T8" s="390">
        <f>RASA_summary!T37</f>
        <v>431.0901215014689</v>
      </c>
      <c r="U8" s="390">
        <f>RASA_summary!U37</f>
        <v>436.66705478813668</v>
      </c>
      <c r="V8" s="390">
        <f>RASA_summary!V37</f>
        <v>456.06128876675268</v>
      </c>
      <c r="W8" s="390">
        <f>RASA_summary!W37</f>
        <v>444.94940955094143</v>
      </c>
      <c r="X8" s="390">
        <f>RASA_summary!X37</f>
        <v>396.81782054463986</v>
      </c>
      <c r="Y8" s="390">
        <f>RASA_summary!Y37</f>
        <v>450.75679228446182</v>
      </c>
      <c r="Z8" s="390">
        <f>RASA_summary!Z37</f>
        <v>420.78215891347241</v>
      </c>
      <c r="AA8" s="390">
        <f>RASA_summary!AA37</f>
        <v>439.88807372606641</v>
      </c>
      <c r="AB8" s="390">
        <f>RASA_summary!AB37</f>
        <v>474.51536444648428</v>
      </c>
      <c r="AC8" s="390">
        <f>RASA_summary!AC37</f>
        <v>457.2590338353321</v>
      </c>
      <c r="AD8" s="390">
        <f>RASA_summary!AD37</f>
        <v>462.08923746485181</v>
      </c>
      <c r="AE8" s="390">
        <f>RASA_summary!AE37</f>
        <v>451.14574441358394</v>
      </c>
      <c r="AF8" s="390">
        <f>RASA_summary!AF37</f>
        <v>450.78955314930931</v>
      </c>
      <c r="AG8" s="390">
        <f>RASA_summary!AG37</f>
        <v>440.80479955548321</v>
      </c>
      <c r="AH8" s="390">
        <f>RASA_summary!AH37</f>
        <v>431.56714899514401</v>
      </c>
      <c r="AI8" s="390">
        <f>RASA_summary!AI37</f>
        <v>392.28962200048562</v>
      </c>
      <c r="AJ8" s="390">
        <f>RASA_summary!AJ37</f>
        <v>428.54948906427472</v>
      </c>
      <c r="AK8" s="390">
        <f>RASA_summary!AK37</f>
        <v>418.11621451158811</v>
      </c>
      <c r="AL8" s="390">
        <f>RASA_summary!AL37</f>
        <v>387.79449956551883</v>
      </c>
      <c r="AM8" s="390">
        <f>RASA_summary!AM37</f>
        <v>387.9554217171173</v>
      </c>
    </row>
    <row r="9" spans="2:39" ht="13.95" customHeight="1">
      <c r="B9" s="124"/>
      <c r="C9" s="124"/>
      <c r="D9" s="417" t="s">
        <v>110</v>
      </c>
      <c r="E9" s="390">
        <f>RASA_summary!E38</f>
        <v>104.39785936563302</v>
      </c>
      <c r="F9" s="390">
        <f>RASA_summary!F38</f>
        <v>109.88484121517602</v>
      </c>
      <c r="G9" s="390">
        <f>RASA_summary!G38</f>
        <v>112.78731852121294</v>
      </c>
      <c r="H9" s="390">
        <f>RASA_summary!H38</f>
        <v>116.03726439408418</v>
      </c>
      <c r="I9" s="390">
        <f>RASA_summary!I38</f>
        <v>122.53819113505656</v>
      </c>
      <c r="J9" s="390">
        <f>RASA_summary!J38</f>
        <v>126.05333638950066</v>
      </c>
      <c r="K9" s="390">
        <f>RASA_summary!K38</f>
        <v>133.78916225827177</v>
      </c>
      <c r="L9" s="390">
        <f>RASA_summary!L38</f>
        <v>139.35291504859975</v>
      </c>
      <c r="M9" s="390">
        <f>RASA_summary!M38</f>
        <v>142.57690690709708</v>
      </c>
      <c r="N9" s="390">
        <f>RASA_summary!N38</f>
        <v>149.86448034017872</v>
      </c>
      <c r="O9" s="390">
        <f>RASA_summary!O38</f>
        <v>155.9324627865912</v>
      </c>
      <c r="P9" s="390">
        <f>RASA_summary!P38</f>
        <v>156.65483826265236</v>
      </c>
      <c r="Q9" s="390">
        <f>RASA_summary!Q38</f>
        <v>158.62105367565772</v>
      </c>
      <c r="R9" s="390">
        <f>RASA_summary!R38</f>
        <v>168.5465052419963</v>
      </c>
      <c r="S9" s="390">
        <f>RASA_summary!S38</f>
        <v>167.25547950522193</v>
      </c>
      <c r="T9" s="390">
        <f>RASA_summary!T38</f>
        <v>167.43425117781942</v>
      </c>
      <c r="U9" s="390">
        <f>RASA_summary!U38</f>
        <v>183.04362775869919</v>
      </c>
      <c r="V9" s="390">
        <f>RASA_summary!V38</f>
        <v>197.50416250942834</v>
      </c>
      <c r="W9" s="390">
        <f>RASA_summary!W38</f>
        <v>197.37900778105197</v>
      </c>
      <c r="X9" s="390">
        <f>RASA_summary!X38</f>
        <v>192.37889026641523</v>
      </c>
      <c r="Y9" s="390">
        <f>RASA_summary!Y38</f>
        <v>203.49696894223024</v>
      </c>
      <c r="Z9" s="390">
        <f>RASA_summary!Z38</f>
        <v>238.60997555327049</v>
      </c>
      <c r="AA9" s="390">
        <f>RASA_summary!AA38</f>
        <v>248.43124810482755</v>
      </c>
      <c r="AB9" s="390">
        <f>RASA_summary!AB38</f>
        <v>249.85974691817307</v>
      </c>
      <c r="AC9" s="390">
        <f>RASA_summary!AC38</f>
        <v>253.22855910947681</v>
      </c>
      <c r="AD9" s="390">
        <f>RASA_summary!AD38</f>
        <v>238.00003711614644</v>
      </c>
      <c r="AE9" s="390">
        <f>RASA_summary!AE38</f>
        <v>241.57088801171241</v>
      </c>
      <c r="AF9" s="390">
        <f>RASA_summary!AF38</f>
        <v>239.61891652657079</v>
      </c>
      <c r="AG9" s="390">
        <f>RASA_summary!AG38</f>
        <v>229.03397413073387</v>
      </c>
      <c r="AH9" s="390">
        <f>RASA_summary!AH38</f>
        <v>217.18250516826839</v>
      </c>
      <c r="AI9" s="390">
        <f>RASA_summary!AI38</f>
        <v>216.56995445610838</v>
      </c>
      <c r="AJ9" s="390">
        <f>RASA_summary!AJ38</f>
        <v>202.81872255040193</v>
      </c>
      <c r="AK9" s="390">
        <f>RASA_summary!AK38</f>
        <v>199.76482688867623</v>
      </c>
      <c r="AL9" s="390">
        <f>RASA_summary!AL38</f>
        <v>183.59579637643208</v>
      </c>
      <c r="AM9" s="390">
        <f>RASA_summary!AM38</f>
        <v>185.82155426744856</v>
      </c>
    </row>
    <row r="10" spans="2:39" ht="13.95" customHeight="1">
      <c r="B10" s="124"/>
      <c r="C10" s="124"/>
      <c r="D10" s="417" t="s">
        <v>111</v>
      </c>
      <c r="E10" s="390">
        <f>RASA_summary!E39</f>
        <v>9.9828323196571631</v>
      </c>
      <c r="F10" s="390">
        <f>RASA_summary!F39</f>
        <v>10.24189070950565</v>
      </c>
      <c r="G10" s="390">
        <f>RASA_summary!G39</f>
        <v>10.43923118461797</v>
      </c>
      <c r="H10" s="390">
        <f>RASA_summary!H39</f>
        <v>10.342462399594814</v>
      </c>
      <c r="I10" s="390">
        <f>RASA_summary!I39</f>
        <v>10.730086853240348</v>
      </c>
      <c r="J10" s="390">
        <f>RASA_summary!J39</f>
        <v>11.062871118566141</v>
      </c>
      <c r="K10" s="390">
        <f>RASA_summary!K39</f>
        <v>11.324090567376315</v>
      </c>
      <c r="L10" s="390">
        <f>RASA_summary!L39</f>
        <v>11.887327104626577</v>
      </c>
      <c r="M10" s="390">
        <f>RASA_summary!M39</f>
        <v>12.251889330418191</v>
      </c>
      <c r="N10" s="390">
        <f>RASA_summary!N39</f>
        <v>12.523527363522277</v>
      </c>
      <c r="O10" s="390">
        <f>RASA_summary!O39</f>
        <v>13.403666100541734</v>
      </c>
      <c r="P10" s="390">
        <f>RASA_summary!P39</f>
        <v>14.293254595498846</v>
      </c>
      <c r="Q10" s="390">
        <f>RASA_summary!Q39</f>
        <v>15.042155403913041</v>
      </c>
      <c r="R10" s="390">
        <f>RASA_summary!R39</f>
        <v>15.715361020469773</v>
      </c>
      <c r="S10" s="390">
        <f>RASA_summary!S39</f>
        <v>15.374783223561186</v>
      </c>
      <c r="T10" s="390">
        <f>RASA_summary!T39</f>
        <v>14.973076563252645</v>
      </c>
      <c r="U10" s="390">
        <f>RASA_summary!U39</f>
        <v>14.246326821051595</v>
      </c>
      <c r="V10" s="390">
        <f>RASA_summary!V39</f>
        <v>14.349978184870938</v>
      </c>
      <c r="W10" s="390">
        <f>RASA_summary!W39</f>
        <v>14.751413814607217</v>
      </c>
      <c r="X10" s="390">
        <f>RASA_summary!X39</f>
        <v>13.794912876123432</v>
      </c>
      <c r="Y10" s="390">
        <f>RASA_summary!Y39</f>
        <v>13.911022116191734</v>
      </c>
      <c r="Z10" s="390">
        <f>RASA_summary!Z39</f>
        <v>13.936234326652999</v>
      </c>
      <c r="AA10" s="390">
        <f>RASA_summary!AA39</f>
        <v>14.934964956809901</v>
      </c>
      <c r="AB10" s="390">
        <f>RASA_summary!AB39</f>
        <v>14.578856200293336</v>
      </c>
      <c r="AC10" s="390">
        <f>RASA_summary!AC39</f>
        <v>14.273726954011845</v>
      </c>
      <c r="AD10" s="390">
        <f>RASA_summary!AD39</f>
        <v>14.5069825751682</v>
      </c>
      <c r="AE10" s="390">
        <f>RASA_summary!AE39</f>
        <v>15.401998595838686</v>
      </c>
      <c r="AF10" s="390">
        <f>RASA_summary!AF39</f>
        <v>15.97417266161607</v>
      </c>
      <c r="AG10" s="390">
        <f>RASA_summary!AG39</f>
        <v>15.584176269625132</v>
      </c>
      <c r="AH10" s="390">
        <f>RASA_summary!AH39</f>
        <v>16.283052737442198</v>
      </c>
      <c r="AI10" s="390">
        <f>RASA_summary!AI39</f>
        <v>15.884554546306004</v>
      </c>
      <c r="AJ10" s="390">
        <f>RASA_summary!AJ39</f>
        <v>16.192659912742506</v>
      </c>
      <c r="AK10" s="390">
        <f>RASA_summary!AK39</f>
        <v>16.255795415679344</v>
      </c>
      <c r="AL10" s="390">
        <f>RASA_summary!AL39</f>
        <v>16.553884596748997</v>
      </c>
      <c r="AM10" s="390">
        <f>RASA_summary!AM39</f>
        <v>16.422238015257694</v>
      </c>
    </row>
    <row r="11" spans="2:39" ht="13.95" customHeight="1">
      <c r="B11" s="124"/>
      <c r="C11" s="124"/>
      <c r="D11" s="418" t="s">
        <v>97</v>
      </c>
      <c r="E11" s="391" t="str">
        <f>IF(ISTEXT(RASA_summary!E40),RASA_summary!E40,RASA_summary!E40)</f>
        <v>IE</v>
      </c>
      <c r="F11" s="391" t="str">
        <f>IF(ISTEXT(RASA_summary!F40),RASA_summary!F40,RASA_summary!F40)</f>
        <v>IE</v>
      </c>
      <c r="G11" s="391" t="str">
        <f>IF(ISTEXT(RASA_summary!G40),RASA_summary!G40,RASA_summary!G40)</f>
        <v>IE</v>
      </c>
      <c r="H11" s="391" t="str">
        <f>IF(ISTEXT(RASA_summary!H40),RASA_summary!H40,RASA_summary!H40)</f>
        <v>IE</v>
      </c>
      <c r="I11" s="391" t="str">
        <f>IF(ISTEXT(RASA_summary!I40),RASA_summary!I40,RASA_summary!I40)</f>
        <v>IE</v>
      </c>
      <c r="J11" s="391" t="str">
        <f>IF(ISTEXT(RASA_summary!J40),RASA_summary!J40,RASA_summary!J40)</f>
        <v>IE</v>
      </c>
      <c r="K11" s="391" t="str">
        <f>IF(ISTEXT(RASA_summary!K40),RASA_summary!K40,RASA_summary!K40)</f>
        <v>IE</v>
      </c>
      <c r="L11" s="391" t="str">
        <f>IF(ISTEXT(RASA_summary!L40),RASA_summary!L40,RASA_summary!L40)</f>
        <v>IE</v>
      </c>
      <c r="M11" s="391" t="str">
        <f>IF(ISTEXT(RASA_summary!M40),RASA_summary!M40,RASA_summary!M40)</f>
        <v>IE</v>
      </c>
      <c r="N11" s="391" t="str">
        <f>IF(ISTEXT(RASA_summary!N40),RASA_summary!N40,RASA_summary!N40)</f>
        <v>IE</v>
      </c>
      <c r="O11" s="391" t="str">
        <f>IF(ISTEXT(RASA_summary!O40),RASA_summary!O40,RASA_summary!O40)</f>
        <v>IE</v>
      </c>
      <c r="P11" s="391" t="str">
        <f>IF(ISTEXT(RASA_summary!P40),RASA_summary!P40,RASA_summary!P40)</f>
        <v>IE</v>
      </c>
      <c r="Q11" s="391" t="str">
        <f>IF(ISTEXT(RASA_summary!Q40),RASA_summary!Q40,RASA_summary!Q40)</f>
        <v>IE</v>
      </c>
      <c r="R11" s="391" t="str">
        <f>IF(ISTEXT(RASA_summary!R40),RASA_summary!R40,RASA_summary!R40)</f>
        <v>IE</v>
      </c>
      <c r="S11" s="391" t="str">
        <f>IF(ISTEXT(RASA_summary!S40),RASA_summary!S40,RASA_summary!S40)</f>
        <v>IE</v>
      </c>
      <c r="T11" s="391" t="str">
        <f>IF(ISTEXT(RASA_summary!T40),RASA_summary!T40,RASA_summary!T40)</f>
        <v>IE</v>
      </c>
      <c r="U11" s="391" t="str">
        <f>IF(ISTEXT(RASA_summary!U40),RASA_summary!U40,RASA_summary!U40)</f>
        <v>IE</v>
      </c>
      <c r="V11" s="391" t="str">
        <f>IF(ISTEXT(RASA_summary!V40),RASA_summary!V40,RASA_summary!V40)</f>
        <v>IE</v>
      </c>
      <c r="W11" s="391" t="str">
        <f>IF(ISTEXT(RASA_summary!W40),RASA_summary!W40,RASA_summary!W40)</f>
        <v>IE</v>
      </c>
      <c r="X11" s="391" t="str">
        <f>IF(ISTEXT(RASA_summary!X40),RASA_summary!X40,RASA_summary!X40)</f>
        <v>IE</v>
      </c>
      <c r="Y11" s="391" t="str">
        <f>IF(ISTEXT(RASA_summary!Y40),RASA_summary!Y40,RASA_summary!Y40)</f>
        <v>IE</v>
      </c>
      <c r="Z11" s="391" t="str">
        <f>IF(ISTEXT(RASA_summary!Z40),RASA_summary!Z40,RASA_summary!Z40)</f>
        <v>IE</v>
      </c>
      <c r="AA11" s="391" t="str">
        <f>IF(ISTEXT(RASA_summary!AA40),RASA_summary!AA40,RASA_summary!AA40)</f>
        <v>IE</v>
      </c>
      <c r="AB11" s="391" t="str">
        <f>IF(ISTEXT(RASA_summary!AB40),RASA_summary!AB40,RASA_summary!AB40)</f>
        <v>IE</v>
      </c>
      <c r="AC11" s="391" t="str">
        <f>IF(ISTEXT(RASA_summary!AC40),RASA_summary!AC40,RASA_summary!AC40)</f>
        <v>IE</v>
      </c>
      <c r="AD11" s="391" t="str">
        <f>IF(ISTEXT(RASA_summary!AD40),RASA_summary!AD40,RASA_summary!AD40)</f>
        <v>IE</v>
      </c>
      <c r="AE11" s="391" t="str">
        <f>IF(ISTEXT(RASA_summary!AE40),RASA_summary!AE40,RASA_summary!AE40)</f>
        <v>IE</v>
      </c>
      <c r="AF11" s="391" t="str">
        <f>IF(ISTEXT(RASA_summary!AF40),RASA_summary!AF40,RASA_summary!AF40)</f>
        <v>IE</v>
      </c>
      <c r="AG11" s="391" t="str">
        <f>IF(ISTEXT(RASA_summary!AG40),RASA_summary!AG40,RASA_summary!AG40)</f>
        <v>IE</v>
      </c>
      <c r="AH11" s="391" t="str">
        <f>IF(ISTEXT(RASA_summary!AH40),RASA_summary!AH40,RASA_summary!AH40)</f>
        <v>IE</v>
      </c>
      <c r="AI11" s="391" t="str">
        <f>IF(ISTEXT(RASA_summary!AI40),RASA_summary!AI40,RASA_summary!AI40)</f>
        <v>IE</v>
      </c>
      <c r="AJ11" s="391" t="str">
        <f>IF(ISTEXT(RASA_summary!AJ40),RASA_summary!AJ40,RASA_summary!AJ40)</f>
        <v>IE</v>
      </c>
      <c r="AK11" s="391" t="str">
        <f>IF(ISTEXT(RASA_summary!AK40),RASA_summary!AK40,RASA_summary!AK40)</f>
        <v>IE</v>
      </c>
      <c r="AL11" s="391" t="str">
        <f>IF(ISTEXT(RASA_summary!AL40),RASA_summary!AL40,RASA_summary!AL40)</f>
        <v>IE</v>
      </c>
      <c r="AM11" s="391" t="str">
        <f>IF(ISTEXT(RASA_summary!AM40),RASA_summary!AM40,RASA_summary!AM40)</f>
        <v>IE</v>
      </c>
    </row>
    <row r="12" spans="2:39" s="565" customFormat="1" ht="13.95" customHeight="1">
      <c r="B12" s="566"/>
      <c r="C12" s="566"/>
      <c r="D12" s="416" t="s">
        <v>112</v>
      </c>
      <c r="E12" s="392">
        <f>RASA_summary!E42</f>
        <v>1077.9341508690313</v>
      </c>
      <c r="F12" s="392">
        <f>RASA_summary!F42</f>
        <v>1088.4695721506248</v>
      </c>
      <c r="G12" s="392">
        <f>RASA_summary!G42</f>
        <v>1096.7149103260194</v>
      </c>
      <c r="H12" s="392">
        <f>RASA_summary!H42</f>
        <v>1091.7830484718509</v>
      </c>
      <c r="I12" s="392">
        <f>RASA_summary!I42</f>
        <v>1142.0565866014861</v>
      </c>
      <c r="J12" s="392">
        <f>RASA_summary!J42</f>
        <v>1153.6070934178347</v>
      </c>
      <c r="K12" s="392">
        <f>RASA_summary!K42</f>
        <v>1165.3296917918187</v>
      </c>
      <c r="L12" s="392">
        <f>RASA_summary!L42</f>
        <v>1159.5305258894482</v>
      </c>
      <c r="M12" s="392">
        <f>RASA_summary!M42</f>
        <v>1125.9751976131893</v>
      </c>
      <c r="N12" s="392">
        <f>RASA_summary!N42</f>
        <v>1162.5669553306652</v>
      </c>
      <c r="O12" s="392">
        <f>RASA_summary!O42</f>
        <v>1184.2221518294082</v>
      </c>
      <c r="P12" s="392">
        <f>RASA_summary!P42</f>
        <v>1172.1804590506251</v>
      </c>
      <c r="Q12" s="392">
        <f>RASA_summary!Q42</f>
        <v>1204.5324069871472</v>
      </c>
      <c r="R12" s="392">
        <f>RASA_summary!R42</f>
        <v>1213.4747020604671</v>
      </c>
      <c r="S12" s="392">
        <f>RASA_summary!S42</f>
        <v>1209.2646160889255</v>
      </c>
      <c r="T12" s="392">
        <f>RASA_summary!T42</f>
        <v>1215.9484040847281</v>
      </c>
      <c r="U12" s="392">
        <f>RASA_summary!U42</f>
        <v>1193.3592403357109</v>
      </c>
      <c r="V12" s="392">
        <f>RASA_summary!V42</f>
        <v>1229.2333846547599</v>
      </c>
      <c r="W12" s="392">
        <f>RASA_summary!W42</f>
        <v>1162.0521639436997</v>
      </c>
      <c r="X12" s="392">
        <f>RASA_summary!X42</f>
        <v>1101.4302865559453</v>
      </c>
      <c r="Y12" s="392">
        <f>RASA_summary!Y42</f>
        <v>1151.1944335180478</v>
      </c>
      <c r="Z12" s="392">
        <f>RASA_summary!Z42</f>
        <v>1202.2361225333086</v>
      </c>
      <c r="AA12" s="392">
        <f>RASA_summary!AA42</f>
        <v>1242.465026236506</v>
      </c>
      <c r="AB12" s="392">
        <f>RASA_summary!AB42</f>
        <v>1250.2186136567511</v>
      </c>
      <c r="AC12" s="392">
        <f>RASA_summary!AC42</f>
        <v>1199.7061841261143</v>
      </c>
      <c r="AD12" s="392">
        <f>RASA_summary!AD42</f>
        <v>1160.5496559011006</v>
      </c>
      <c r="AE12" s="392">
        <f>RASA_summary!AE42</f>
        <v>1141.7350594268614</v>
      </c>
      <c r="AF12" s="392">
        <f>RASA_summary!AF42</f>
        <v>1125.653066264854</v>
      </c>
      <c r="AG12" s="392">
        <f>RASA_summary!AG42</f>
        <v>1079.7909926308503</v>
      </c>
      <c r="AH12" s="392">
        <f>RASA_summary!AH42</f>
        <v>1044.8944341643503</v>
      </c>
      <c r="AI12" s="392">
        <f>RASA_summary!AI42</f>
        <v>984.1336716143278</v>
      </c>
      <c r="AJ12" s="392">
        <f>RASA_summary!AJ42</f>
        <v>1003.4218781319981</v>
      </c>
      <c r="AK12" s="392">
        <f>RASA_summary!AK42</f>
        <v>977.39441050789958</v>
      </c>
      <c r="AL12" s="392">
        <f>RASA_summary!AL42</f>
        <v>938.45103399612015</v>
      </c>
      <c r="AM12" s="392">
        <f>RASA_summary!AM42</f>
        <v>923.22040829683249</v>
      </c>
    </row>
    <row r="13" spans="2:39" ht="13.95" customHeight="1">
      <c r="B13" s="124"/>
      <c r="C13" s="124"/>
      <c r="D13" s="417" t="s">
        <v>108</v>
      </c>
      <c r="E13" s="390">
        <f>RASA_summary!E43</f>
        <v>644.30248094655576</v>
      </c>
      <c r="F13" s="390">
        <f>RASA_summary!F43</f>
        <v>646.37646754082914</v>
      </c>
      <c r="G13" s="390">
        <f>RASA_summary!G43</f>
        <v>658.23042647956117</v>
      </c>
      <c r="H13" s="390">
        <f>RASA_summary!H43</f>
        <v>644.68024454157887</v>
      </c>
      <c r="I13" s="390">
        <f>RASA_summary!I43</f>
        <v>680.77608683037806</v>
      </c>
      <c r="J13" s="390">
        <f>RASA_summary!J43</f>
        <v>677.41605145645315</v>
      </c>
      <c r="K13" s="390">
        <f>RASA_summary!K43</f>
        <v>674.33382437416094</v>
      </c>
      <c r="L13" s="390">
        <f>RASA_summary!L43</f>
        <v>657.78010177928741</v>
      </c>
      <c r="M13" s="390">
        <f>RASA_summary!M43</f>
        <v>642.00274279434416</v>
      </c>
      <c r="N13" s="390">
        <f>RASA_summary!N43</f>
        <v>651.35898925821482</v>
      </c>
      <c r="O13" s="390">
        <f>RASA_summary!O43</f>
        <v>640.66695795966075</v>
      </c>
      <c r="P13" s="390">
        <f>RASA_summary!P43</f>
        <v>619.2978084838212</v>
      </c>
      <c r="Q13" s="390">
        <f>RASA_summary!Q43</f>
        <v>629.6763309126527</v>
      </c>
      <c r="R13" s="390">
        <f>RASA_summary!R43</f>
        <v>618.88926795164798</v>
      </c>
      <c r="S13" s="390">
        <f>RASA_summary!S43</f>
        <v>608.2908091763004</v>
      </c>
      <c r="T13" s="390">
        <f>RASA_summary!T43</f>
        <v>606.11267250699177</v>
      </c>
      <c r="U13" s="390">
        <f>RASA_summary!U43</f>
        <v>570.59663366785924</v>
      </c>
      <c r="V13" s="390">
        <f>RASA_summary!V43</f>
        <v>572.64656361227662</v>
      </c>
      <c r="W13" s="390">
        <f>RASA_summary!W43</f>
        <v>527.21865576444998</v>
      </c>
      <c r="X13" s="390">
        <f>RASA_summary!X43</f>
        <v>483.91742423760269</v>
      </c>
      <c r="Y13" s="390">
        <f>RASA_summary!Y43</f>
        <v>488.83923351460811</v>
      </c>
      <c r="Z13" s="390">
        <f>RASA_summary!Z43</f>
        <v>520.36882197211503</v>
      </c>
      <c r="AA13" s="390">
        <f>RASA_summary!AA43</f>
        <v>530.70107451455613</v>
      </c>
      <c r="AB13" s="390">
        <f>RASA_summary!AB43</f>
        <v>508.44520669898355</v>
      </c>
      <c r="AC13" s="390">
        <f>RASA_summary!AC43</f>
        <v>464.78105405015157</v>
      </c>
      <c r="AD13" s="390">
        <f>RASA_summary!AD43</f>
        <v>443.89919022467961</v>
      </c>
      <c r="AE13" s="390">
        <f>RASA_summary!AE43</f>
        <v>427.26118923610449</v>
      </c>
      <c r="AF13" s="390">
        <f>RASA_summary!AF43</f>
        <v>414.62599840678416</v>
      </c>
      <c r="AG13" s="390">
        <f>RASA_summary!AG43</f>
        <v>397.61966750701015</v>
      </c>
      <c r="AH13" s="390">
        <f>RASA_summary!AH43</f>
        <v>380.95007468713709</v>
      </c>
      <c r="AI13" s="390">
        <f>RASA_summary!AI43</f>
        <v>354.18122535451658</v>
      </c>
      <c r="AJ13" s="390">
        <f>RASA_summary!AJ43</f>
        <v>357.88550839183392</v>
      </c>
      <c r="AK13" s="390">
        <f>RASA_summary!AK43</f>
        <v>359.07986525439469</v>
      </c>
      <c r="AL13" s="390">
        <f>RASA_summary!AL43</f>
        <v>341.06943974329351</v>
      </c>
      <c r="AM13" s="390">
        <f>RASA_summary!AM43</f>
        <v>328.65744352996472</v>
      </c>
    </row>
    <row r="14" spans="2:39" ht="13.95" customHeight="1">
      <c r="B14" s="124"/>
      <c r="C14" s="124"/>
      <c r="D14" s="417" t="s">
        <v>109</v>
      </c>
      <c r="E14" s="390">
        <f>RASA_summary!E44</f>
        <v>309.48210255425914</v>
      </c>
      <c r="F14" s="390">
        <f>RASA_summary!F44</f>
        <v>309.47898698812622</v>
      </c>
      <c r="G14" s="390">
        <f>RASA_summary!G44</f>
        <v>304.18461469349262</v>
      </c>
      <c r="H14" s="390">
        <f>RASA_summary!H44</f>
        <v>309.87922157633864</v>
      </c>
      <c r="I14" s="390">
        <f>RASA_summary!I44</f>
        <v>317.50547503985064</v>
      </c>
      <c r="J14" s="390">
        <f>RASA_summary!J44</f>
        <v>327.20117132118713</v>
      </c>
      <c r="K14" s="390">
        <f>RASA_summary!K44</f>
        <v>335.98458846764294</v>
      </c>
      <c r="L14" s="390">
        <f>RASA_summary!L44</f>
        <v>341.54112917027237</v>
      </c>
      <c r="M14" s="390">
        <f>RASA_summary!M44</f>
        <v>319.64116362859545</v>
      </c>
      <c r="N14" s="390">
        <f>RASA_summary!N44</f>
        <v>337.50292124687314</v>
      </c>
      <c r="O14" s="390">
        <f>RASA_summary!O44</f>
        <v>364.07896725849844</v>
      </c>
      <c r="P14" s="390">
        <f>RASA_summary!P44</f>
        <v>373.20721540551926</v>
      </c>
      <c r="Q14" s="390">
        <f>RASA_summary!Q44</f>
        <v>390.46893230908455</v>
      </c>
      <c r="R14" s="390">
        <f>RASA_summary!R44</f>
        <v>404.08821297772755</v>
      </c>
      <c r="S14" s="390">
        <f>RASA_summary!S44</f>
        <v>411.92102121001989</v>
      </c>
      <c r="T14" s="390">
        <f>RASA_summary!T44</f>
        <v>422.44745618619925</v>
      </c>
      <c r="U14" s="390">
        <f>RASA_summary!U44</f>
        <v>419.46946811795488</v>
      </c>
      <c r="V14" s="390">
        <f>RASA_summary!V44</f>
        <v>436.81397418166966</v>
      </c>
      <c r="W14" s="390">
        <f>RASA_summary!W44</f>
        <v>418.79638471530552</v>
      </c>
      <c r="X14" s="390">
        <f>RASA_summary!X44</f>
        <v>404.59129718348487</v>
      </c>
      <c r="Y14" s="390">
        <f>RASA_summary!Y44</f>
        <v>438.51253276858569</v>
      </c>
      <c r="Z14" s="390">
        <f>RASA_summary!Z44</f>
        <v>423.24542935056587</v>
      </c>
      <c r="AA14" s="390">
        <f>RASA_summary!AA44</f>
        <v>442.77774178182966</v>
      </c>
      <c r="AB14" s="390">
        <f>RASA_summary!AB44</f>
        <v>473.81694280362012</v>
      </c>
      <c r="AC14" s="390">
        <f>RASA_summary!AC44</f>
        <v>465.14325346572571</v>
      </c>
      <c r="AD14" s="390">
        <f>RASA_summary!AD44</f>
        <v>458.77595874015299</v>
      </c>
      <c r="AE14" s="390">
        <f>RASA_summary!AE44</f>
        <v>450.25121371099334</v>
      </c>
      <c r="AF14" s="390">
        <f>RASA_summary!AF44</f>
        <v>452.2421591452142</v>
      </c>
      <c r="AG14" s="390">
        <f>RASA_summary!AG44</f>
        <v>435.24379968360921</v>
      </c>
      <c r="AH14" s="390">
        <f>RASA_summary!AH44</f>
        <v>426.24600195530331</v>
      </c>
      <c r="AI14" s="390">
        <f>RASA_summary!AI44</f>
        <v>393.85000131022804</v>
      </c>
      <c r="AJ14" s="390">
        <f>RASA_summary!AJ44</f>
        <v>420.04289550555944</v>
      </c>
      <c r="AK14" s="390">
        <f>RASA_summary!AK44</f>
        <v>402.25458988791888</v>
      </c>
      <c r="AL14" s="390">
        <f>RASA_summary!AL44</f>
        <v>386.51317769916591</v>
      </c>
      <c r="AM14" s="390">
        <f>RASA_summary!AM44</f>
        <v>389.02486619406363</v>
      </c>
    </row>
    <row r="15" spans="2:39" ht="13.95" customHeight="1">
      <c r="B15" s="124"/>
      <c r="C15" s="124"/>
      <c r="D15" s="417" t="s">
        <v>110</v>
      </c>
      <c r="E15" s="390">
        <f>RASA_summary!E45</f>
        <v>114.16673504855927</v>
      </c>
      <c r="F15" s="390">
        <f>RASA_summary!F45</f>
        <v>122.37222691216378</v>
      </c>
      <c r="G15" s="390">
        <f>RASA_summary!G45</f>
        <v>123.86063796834769</v>
      </c>
      <c r="H15" s="390">
        <f>RASA_summary!H45</f>
        <v>126.88111995433854</v>
      </c>
      <c r="I15" s="390">
        <f>RASA_summary!I45</f>
        <v>133.04493787801692</v>
      </c>
      <c r="J15" s="390">
        <f>RASA_summary!J45</f>
        <v>137.92699952162812</v>
      </c>
      <c r="K15" s="390">
        <f>RASA_summary!K45</f>
        <v>143.68718838263871</v>
      </c>
      <c r="L15" s="390">
        <f>RASA_summary!L45</f>
        <v>148.32196783526189</v>
      </c>
      <c r="M15" s="390">
        <f>RASA_summary!M45</f>
        <v>152.07940185983148</v>
      </c>
      <c r="N15" s="390">
        <f>RASA_summary!N45</f>
        <v>161.18151746205484</v>
      </c>
      <c r="O15" s="390">
        <f>RASA_summary!O45</f>
        <v>166.07256051070715</v>
      </c>
      <c r="P15" s="390">
        <f>RASA_summary!P45</f>
        <v>165.38218056578572</v>
      </c>
      <c r="Q15" s="390">
        <f>RASA_summary!Q45</f>
        <v>169.34498836149689</v>
      </c>
      <c r="R15" s="390">
        <f>RASA_summary!R45</f>
        <v>174.78186011062175</v>
      </c>
      <c r="S15" s="390">
        <f>RASA_summary!S45</f>
        <v>173.67800247904401</v>
      </c>
      <c r="T15" s="390">
        <f>RASA_summary!T45</f>
        <v>172.41519882828439</v>
      </c>
      <c r="U15" s="390">
        <f>RASA_summary!U45</f>
        <v>189.04681172884534</v>
      </c>
      <c r="V15" s="390">
        <f>RASA_summary!V45</f>
        <v>205.42286867594265</v>
      </c>
      <c r="W15" s="390">
        <f>RASA_summary!W45</f>
        <v>201.28570964933689</v>
      </c>
      <c r="X15" s="390">
        <f>RASA_summary!X45</f>
        <v>199.12665225873428</v>
      </c>
      <c r="Y15" s="390">
        <f>RASA_summary!Y45</f>
        <v>209.93164511866232</v>
      </c>
      <c r="Z15" s="390">
        <f>RASA_summary!Z45</f>
        <v>244.68563688397467</v>
      </c>
      <c r="AA15" s="390">
        <f>RASA_summary!AA45</f>
        <v>254.05124498331051</v>
      </c>
      <c r="AB15" s="390">
        <f>RASA_summary!AB45</f>
        <v>253.3776079538541</v>
      </c>
      <c r="AC15" s="390">
        <f>RASA_summary!AC45</f>
        <v>255.50814965622524</v>
      </c>
      <c r="AD15" s="390">
        <f>RASA_summary!AD45</f>
        <v>243.3675243610997</v>
      </c>
      <c r="AE15" s="390">
        <f>RASA_summary!AE45</f>
        <v>248.82065788392492</v>
      </c>
      <c r="AF15" s="390">
        <f>RASA_summary!AF45</f>
        <v>242.81073605123976</v>
      </c>
      <c r="AG15" s="390">
        <f>RASA_summary!AG45</f>
        <v>231.34334917060571</v>
      </c>
      <c r="AH15" s="390">
        <f>RASA_summary!AH45</f>
        <v>221.41530478446762</v>
      </c>
      <c r="AI15" s="390">
        <f>RASA_summary!AI45</f>
        <v>220.21789040327712</v>
      </c>
      <c r="AJ15" s="390">
        <f>RASA_summary!AJ45</f>
        <v>209.30081432186225</v>
      </c>
      <c r="AK15" s="390">
        <f>RASA_summary!AK45</f>
        <v>199.80415994990662</v>
      </c>
      <c r="AL15" s="390">
        <f>RASA_summary!AL45</f>
        <v>194.31453195691179</v>
      </c>
      <c r="AM15" s="390">
        <f>RASA_summary!AM45</f>
        <v>189.11586055754651</v>
      </c>
    </row>
    <row r="16" spans="2:39" ht="13.95" customHeight="1">
      <c r="B16" s="124"/>
      <c r="C16" s="124"/>
      <c r="D16" s="417" t="s">
        <v>111</v>
      </c>
      <c r="E16" s="390">
        <f>RASA_summary!E46</f>
        <v>9.9828323196571631</v>
      </c>
      <c r="F16" s="390">
        <f>RASA_summary!F46</f>
        <v>10.24189070950565</v>
      </c>
      <c r="G16" s="390">
        <f>RASA_summary!G46</f>
        <v>10.43923118461797</v>
      </c>
      <c r="H16" s="390">
        <f>RASA_summary!H46</f>
        <v>10.342462399594814</v>
      </c>
      <c r="I16" s="390">
        <f>RASA_summary!I46</f>
        <v>10.730086853240348</v>
      </c>
      <c r="J16" s="390">
        <f>RASA_summary!J46</f>
        <v>11.062871118566141</v>
      </c>
      <c r="K16" s="390">
        <f>RASA_summary!K46</f>
        <v>11.324090567376315</v>
      </c>
      <c r="L16" s="390">
        <f>RASA_summary!L46</f>
        <v>11.887327104626577</v>
      </c>
      <c r="M16" s="390">
        <f>RASA_summary!M46</f>
        <v>12.251889330418191</v>
      </c>
      <c r="N16" s="390">
        <f>RASA_summary!N46</f>
        <v>12.523527363522277</v>
      </c>
      <c r="O16" s="390">
        <f>RASA_summary!O46</f>
        <v>13.403666100541734</v>
      </c>
      <c r="P16" s="390">
        <f>RASA_summary!P46</f>
        <v>14.293254595498846</v>
      </c>
      <c r="Q16" s="390">
        <f>RASA_summary!Q46</f>
        <v>15.042155403913041</v>
      </c>
      <c r="R16" s="390">
        <f>RASA_summary!R46</f>
        <v>15.715361020469773</v>
      </c>
      <c r="S16" s="390">
        <f>RASA_summary!S46</f>
        <v>15.374783223561186</v>
      </c>
      <c r="T16" s="390">
        <f>RASA_summary!T46</f>
        <v>14.973076563252645</v>
      </c>
      <c r="U16" s="390">
        <f>RASA_summary!U46</f>
        <v>14.246326821051595</v>
      </c>
      <c r="V16" s="390">
        <f>RASA_summary!V46</f>
        <v>14.349978184870938</v>
      </c>
      <c r="W16" s="390">
        <f>RASA_summary!W46</f>
        <v>14.751413814607217</v>
      </c>
      <c r="X16" s="390">
        <f>RASA_summary!X46</f>
        <v>13.794912876123432</v>
      </c>
      <c r="Y16" s="390">
        <f>RASA_summary!Y46</f>
        <v>13.911022116191734</v>
      </c>
      <c r="Z16" s="390">
        <f>RASA_summary!Z46</f>
        <v>13.936234326652999</v>
      </c>
      <c r="AA16" s="390">
        <f>RASA_summary!AA46</f>
        <v>14.934964956809901</v>
      </c>
      <c r="AB16" s="390">
        <f>RASA_summary!AB46</f>
        <v>14.578856200293336</v>
      </c>
      <c r="AC16" s="390">
        <f>RASA_summary!AC46</f>
        <v>14.273726954011845</v>
      </c>
      <c r="AD16" s="390">
        <f>RASA_summary!AD46</f>
        <v>14.5069825751682</v>
      </c>
      <c r="AE16" s="390">
        <f>RASA_summary!AE46</f>
        <v>15.401998595838686</v>
      </c>
      <c r="AF16" s="390">
        <f>RASA_summary!AF46</f>
        <v>15.97417266161607</v>
      </c>
      <c r="AG16" s="390">
        <f>RASA_summary!AG46</f>
        <v>15.584176269625132</v>
      </c>
      <c r="AH16" s="390">
        <f>RASA_summary!AH46</f>
        <v>16.283052737442198</v>
      </c>
      <c r="AI16" s="390">
        <f>RASA_summary!AI46</f>
        <v>15.884554546306004</v>
      </c>
      <c r="AJ16" s="390">
        <f>RASA_summary!AJ46</f>
        <v>16.192659912742506</v>
      </c>
      <c r="AK16" s="390">
        <f>RASA_summary!AK46</f>
        <v>16.255795415679344</v>
      </c>
      <c r="AL16" s="390">
        <f>RASA_summary!AL46</f>
        <v>16.553884596748997</v>
      </c>
      <c r="AM16" s="390">
        <f>RASA_summary!AM46</f>
        <v>16.422238015257694</v>
      </c>
    </row>
    <row r="17" spans="2:39" ht="13.95" customHeight="1">
      <c r="B17" s="124"/>
      <c r="C17" s="124"/>
      <c r="D17" s="418" t="s">
        <v>113</v>
      </c>
      <c r="E17" s="391" t="str">
        <f>RASA_summary!E47</f>
        <v>IE</v>
      </c>
      <c r="F17" s="391" t="str">
        <f>RASA_summary!F47</f>
        <v>IE</v>
      </c>
      <c r="G17" s="391" t="str">
        <f>RASA_summary!G47</f>
        <v>IE</v>
      </c>
      <c r="H17" s="391" t="str">
        <f>RASA_summary!H47</f>
        <v>IE</v>
      </c>
      <c r="I17" s="391" t="str">
        <f>RASA_summary!I47</f>
        <v>IE</v>
      </c>
      <c r="J17" s="391" t="str">
        <f>RASA_summary!J47</f>
        <v>IE</v>
      </c>
      <c r="K17" s="391" t="str">
        <f>RASA_summary!K47</f>
        <v>IE</v>
      </c>
      <c r="L17" s="391" t="str">
        <f>RASA_summary!L47</f>
        <v>IE</v>
      </c>
      <c r="M17" s="391" t="str">
        <f>RASA_summary!M47</f>
        <v>IE</v>
      </c>
      <c r="N17" s="391" t="str">
        <f>RASA_summary!N47</f>
        <v>IE</v>
      </c>
      <c r="O17" s="391" t="str">
        <f>RASA_summary!O47</f>
        <v>IE</v>
      </c>
      <c r="P17" s="391" t="str">
        <f>RASA_summary!P47</f>
        <v>IE</v>
      </c>
      <c r="Q17" s="391" t="str">
        <f>RASA_summary!Q47</f>
        <v>IE</v>
      </c>
      <c r="R17" s="391" t="str">
        <f>RASA_summary!R47</f>
        <v>IE</v>
      </c>
      <c r="S17" s="391" t="str">
        <f>RASA_summary!S47</f>
        <v>IE</v>
      </c>
      <c r="T17" s="391" t="str">
        <f>RASA_summary!T47</f>
        <v>IE</v>
      </c>
      <c r="U17" s="391" t="str">
        <f>RASA_summary!U47</f>
        <v>IE</v>
      </c>
      <c r="V17" s="391" t="str">
        <f>RASA_summary!V47</f>
        <v>IE</v>
      </c>
      <c r="W17" s="391" t="str">
        <f>RASA_summary!W47</f>
        <v>IE</v>
      </c>
      <c r="X17" s="391" t="str">
        <f>RASA_summary!X47</f>
        <v>IE</v>
      </c>
      <c r="Y17" s="391" t="str">
        <f>RASA_summary!Y47</f>
        <v>IE</v>
      </c>
      <c r="Z17" s="391" t="str">
        <f>RASA_summary!Z47</f>
        <v>IE</v>
      </c>
      <c r="AA17" s="391" t="str">
        <f>RASA_summary!AA47</f>
        <v>IE</v>
      </c>
      <c r="AB17" s="391" t="str">
        <f>RASA_summary!AB47</f>
        <v>IE</v>
      </c>
      <c r="AC17" s="391" t="str">
        <f>RASA_summary!AC47</f>
        <v>IE</v>
      </c>
      <c r="AD17" s="391" t="str">
        <f>RASA_summary!AD47</f>
        <v>IE</v>
      </c>
      <c r="AE17" s="391" t="str">
        <f>RASA_summary!AE47</f>
        <v>IE</v>
      </c>
      <c r="AF17" s="391" t="str">
        <f>RASA_summary!AF47</f>
        <v>IE</v>
      </c>
      <c r="AG17" s="391" t="str">
        <f>RASA_summary!AG47</f>
        <v>IE</v>
      </c>
      <c r="AH17" s="391" t="str">
        <f>RASA_summary!AH47</f>
        <v>IE</v>
      </c>
      <c r="AI17" s="391" t="str">
        <f>RASA_summary!AI47</f>
        <v>IE</v>
      </c>
      <c r="AJ17" s="391" t="str">
        <f>RASA_summary!AJ47</f>
        <v>IE</v>
      </c>
      <c r="AK17" s="391" t="str">
        <f>RASA_summary!AK47</f>
        <v>IE</v>
      </c>
      <c r="AL17" s="391" t="str">
        <f>RASA_summary!AL47</f>
        <v>IE</v>
      </c>
      <c r="AM17" s="391" t="str">
        <f>RASA_summary!AM47</f>
        <v>IE</v>
      </c>
    </row>
    <row r="18" spans="2:39" s="565" customFormat="1" ht="13.95" customHeight="1">
      <c r="B18" s="566"/>
      <c r="C18" s="566"/>
      <c r="D18" s="416" t="s">
        <v>114</v>
      </c>
      <c r="E18" s="393">
        <f t="shared" ref="E18:AJ22" si="1">E6-E12</f>
        <v>-8.001335081022944</v>
      </c>
      <c r="F18" s="393">
        <f t="shared" si="1"/>
        <v>2.043200258919569</v>
      </c>
      <c r="G18" s="393">
        <f t="shared" si="1"/>
        <v>5.1381245040529393</v>
      </c>
      <c r="H18" s="393">
        <f t="shared" si="1"/>
        <v>-3.1108728825054186</v>
      </c>
      <c r="I18" s="393">
        <f t="shared" si="1"/>
        <v>7.81139319743329</v>
      </c>
      <c r="J18" s="393">
        <f t="shared" si="1"/>
        <v>9.2058544802209781</v>
      </c>
      <c r="K18" s="393">
        <f t="shared" si="1"/>
        <v>9.7217397397366767</v>
      </c>
      <c r="L18" s="393">
        <f t="shared" si="1"/>
        <v>13.063955934152773</v>
      </c>
      <c r="M18" s="393">
        <f t="shared" si="1"/>
        <v>11.52757984863706</v>
      </c>
      <c r="N18" s="393">
        <f t="shared" si="1"/>
        <v>12.394002205516017</v>
      </c>
      <c r="O18" s="393">
        <f t="shared" si="1"/>
        <v>19.296698216560117</v>
      </c>
      <c r="P18" s="393">
        <f t="shared" si="1"/>
        <v>23.184536100768128</v>
      </c>
      <c r="Q18" s="393">
        <f t="shared" si="1"/>
        <v>14.121482481281873</v>
      </c>
      <c r="R18" s="393">
        <f t="shared" si="1"/>
        <v>19.602911278719148</v>
      </c>
      <c r="S18" s="393">
        <f t="shared" si="1"/>
        <v>46.358005287075912</v>
      </c>
      <c r="T18" s="393">
        <f t="shared" si="1"/>
        <v>18.664896215346971</v>
      </c>
      <c r="U18" s="393">
        <f t="shared" si="1"/>
        <v>23.904761972719143</v>
      </c>
      <c r="V18" s="393">
        <f t="shared" si="1"/>
        <v>25.659521935921248</v>
      </c>
      <c r="W18" s="393">
        <f t="shared" si="1"/>
        <v>40.653274741011046</v>
      </c>
      <c r="X18" s="393">
        <f t="shared" si="1"/>
        <v>-0.79736047468827564</v>
      </c>
      <c r="Y18" s="393">
        <f t="shared" si="1"/>
        <v>18.82001006712585</v>
      </c>
      <c r="Z18" s="393">
        <f t="shared" si="1"/>
        <v>-5.3365444276312246</v>
      </c>
      <c r="AA18" s="393">
        <f t="shared" si="1"/>
        <v>-6.3165438271050789</v>
      </c>
      <c r="AB18" s="393">
        <f t="shared" si="1"/>
        <v>0.96226590761739317</v>
      </c>
      <c r="AC18" s="393">
        <f t="shared" si="1"/>
        <v>-2.8417110150251119</v>
      </c>
      <c r="AD18" s="393">
        <f t="shared" si="1"/>
        <v>4.1850785280591936</v>
      </c>
      <c r="AE18" s="393">
        <f t="shared" si="1"/>
        <v>-1.1522682733811962E-2</v>
      </c>
      <c r="AF18" s="393">
        <f t="shared" si="1"/>
        <v>8.4444992555777389</v>
      </c>
      <c r="AG18" s="393">
        <f t="shared" si="1"/>
        <v>7.9217725221590172</v>
      </c>
      <c r="AH18" s="393">
        <f t="shared" si="1"/>
        <v>3.4274577558712735</v>
      </c>
      <c r="AI18" s="393">
        <f t="shared" si="1"/>
        <v>-4.1739881815411763</v>
      </c>
      <c r="AJ18" s="393">
        <f t="shared" si="1"/>
        <v>14.200062016548941</v>
      </c>
      <c r="AK18" s="393">
        <f t="shared" ref="AK18:AL18" si="2">AK6-AK12</f>
        <v>26.246910038828332</v>
      </c>
      <c r="AL18" s="393">
        <f t="shared" si="2"/>
        <v>-1.8455630836826913</v>
      </c>
      <c r="AM18" s="393">
        <f t="shared" ref="AM18" si="3">AM6-AM12</f>
        <v>6.8701573238672609</v>
      </c>
    </row>
    <row r="19" spans="2:39" ht="13.95" customHeight="1">
      <c r="B19" s="124"/>
      <c r="C19" s="124"/>
      <c r="D19" s="417" t="s">
        <v>108</v>
      </c>
      <c r="E19" s="390">
        <f t="shared" si="1"/>
        <v>15.599023167218888</v>
      </c>
      <c r="F19" s="390">
        <f t="shared" si="1"/>
        <v>21.284716120145845</v>
      </c>
      <c r="G19" s="390">
        <f t="shared" si="1"/>
        <v>25.667036403764087</v>
      </c>
      <c r="H19" s="390">
        <f t="shared" si="1"/>
        <v>22.155762751076963</v>
      </c>
      <c r="I19" s="390">
        <f t="shared" si="1"/>
        <v>22.717464192340685</v>
      </c>
      <c r="J19" s="390">
        <f t="shared" si="1"/>
        <v>24.50096723401407</v>
      </c>
      <c r="K19" s="390">
        <f t="shared" si="1"/>
        <v>22.169954448189742</v>
      </c>
      <c r="L19" s="390">
        <f t="shared" si="1"/>
        <v>19.39786441089575</v>
      </c>
      <c r="M19" s="390">
        <f t="shared" si="1"/>
        <v>17.262760806487563</v>
      </c>
      <c r="N19" s="390">
        <f t="shared" si="1"/>
        <v>15.541194771758228</v>
      </c>
      <c r="O19" s="390">
        <f t="shared" si="1"/>
        <v>15.599383605312823</v>
      </c>
      <c r="P19" s="390">
        <f t="shared" si="1"/>
        <v>20.017867363104756</v>
      </c>
      <c r="Q19" s="390">
        <f t="shared" si="1"/>
        <v>13.651772294628245</v>
      </c>
      <c r="R19" s="390">
        <f t="shared" si="1"/>
        <v>16.322362893105833</v>
      </c>
      <c r="S19" s="390">
        <f t="shared" si="1"/>
        <v>11.823777118650582</v>
      </c>
      <c r="T19" s="390">
        <f t="shared" si="1"/>
        <v>15.00317855054243</v>
      </c>
      <c r="U19" s="390">
        <f t="shared" si="1"/>
        <v>12.71035927268349</v>
      </c>
      <c r="V19" s="390">
        <f t="shared" si="1"/>
        <v>14.330913517352656</v>
      </c>
      <c r="W19" s="390">
        <f t="shared" si="1"/>
        <v>18.406951773660012</v>
      </c>
      <c r="X19" s="390">
        <f t="shared" si="1"/>
        <v>13.723878156475848</v>
      </c>
      <c r="Y19" s="390">
        <f t="shared" si="1"/>
        <v>13.01042672768159</v>
      </c>
      <c r="Z19" s="390">
        <f t="shared" si="1"/>
        <v>3.2023873401665242</v>
      </c>
      <c r="AA19" s="390">
        <f t="shared" si="1"/>
        <v>2.1931211071409962</v>
      </c>
      <c r="AB19" s="390">
        <f t="shared" si="1"/>
        <v>3.781705300434453</v>
      </c>
      <c r="AC19" s="390">
        <f t="shared" si="1"/>
        <v>7.3220991621166718</v>
      </c>
      <c r="AD19" s="390">
        <f t="shared" si="1"/>
        <v>6.2392870483136562</v>
      </c>
      <c r="AE19" s="390">
        <f t="shared" si="1"/>
        <v>6.3437164868881837</v>
      </c>
      <c r="AF19" s="390">
        <f t="shared" si="1"/>
        <v>13.088924776151543</v>
      </c>
      <c r="AG19" s="390">
        <f t="shared" si="1"/>
        <v>4.6701476901569094</v>
      </c>
      <c r="AH19" s="390">
        <f t="shared" si="1"/>
        <v>2.33911033222995</v>
      </c>
      <c r="AI19" s="390">
        <f t="shared" si="1"/>
        <v>1.0343270753700153</v>
      </c>
      <c r="AJ19" s="390">
        <f t="shared" si="1"/>
        <v>12.175560229293922</v>
      </c>
      <c r="AK19" s="390">
        <f t="shared" ref="AK19:AL19" si="4">AK7-AK13</f>
        <v>10.424618476389526</v>
      </c>
      <c r="AL19" s="390">
        <f t="shared" si="4"/>
        <v>7.5918506304440143</v>
      </c>
      <c r="AM19" s="390">
        <f t="shared" ref="AM19" si="5">AM7-AM13</f>
        <v>11.23390809091137</v>
      </c>
    </row>
    <row r="20" spans="2:39" ht="13.95" customHeight="1">
      <c r="B20" s="124"/>
      <c r="C20" s="124"/>
      <c r="D20" s="417" t="s">
        <v>109</v>
      </c>
      <c r="E20" s="390">
        <f t="shared" si="1"/>
        <v>-13.831482565315525</v>
      </c>
      <c r="F20" s="390">
        <f t="shared" si="1"/>
        <v>-6.7541301642385747</v>
      </c>
      <c r="G20" s="390">
        <f t="shared" si="1"/>
        <v>-9.4555924525764681</v>
      </c>
      <c r="H20" s="390">
        <f t="shared" si="1"/>
        <v>-14.422780073327829</v>
      </c>
      <c r="I20" s="390">
        <f t="shared" si="1"/>
        <v>-4.3993242519470641</v>
      </c>
      <c r="J20" s="390">
        <f t="shared" si="1"/>
        <v>-3.4214496216654879</v>
      </c>
      <c r="K20" s="390">
        <f t="shared" si="1"/>
        <v>-2.5501885840862428</v>
      </c>
      <c r="L20" s="390">
        <f t="shared" si="1"/>
        <v>2.6351443099191556</v>
      </c>
      <c r="M20" s="390">
        <f t="shared" si="1"/>
        <v>3.7673139948838639</v>
      </c>
      <c r="N20" s="390">
        <f t="shared" si="1"/>
        <v>8.1698445556338584</v>
      </c>
      <c r="O20" s="390">
        <f t="shared" si="1"/>
        <v>13.837412335363183</v>
      </c>
      <c r="P20" s="390">
        <f t="shared" si="1"/>
        <v>11.89401104079667</v>
      </c>
      <c r="Q20" s="390">
        <f t="shared" si="1"/>
        <v>11.193644872492655</v>
      </c>
      <c r="R20" s="390">
        <f t="shared" si="1"/>
        <v>9.5159032542385944</v>
      </c>
      <c r="S20" s="390">
        <f t="shared" si="1"/>
        <v>40.956751142247413</v>
      </c>
      <c r="T20" s="390">
        <f t="shared" si="1"/>
        <v>8.6426653152696531</v>
      </c>
      <c r="U20" s="390">
        <f t="shared" si="1"/>
        <v>17.197586670181806</v>
      </c>
      <c r="V20" s="390">
        <f t="shared" si="1"/>
        <v>19.247314585083018</v>
      </c>
      <c r="W20" s="390">
        <f t="shared" si="1"/>
        <v>26.153024835635904</v>
      </c>
      <c r="X20" s="390">
        <f t="shared" si="1"/>
        <v>-7.7734766388450112</v>
      </c>
      <c r="Y20" s="390">
        <f t="shared" si="1"/>
        <v>12.244259515876138</v>
      </c>
      <c r="Z20" s="390">
        <f t="shared" si="1"/>
        <v>-2.4632704370934562</v>
      </c>
      <c r="AA20" s="390">
        <f t="shared" si="1"/>
        <v>-2.8896680557632521</v>
      </c>
      <c r="AB20" s="390">
        <f t="shared" si="1"/>
        <v>0.69842164286416164</v>
      </c>
      <c r="AC20" s="390">
        <f t="shared" si="1"/>
        <v>-7.8842196303936021</v>
      </c>
      <c r="AD20" s="390">
        <f t="shared" si="1"/>
        <v>3.3132787246988187</v>
      </c>
      <c r="AE20" s="390">
        <f t="shared" si="1"/>
        <v>0.89453070259060041</v>
      </c>
      <c r="AF20" s="390">
        <f t="shared" si="1"/>
        <v>-1.4526059959048894</v>
      </c>
      <c r="AG20" s="390">
        <f t="shared" si="1"/>
        <v>5.560999871874003</v>
      </c>
      <c r="AH20" s="390">
        <f t="shared" si="1"/>
        <v>5.3211470398406959</v>
      </c>
      <c r="AI20" s="390">
        <f t="shared" si="1"/>
        <v>-1.5603793097424159</v>
      </c>
      <c r="AJ20" s="390">
        <f t="shared" si="1"/>
        <v>8.5065935587152808</v>
      </c>
      <c r="AK20" s="390">
        <f t="shared" ref="AK20:AL20" si="6">AK8-AK14</f>
        <v>15.861624623669229</v>
      </c>
      <c r="AL20" s="390">
        <f t="shared" si="6"/>
        <v>1.2813218663529256</v>
      </c>
      <c r="AM20" s="390">
        <f t="shared" ref="AM20" si="7">AM8-AM14</f>
        <v>-1.0694444769463303</v>
      </c>
    </row>
    <row r="21" spans="2:39" ht="13.95" customHeight="1">
      <c r="B21" s="124"/>
      <c r="C21" s="124"/>
      <c r="D21" s="417" t="s">
        <v>110</v>
      </c>
      <c r="E21" s="390">
        <f t="shared" si="1"/>
        <v>-9.7688756829262502</v>
      </c>
      <c r="F21" s="390">
        <f t="shared" si="1"/>
        <v>-12.487385696987758</v>
      </c>
      <c r="G21" s="390">
        <f t="shared" si="1"/>
        <v>-11.07331944713475</v>
      </c>
      <c r="H21" s="390">
        <f t="shared" si="1"/>
        <v>-10.843855560254369</v>
      </c>
      <c r="I21" s="390">
        <f t="shared" si="1"/>
        <v>-10.50674674296036</v>
      </c>
      <c r="J21" s="390">
        <f t="shared" si="1"/>
        <v>-11.873663132127461</v>
      </c>
      <c r="K21" s="390">
        <f t="shared" si="1"/>
        <v>-9.8980261243669361</v>
      </c>
      <c r="L21" s="390">
        <f t="shared" si="1"/>
        <v>-8.9690527866621323</v>
      </c>
      <c r="M21" s="390">
        <f t="shared" si="1"/>
        <v>-9.5024949527343949</v>
      </c>
      <c r="N21" s="390">
        <f t="shared" si="1"/>
        <v>-11.317037121876126</v>
      </c>
      <c r="O21" s="390">
        <f t="shared" si="1"/>
        <v>-10.140097724115947</v>
      </c>
      <c r="P21" s="390">
        <f t="shared" si="1"/>
        <v>-8.727342303133355</v>
      </c>
      <c r="Q21" s="390">
        <f t="shared" si="1"/>
        <v>-10.723934685839168</v>
      </c>
      <c r="R21" s="390">
        <f t="shared" si="1"/>
        <v>-6.2353548686254499</v>
      </c>
      <c r="S21" s="390">
        <f t="shared" si="1"/>
        <v>-6.4225229738220833</v>
      </c>
      <c r="T21" s="390">
        <f t="shared" si="1"/>
        <v>-4.9809476504649695</v>
      </c>
      <c r="U21" s="390">
        <f t="shared" si="1"/>
        <v>-6.0031839701461536</v>
      </c>
      <c r="V21" s="390">
        <f t="shared" si="1"/>
        <v>-7.9187061665143119</v>
      </c>
      <c r="W21" s="390">
        <f t="shared" si="1"/>
        <v>-3.9067018682849266</v>
      </c>
      <c r="X21" s="390">
        <f t="shared" si="1"/>
        <v>-6.7477619923190559</v>
      </c>
      <c r="Y21" s="390">
        <f t="shared" si="1"/>
        <v>-6.4346761764320775</v>
      </c>
      <c r="Z21" s="390">
        <f t="shared" si="1"/>
        <v>-6.0756613307041789</v>
      </c>
      <c r="AA21" s="390">
        <f t="shared" si="1"/>
        <v>-5.619996878482965</v>
      </c>
      <c r="AB21" s="390">
        <f t="shared" si="1"/>
        <v>-3.5178610356810225</v>
      </c>
      <c r="AC21" s="390">
        <f t="shared" si="1"/>
        <v>-2.2795905467484374</v>
      </c>
      <c r="AD21" s="390">
        <f t="shared" si="1"/>
        <v>-5.3674872449532529</v>
      </c>
      <c r="AE21" s="390">
        <f t="shared" si="1"/>
        <v>-7.2497698722125108</v>
      </c>
      <c r="AF21" s="390">
        <f t="shared" si="1"/>
        <v>-3.191819524668972</v>
      </c>
      <c r="AG21" s="390">
        <f t="shared" si="1"/>
        <v>-2.3093750398718385</v>
      </c>
      <c r="AH21" s="390">
        <f t="shared" si="1"/>
        <v>-4.2327996161992303</v>
      </c>
      <c r="AI21" s="390">
        <f t="shared" si="1"/>
        <v>-3.6479359471687474</v>
      </c>
      <c r="AJ21" s="390">
        <f t="shared" si="1"/>
        <v>-6.4820917714603183</v>
      </c>
      <c r="AK21" s="390">
        <f t="shared" ref="AK21:AL21" si="8">AK9-AK15</f>
        <v>-3.9333061230394151E-2</v>
      </c>
      <c r="AL21" s="390">
        <f t="shared" si="8"/>
        <v>-10.718735580479716</v>
      </c>
      <c r="AM21" s="390">
        <f t="shared" ref="AM21" si="9">AM9-AM15</f>
        <v>-3.2943062900979498</v>
      </c>
    </row>
    <row r="22" spans="2:39" ht="13.95" customHeight="1">
      <c r="B22" s="124"/>
      <c r="C22" s="124"/>
      <c r="D22" s="417" t="s">
        <v>111</v>
      </c>
      <c r="E22" s="390">
        <f t="shared" si="1"/>
        <v>0</v>
      </c>
      <c r="F22" s="390">
        <f t="shared" si="1"/>
        <v>0</v>
      </c>
      <c r="G22" s="390">
        <f t="shared" si="1"/>
        <v>0</v>
      </c>
      <c r="H22" s="390">
        <f t="shared" si="1"/>
        <v>0</v>
      </c>
      <c r="I22" s="390">
        <f t="shared" si="1"/>
        <v>0</v>
      </c>
      <c r="J22" s="390">
        <f t="shared" si="1"/>
        <v>0</v>
      </c>
      <c r="K22" s="390">
        <f t="shared" si="1"/>
        <v>0</v>
      </c>
      <c r="L22" s="390">
        <f t="shared" si="1"/>
        <v>0</v>
      </c>
      <c r="M22" s="390">
        <f t="shared" si="1"/>
        <v>0</v>
      </c>
      <c r="N22" s="390">
        <f t="shared" si="1"/>
        <v>0</v>
      </c>
      <c r="O22" s="390">
        <f t="shared" si="1"/>
        <v>0</v>
      </c>
      <c r="P22" s="390">
        <f t="shared" si="1"/>
        <v>0</v>
      </c>
      <c r="Q22" s="390">
        <f t="shared" si="1"/>
        <v>0</v>
      </c>
      <c r="R22" s="390">
        <f t="shared" si="1"/>
        <v>0</v>
      </c>
      <c r="S22" s="390">
        <f t="shared" si="1"/>
        <v>0</v>
      </c>
      <c r="T22" s="390">
        <f t="shared" si="1"/>
        <v>0</v>
      </c>
      <c r="U22" s="390">
        <f t="shared" si="1"/>
        <v>0</v>
      </c>
      <c r="V22" s="390">
        <f t="shared" si="1"/>
        <v>0</v>
      </c>
      <c r="W22" s="390">
        <f t="shared" si="1"/>
        <v>0</v>
      </c>
      <c r="X22" s="390">
        <f t="shared" si="1"/>
        <v>0</v>
      </c>
      <c r="Y22" s="390">
        <f t="shared" si="1"/>
        <v>0</v>
      </c>
      <c r="Z22" s="390">
        <f t="shared" si="1"/>
        <v>0</v>
      </c>
      <c r="AA22" s="390">
        <f t="shared" si="1"/>
        <v>0</v>
      </c>
      <c r="AB22" s="390">
        <f t="shared" si="1"/>
        <v>0</v>
      </c>
      <c r="AC22" s="390">
        <f t="shared" si="1"/>
        <v>0</v>
      </c>
      <c r="AD22" s="390">
        <f t="shared" si="1"/>
        <v>0</v>
      </c>
      <c r="AE22" s="390">
        <f t="shared" si="1"/>
        <v>0</v>
      </c>
      <c r="AF22" s="390">
        <f t="shared" si="1"/>
        <v>0</v>
      </c>
      <c r="AG22" s="390">
        <f t="shared" si="1"/>
        <v>0</v>
      </c>
      <c r="AH22" s="390">
        <f t="shared" si="1"/>
        <v>0</v>
      </c>
      <c r="AI22" s="390">
        <f t="shared" si="1"/>
        <v>0</v>
      </c>
      <c r="AJ22" s="390">
        <f t="shared" si="1"/>
        <v>0</v>
      </c>
      <c r="AK22" s="390">
        <f t="shared" ref="AK22:AL22" si="10">AK10-AK16</f>
        <v>0</v>
      </c>
      <c r="AL22" s="390">
        <f t="shared" si="10"/>
        <v>0</v>
      </c>
      <c r="AM22" s="390">
        <f t="shared" ref="AM22" si="11">AM10-AM16</f>
        <v>0</v>
      </c>
    </row>
    <row r="23" spans="2:39" ht="13.95" customHeight="1" thickBot="1">
      <c r="B23" s="124"/>
      <c r="C23" s="124"/>
      <c r="D23" s="419" t="s">
        <v>113</v>
      </c>
      <c r="E23" s="394" t="s">
        <v>99</v>
      </c>
      <c r="F23" s="394" t="s">
        <v>115</v>
      </c>
      <c r="G23" s="394" t="s">
        <v>115</v>
      </c>
      <c r="H23" s="394" t="s">
        <v>115</v>
      </c>
      <c r="I23" s="394" t="s">
        <v>115</v>
      </c>
      <c r="J23" s="394" t="s">
        <v>115</v>
      </c>
      <c r="K23" s="394" t="s">
        <v>115</v>
      </c>
      <c r="L23" s="394" t="s">
        <v>115</v>
      </c>
      <c r="M23" s="394" t="s">
        <v>115</v>
      </c>
      <c r="N23" s="394" t="s">
        <v>115</v>
      </c>
      <c r="O23" s="394" t="s">
        <v>115</v>
      </c>
      <c r="P23" s="394" t="s">
        <v>115</v>
      </c>
      <c r="Q23" s="394" t="s">
        <v>115</v>
      </c>
      <c r="R23" s="394" t="s">
        <v>115</v>
      </c>
      <c r="S23" s="394" t="s">
        <v>115</v>
      </c>
      <c r="T23" s="394" t="s">
        <v>115</v>
      </c>
      <c r="U23" s="394" t="s">
        <v>115</v>
      </c>
      <c r="V23" s="394" t="s">
        <v>115</v>
      </c>
      <c r="W23" s="394" t="s">
        <v>115</v>
      </c>
      <c r="X23" s="394" t="s">
        <v>115</v>
      </c>
      <c r="Y23" s="394" t="s">
        <v>115</v>
      </c>
      <c r="Z23" s="394" t="s">
        <v>115</v>
      </c>
      <c r="AA23" s="394" t="s">
        <v>115</v>
      </c>
      <c r="AB23" s="394" t="s">
        <v>115</v>
      </c>
      <c r="AC23" s="394" t="s">
        <v>115</v>
      </c>
      <c r="AD23" s="394" t="s">
        <v>115</v>
      </c>
      <c r="AE23" s="394" t="s">
        <v>115</v>
      </c>
      <c r="AF23" s="394" t="s">
        <v>115</v>
      </c>
      <c r="AG23" s="394" t="s">
        <v>115</v>
      </c>
      <c r="AH23" s="394" t="s">
        <v>115</v>
      </c>
      <c r="AI23" s="394" t="s">
        <v>115</v>
      </c>
      <c r="AJ23" s="394" t="s">
        <v>115</v>
      </c>
      <c r="AK23" s="394" t="s">
        <v>115</v>
      </c>
      <c r="AL23" s="394" t="s">
        <v>115</v>
      </c>
      <c r="AM23" s="394" t="s">
        <v>115</v>
      </c>
    </row>
    <row r="24" spans="2:39" s="565" customFormat="1" ht="13.95" customHeight="1" thickTop="1">
      <c r="B24" s="566"/>
      <c r="C24" s="566"/>
      <c r="D24" s="420" t="s">
        <v>116</v>
      </c>
      <c r="E24" s="393">
        <v>-12.003462330780131</v>
      </c>
      <c r="F24" s="395">
        <v>-6.1554827252276539E-2</v>
      </c>
      <c r="G24" s="395">
        <v>3.8843449246267192</v>
      </c>
      <c r="H24" s="395">
        <v>2.9858690727380988</v>
      </c>
      <c r="I24" s="395">
        <v>4.4084610812565543</v>
      </c>
      <c r="J24" s="395">
        <v>4.6000072551542619</v>
      </c>
      <c r="K24" s="395">
        <v>3.3004998995702337</v>
      </c>
      <c r="L24" s="395">
        <v>11.983684508019696</v>
      </c>
      <c r="M24" s="395">
        <v>10.201913209849215</v>
      </c>
      <c r="N24" s="395">
        <v>12.595820087325762</v>
      </c>
      <c r="O24" s="395">
        <v>13.11903608675374</v>
      </c>
      <c r="P24" s="395">
        <v>14.566609637668643</v>
      </c>
      <c r="Q24" s="395">
        <v>17.074489308251216</v>
      </c>
      <c r="R24" s="395">
        <v>17.417316220227956</v>
      </c>
      <c r="S24" s="395">
        <v>31.615908284869935</v>
      </c>
      <c r="T24" s="395">
        <v>11.600092460565254</v>
      </c>
      <c r="U24" s="395">
        <v>22.32263032910868</v>
      </c>
      <c r="V24" s="395">
        <v>20.28684441614304</v>
      </c>
      <c r="W24" s="395">
        <v>11.676784757609623</v>
      </c>
      <c r="X24" s="395">
        <v>2.3656575700032878</v>
      </c>
      <c r="Y24" s="395">
        <v>8.9746735973812495</v>
      </c>
      <c r="Z24" s="395">
        <v>-6.3114839161472807</v>
      </c>
      <c r="AA24" s="395">
        <v>-6.1202355399376405</v>
      </c>
      <c r="AB24" s="395">
        <v>-1.6067376903736155</v>
      </c>
      <c r="AC24" s="395">
        <v>-2.6196482785739277</v>
      </c>
      <c r="AD24" s="395">
        <v>0.87335640965414063</v>
      </c>
      <c r="AE24" s="395">
        <v>0.90508668239131829</v>
      </c>
      <c r="AF24" s="395">
        <v>3.9702375485731189</v>
      </c>
      <c r="AG24" s="395">
        <v>5.4571489615167375</v>
      </c>
      <c r="AH24" s="395">
        <v>10.320394758354103</v>
      </c>
      <c r="AI24" s="395">
        <v>5.3700707129269105</v>
      </c>
      <c r="AJ24" s="395">
        <v>18.051155632993662</v>
      </c>
      <c r="AK24" s="395">
        <v>11.947198729854639</v>
      </c>
      <c r="AL24" s="395">
        <v>7.5019647368399411</v>
      </c>
      <c r="AM24" s="395">
        <v>3.218413054734516</v>
      </c>
    </row>
    <row r="25" spans="2:39" ht="13.95" customHeight="1">
      <c r="B25" s="124"/>
      <c r="C25" s="124"/>
      <c r="D25" s="417" t="s">
        <v>108</v>
      </c>
      <c r="E25" s="390">
        <v>1.3808658766119719</v>
      </c>
      <c r="F25" s="390">
        <v>8.9601864411904319</v>
      </c>
      <c r="G25" s="390">
        <v>8.7330479889408945</v>
      </c>
      <c r="H25" s="390">
        <v>8.7853904064430122</v>
      </c>
      <c r="I25" s="390">
        <v>8.9412957475883381</v>
      </c>
      <c r="J25" s="390">
        <v>7.2254686253566636</v>
      </c>
      <c r="K25" s="390">
        <v>3.8455068596704978</v>
      </c>
      <c r="L25" s="390">
        <v>4.4011419865441592</v>
      </c>
      <c r="M25" s="390">
        <v>1.1850583057276967</v>
      </c>
      <c r="N25" s="390">
        <v>0.43536431863311725</v>
      </c>
      <c r="O25" s="390">
        <v>0.88417179558137227</v>
      </c>
      <c r="P25" s="390">
        <v>3.9756615409628449</v>
      </c>
      <c r="Q25" s="390">
        <v>1.1055529245516724</v>
      </c>
      <c r="R25" s="390">
        <v>1.0333397439676164</v>
      </c>
      <c r="S25" s="390">
        <v>0.80982218211905288</v>
      </c>
      <c r="T25" s="390">
        <v>0.48072990956242151</v>
      </c>
      <c r="U25" s="390">
        <v>0.87425072631960044</v>
      </c>
      <c r="V25" s="390">
        <v>0.61852021627355458</v>
      </c>
      <c r="W25" s="390">
        <v>0.52927501698958745</v>
      </c>
      <c r="X25" s="390">
        <v>0.39760030033041993</v>
      </c>
      <c r="Y25" s="390">
        <v>-0.4887995196452054</v>
      </c>
      <c r="Z25" s="390">
        <v>-1.0103480413286121</v>
      </c>
      <c r="AA25" s="390">
        <v>-1.7936505851960538</v>
      </c>
      <c r="AB25" s="390">
        <v>-2.3724414480086224</v>
      </c>
      <c r="AC25" s="390">
        <v>-2.3308371788555782</v>
      </c>
      <c r="AD25" s="390">
        <v>-0.13274121164955058</v>
      </c>
      <c r="AE25" s="390">
        <v>-1.0070379989993392</v>
      </c>
      <c r="AF25" s="390">
        <v>1.5955122181498214</v>
      </c>
      <c r="AG25" s="390">
        <v>-1.2918832899681643</v>
      </c>
      <c r="AH25" s="390">
        <v>0.27060590570084775</v>
      </c>
      <c r="AI25" s="390">
        <v>0.33273155101545049</v>
      </c>
      <c r="AJ25" s="390">
        <v>4.1629839633319872</v>
      </c>
      <c r="AK25" s="390">
        <v>0.5205265266504352</v>
      </c>
      <c r="AL25" s="390">
        <v>-2.5129632731649672E-3</v>
      </c>
      <c r="AM25" s="390">
        <v>-0.32373209832455696</v>
      </c>
    </row>
    <row r="26" spans="2:39" ht="13.95" customHeight="1">
      <c r="B26" s="124"/>
      <c r="C26" s="124"/>
      <c r="D26" s="417" t="s">
        <v>109</v>
      </c>
      <c r="E26" s="390">
        <v>-14.32307242926033</v>
      </c>
      <c r="F26" s="390">
        <v>-7.6735616380870564</v>
      </c>
      <c r="G26" s="390">
        <v>-5.0661642568135683</v>
      </c>
      <c r="H26" s="390">
        <v>-6.3120459401802185</v>
      </c>
      <c r="I26" s="390">
        <v>-5.1633014335125766</v>
      </c>
      <c r="J26" s="390">
        <v>-2.6745587677708911</v>
      </c>
      <c r="K26" s="390">
        <v>-0.93304542746778374</v>
      </c>
      <c r="L26" s="390">
        <v>6.9354440547776761</v>
      </c>
      <c r="M26" s="390">
        <v>8.9408883391824325</v>
      </c>
      <c r="N26" s="390">
        <v>13.106119677607765</v>
      </c>
      <c r="O26" s="390">
        <v>12.969710177172292</v>
      </c>
      <c r="P26" s="390">
        <v>10.516260898611213</v>
      </c>
      <c r="Q26" s="390">
        <v>17.31074993133959</v>
      </c>
      <c r="R26" s="390">
        <v>15.205963647893652</v>
      </c>
      <c r="S26" s="390">
        <v>29.690820212486397</v>
      </c>
      <c r="T26" s="390">
        <v>11.14994032401858</v>
      </c>
      <c r="U26" s="390">
        <v>23.802655678135423</v>
      </c>
      <c r="V26" s="390">
        <v>21.951891570068923</v>
      </c>
      <c r="W26" s="390">
        <v>13.071300655111317</v>
      </c>
      <c r="X26" s="390">
        <v>2.21437717362946</v>
      </c>
      <c r="Y26" s="390">
        <v>10.978308285395761</v>
      </c>
      <c r="Z26" s="390">
        <v>-3.5132075185088856</v>
      </c>
      <c r="AA26" s="390">
        <v>-1.981537227331432</v>
      </c>
      <c r="AB26" s="390">
        <v>-0.73590301498548094</v>
      </c>
      <c r="AC26" s="390">
        <v>-0.79254603222693099</v>
      </c>
      <c r="AD26" s="390">
        <v>1.1772478423076489</v>
      </c>
      <c r="AE26" s="390">
        <v>1.8954232672038853</v>
      </c>
      <c r="AF26" s="390">
        <v>3.098627665595175</v>
      </c>
      <c r="AG26" s="390">
        <v>6.8744825097879554</v>
      </c>
      <c r="AH26" s="390">
        <v>9.4317737993329214</v>
      </c>
      <c r="AI26" s="390">
        <v>2.8600211976382832</v>
      </c>
      <c r="AJ26" s="390">
        <v>12.810864380390335</v>
      </c>
      <c r="AK26" s="390">
        <v>10.024570667029684</v>
      </c>
      <c r="AL26" s="390">
        <v>7.9887900174139492</v>
      </c>
      <c r="AM26" s="390">
        <v>2.401006286474443</v>
      </c>
    </row>
    <row r="27" spans="2:39" ht="13.95" customHeight="1">
      <c r="B27" s="124"/>
      <c r="C27" s="124"/>
      <c r="D27" s="418" t="s">
        <v>110</v>
      </c>
      <c r="E27" s="391">
        <v>0.93874422186822759</v>
      </c>
      <c r="F27" s="391">
        <v>-1.3481796303556519</v>
      </c>
      <c r="G27" s="391">
        <v>0.21746119249939286</v>
      </c>
      <c r="H27" s="391">
        <v>0.51252460647530629</v>
      </c>
      <c r="I27" s="391">
        <v>0.63046676718079209</v>
      </c>
      <c r="J27" s="391">
        <v>4.9097397568488986E-2</v>
      </c>
      <c r="K27" s="391">
        <v>0.38803846736751951</v>
      </c>
      <c r="L27" s="391">
        <v>0.64709846669785864</v>
      </c>
      <c r="M27" s="391">
        <v>7.5966564939084685E-2</v>
      </c>
      <c r="N27" s="391">
        <v>-0.94566390891511865</v>
      </c>
      <c r="O27" s="391">
        <v>-0.73484588599992362</v>
      </c>
      <c r="P27" s="391">
        <v>7.4687198094586321E-2</v>
      </c>
      <c r="Q27" s="391">
        <v>-1.341813547640043</v>
      </c>
      <c r="R27" s="391">
        <v>1.1780128283666877</v>
      </c>
      <c r="S27" s="391">
        <v>1.1152658902644861</v>
      </c>
      <c r="T27" s="391">
        <v>-3.0577773015748676E-2</v>
      </c>
      <c r="U27" s="391">
        <v>-2.3542760753463434</v>
      </c>
      <c r="V27" s="391">
        <v>-2.2835673701994375</v>
      </c>
      <c r="W27" s="391">
        <v>-1.9237909144912828</v>
      </c>
      <c r="X27" s="391">
        <v>-0.24631990395659242</v>
      </c>
      <c r="Y27" s="391">
        <v>-1.5148351683693053</v>
      </c>
      <c r="Z27" s="391">
        <v>-1.7879283563097832</v>
      </c>
      <c r="AA27" s="391">
        <v>-2.345047727410154</v>
      </c>
      <c r="AB27" s="391">
        <v>1.5016067726204878</v>
      </c>
      <c r="AC27" s="391">
        <v>0.5037349325085817</v>
      </c>
      <c r="AD27" s="391">
        <v>-0.17115022100395771</v>
      </c>
      <c r="AE27" s="391">
        <v>1.67014141867722E-2</v>
      </c>
      <c r="AF27" s="391">
        <v>-0.72390233517187752</v>
      </c>
      <c r="AG27" s="391">
        <v>-0.12545025830305473</v>
      </c>
      <c r="AH27" s="391">
        <v>0.61801505332033357</v>
      </c>
      <c r="AI27" s="391">
        <v>2.1773179642731759</v>
      </c>
      <c r="AJ27" s="391">
        <v>1.07730728927134</v>
      </c>
      <c r="AK27" s="391">
        <v>1.4021015361745188</v>
      </c>
      <c r="AL27" s="391">
        <v>-0.48431231730084295</v>
      </c>
      <c r="AM27" s="391">
        <v>1.1411388665846303</v>
      </c>
    </row>
    <row r="28" spans="2:39" s="565" customFormat="1" ht="13.95" customHeight="1">
      <c r="B28" s="566"/>
      <c r="C28" s="566"/>
      <c r="D28" s="416" t="s">
        <v>117</v>
      </c>
      <c r="E28" s="393">
        <v>0.2600885019872145</v>
      </c>
      <c r="F28" s="393">
        <v>0.31370402762122523</v>
      </c>
      <c r="G28" s="393">
        <v>0.31910353266597602</v>
      </c>
      <c r="H28" s="393">
        <v>0.31580599012800425</v>
      </c>
      <c r="I28" s="393">
        <v>0.36166779447812936</v>
      </c>
      <c r="J28" s="393">
        <v>0.40964848274696469</v>
      </c>
      <c r="K28" s="393">
        <v>0.44212850155094369</v>
      </c>
      <c r="L28" s="393">
        <v>0.44673096334812362</v>
      </c>
      <c r="M28" s="393">
        <v>0.44870682725139932</v>
      </c>
      <c r="N28" s="393">
        <v>0.4469301435612788</v>
      </c>
      <c r="O28" s="393">
        <v>0.50835373572499798</v>
      </c>
      <c r="P28" s="393">
        <v>0.57579908688499815</v>
      </c>
      <c r="Q28" s="393">
        <v>0.63736156670999855</v>
      </c>
      <c r="R28" s="393">
        <v>0.64181220179999421</v>
      </c>
      <c r="S28" s="393">
        <v>0.67003714030156525</v>
      </c>
      <c r="T28" s="393">
        <v>0.67733432579999775</v>
      </c>
      <c r="U28" s="393">
        <v>0.67294790464000043</v>
      </c>
      <c r="V28" s="393">
        <v>0.67310462021000295</v>
      </c>
      <c r="W28" s="393">
        <v>0.60697760309999671</v>
      </c>
      <c r="X28" s="393">
        <v>0.55142062079500098</v>
      </c>
      <c r="Y28" s="393">
        <v>0.71131220440500098</v>
      </c>
      <c r="Z28" s="393">
        <v>0.69870085263000259</v>
      </c>
      <c r="AA28" s="393">
        <v>0.73292545226999894</v>
      </c>
      <c r="AB28" s="393">
        <v>-0.19810281732808407</v>
      </c>
      <c r="AC28" s="393">
        <v>-0.23212733368536509</v>
      </c>
      <c r="AD28" s="393">
        <v>-1.0795507038075204E-2</v>
      </c>
      <c r="AE28" s="393">
        <v>-0.1158984461334021</v>
      </c>
      <c r="AF28" s="393">
        <v>-0.1053999523254212</v>
      </c>
      <c r="AG28" s="393">
        <v>-0.14774692294127514</v>
      </c>
      <c r="AH28" s="393">
        <v>-0.1080237996272887</v>
      </c>
      <c r="AI28" s="393">
        <v>8.0169670094549922E-2</v>
      </c>
      <c r="AJ28" s="393">
        <v>-6.0664164310441866E-2</v>
      </c>
      <c r="AK28" s="393">
        <v>-0.26011729635655739</v>
      </c>
      <c r="AL28" s="393">
        <v>0.58471219458943824</v>
      </c>
      <c r="AM28" s="393">
        <v>0.51615641118744859</v>
      </c>
    </row>
    <row r="29" spans="2:39" ht="13.95" customHeight="1">
      <c r="B29" s="124"/>
      <c r="C29" s="124"/>
      <c r="D29" s="417" t="s">
        <v>108</v>
      </c>
      <c r="E29" s="390">
        <v>0</v>
      </c>
      <c r="F29" s="390">
        <v>0</v>
      </c>
      <c r="G29" s="390">
        <v>0</v>
      </c>
      <c r="H29" s="390">
        <v>0</v>
      </c>
      <c r="I29" s="390">
        <v>0</v>
      </c>
      <c r="J29" s="390">
        <v>0</v>
      </c>
      <c r="K29" s="390">
        <v>0</v>
      </c>
      <c r="L29" s="390">
        <v>0</v>
      </c>
      <c r="M29" s="390">
        <v>0</v>
      </c>
      <c r="N29" s="390">
        <v>0</v>
      </c>
      <c r="O29" s="390">
        <v>0</v>
      </c>
      <c r="P29" s="390">
        <v>0</v>
      </c>
      <c r="Q29" s="390">
        <v>0</v>
      </c>
      <c r="R29" s="390">
        <v>0</v>
      </c>
      <c r="S29" s="390">
        <v>0</v>
      </c>
      <c r="T29" s="390">
        <v>0</v>
      </c>
      <c r="U29" s="390">
        <v>0</v>
      </c>
      <c r="V29" s="390">
        <v>0</v>
      </c>
      <c r="W29" s="390">
        <v>0</v>
      </c>
      <c r="X29" s="390">
        <v>0</v>
      </c>
      <c r="Y29" s="390">
        <v>0</v>
      </c>
      <c r="Z29" s="390">
        <v>0</v>
      </c>
      <c r="AA29" s="390">
        <v>0</v>
      </c>
      <c r="AB29" s="390">
        <v>0</v>
      </c>
      <c r="AC29" s="390">
        <v>0</v>
      </c>
      <c r="AD29" s="390">
        <v>0</v>
      </c>
      <c r="AE29" s="390">
        <v>0</v>
      </c>
      <c r="AF29" s="390">
        <v>0</v>
      </c>
      <c r="AG29" s="390">
        <v>0</v>
      </c>
      <c r="AH29" s="390">
        <v>0</v>
      </c>
      <c r="AI29" s="390">
        <v>0</v>
      </c>
      <c r="AJ29" s="390">
        <v>0</v>
      </c>
      <c r="AK29" s="390">
        <v>0</v>
      </c>
      <c r="AL29" s="390">
        <v>0</v>
      </c>
      <c r="AM29" s="390">
        <v>0</v>
      </c>
    </row>
    <row r="30" spans="2:39" ht="13.95" customHeight="1">
      <c r="B30" s="124"/>
      <c r="C30" s="124"/>
      <c r="D30" s="417" t="s">
        <v>109</v>
      </c>
      <c r="E30" s="390">
        <v>0.2600885019872145</v>
      </c>
      <c r="F30" s="390">
        <v>0.31370402762122523</v>
      </c>
      <c r="G30" s="390">
        <v>0.31910353266597602</v>
      </c>
      <c r="H30" s="390">
        <v>0.31580599012800425</v>
      </c>
      <c r="I30" s="390">
        <v>0.36166779447812936</v>
      </c>
      <c r="J30" s="390">
        <v>0.40964848274696469</v>
      </c>
      <c r="K30" s="390">
        <v>0.44212850155094369</v>
      </c>
      <c r="L30" s="390">
        <v>0.44673096334812362</v>
      </c>
      <c r="M30" s="390">
        <v>0.44870682725139932</v>
      </c>
      <c r="N30" s="390">
        <v>0.4469301435612788</v>
      </c>
      <c r="O30" s="390">
        <v>0.50835373572499798</v>
      </c>
      <c r="P30" s="390">
        <v>0.57579908688499815</v>
      </c>
      <c r="Q30" s="390">
        <v>0.63736156670999855</v>
      </c>
      <c r="R30" s="390">
        <v>0.64181220179999421</v>
      </c>
      <c r="S30" s="390">
        <v>0.67003714030156525</v>
      </c>
      <c r="T30" s="390">
        <v>0.67733432579999775</v>
      </c>
      <c r="U30" s="390">
        <v>0.67294790464000043</v>
      </c>
      <c r="V30" s="390">
        <v>0.67310462021000295</v>
      </c>
      <c r="W30" s="390">
        <v>0.60697760309999671</v>
      </c>
      <c r="X30" s="390">
        <v>0.55142062079500098</v>
      </c>
      <c r="Y30" s="390">
        <v>0.71131220440500098</v>
      </c>
      <c r="Z30" s="390">
        <v>0.69870085263000259</v>
      </c>
      <c r="AA30" s="390">
        <v>0.73292545226999894</v>
      </c>
      <c r="AB30" s="390">
        <v>-0.19810281732808407</v>
      </c>
      <c r="AC30" s="390">
        <v>-0.23212733368536509</v>
      </c>
      <c r="AD30" s="390">
        <v>-1.0795507038075204E-2</v>
      </c>
      <c r="AE30" s="390">
        <v>-0.1158984461334021</v>
      </c>
      <c r="AF30" s="390">
        <v>-0.1053999523254212</v>
      </c>
      <c r="AG30" s="390">
        <v>-0.14774692294127514</v>
      </c>
      <c r="AH30" s="390">
        <v>-0.1080237996272887</v>
      </c>
      <c r="AI30" s="390">
        <v>8.0169670094549922E-2</v>
      </c>
      <c r="AJ30" s="390">
        <v>-6.0664164310441866E-2</v>
      </c>
      <c r="AK30" s="390">
        <v>-0.26011729635655739</v>
      </c>
      <c r="AL30" s="390">
        <v>0.58471219458943824</v>
      </c>
      <c r="AM30" s="390">
        <v>0.51615641118744859</v>
      </c>
    </row>
    <row r="31" spans="2:39" ht="13.95" customHeight="1">
      <c r="B31" s="124"/>
      <c r="C31" s="124"/>
      <c r="D31" s="418" t="s">
        <v>110</v>
      </c>
      <c r="E31" s="391">
        <v>0</v>
      </c>
      <c r="F31" s="391">
        <v>0</v>
      </c>
      <c r="G31" s="391">
        <v>0</v>
      </c>
      <c r="H31" s="391">
        <v>0</v>
      </c>
      <c r="I31" s="391">
        <v>0</v>
      </c>
      <c r="J31" s="391">
        <v>0</v>
      </c>
      <c r="K31" s="391">
        <v>0</v>
      </c>
      <c r="L31" s="391">
        <v>0</v>
      </c>
      <c r="M31" s="391">
        <v>0</v>
      </c>
      <c r="N31" s="391">
        <v>0</v>
      </c>
      <c r="O31" s="391">
        <v>0</v>
      </c>
      <c r="P31" s="391">
        <v>0</v>
      </c>
      <c r="Q31" s="391">
        <v>0</v>
      </c>
      <c r="R31" s="391">
        <v>0</v>
      </c>
      <c r="S31" s="391">
        <v>0</v>
      </c>
      <c r="T31" s="391">
        <v>0</v>
      </c>
      <c r="U31" s="391">
        <v>0</v>
      </c>
      <c r="V31" s="391">
        <v>0</v>
      </c>
      <c r="W31" s="391">
        <v>0</v>
      </c>
      <c r="X31" s="391">
        <v>0</v>
      </c>
      <c r="Y31" s="391">
        <v>0</v>
      </c>
      <c r="Z31" s="391">
        <v>0</v>
      </c>
      <c r="AA31" s="391">
        <v>0</v>
      </c>
      <c r="AB31" s="391">
        <v>0</v>
      </c>
      <c r="AC31" s="391">
        <v>0</v>
      </c>
      <c r="AD31" s="391">
        <v>0</v>
      </c>
      <c r="AE31" s="391">
        <v>0</v>
      </c>
      <c r="AF31" s="391">
        <v>0</v>
      </c>
      <c r="AG31" s="391">
        <v>0</v>
      </c>
      <c r="AH31" s="391">
        <v>0</v>
      </c>
      <c r="AI31" s="391">
        <v>0</v>
      </c>
      <c r="AJ31" s="391">
        <v>0</v>
      </c>
      <c r="AK31" s="391">
        <v>0</v>
      </c>
      <c r="AL31" s="391">
        <v>0</v>
      </c>
      <c r="AM31" s="391">
        <v>0</v>
      </c>
    </row>
    <row r="32" spans="2:39" s="565" customFormat="1" ht="13.95" customHeight="1">
      <c r="B32" s="566"/>
      <c r="C32" s="566"/>
      <c r="D32" s="416" t="s">
        <v>118</v>
      </c>
      <c r="E32" s="393">
        <v>-1.8241513042310149</v>
      </c>
      <c r="F32" s="393">
        <v>-1.8731820677190838</v>
      </c>
      <c r="G32" s="393">
        <v>-1.4386494333407673</v>
      </c>
      <c r="H32" s="393">
        <v>-0.99426171788523787</v>
      </c>
      <c r="I32" s="393">
        <v>-0.87829509166297137</v>
      </c>
      <c r="J32" s="393">
        <v>-0.49252010180643963</v>
      </c>
      <c r="K32" s="393">
        <v>-0.62637645080443649</v>
      </c>
      <c r="L32" s="393">
        <v>-0.14830762082206775</v>
      </c>
      <c r="M32" s="393">
        <v>-5.3212252347656898E-2</v>
      </c>
      <c r="N32" s="393">
        <v>5.9927531133092612E-2</v>
      </c>
      <c r="O32" s="393">
        <v>0.16774300401057041</v>
      </c>
      <c r="P32" s="393">
        <v>0.10619275869469241</v>
      </c>
      <c r="Q32" s="393">
        <v>0.10593980256523847</v>
      </c>
      <c r="R32" s="393">
        <v>0.17977008172641704</v>
      </c>
      <c r="S32" s="393">
        <v>0.35746628525133944</v>
      </c>
      <c r="T32" s="393">
        <v>0.37433916597708977</v>
      </c>
      <c r="U32" s="393">
        <v>0.20849562875078087</v>
      </c>
      <c r="V32" s="393">
        <v>0.16728897568124709</v>
      </c>
      <c r="W32" s="393">
        <v>0.23409208006488513</v>
      </c>
      <c r="X32" s="393">
        <v>-3.378740872264626E-2</v>
      </c>
      <c r="Y32" s="393">
        <v>6.7937520951173946E-2</v>
      </c>
      <c r="Z32" s="393">
        <v>4.5483840983034325E-2</v>
      </c>
      <c r="AA32" s="393">
        <v>-7.1022468186289156E-2</v>
      </c>
      <c r="AB32" s="393">
        <v>-1.4220147876887572</v>
      </c>
      <c r="AC32" s="393">
        <v>-1.3328164096103312</v>
      </c>
      <c r="AD32" s="393">
        <v>-1.4044089059573817</v>
      </c>
      <c r="AE32" s="393">
        <v>-1.5181283296589618</v>
      </c>
      <c r="AF32" s="393">
        <v>-1.4588300687133198</v>
      </c>
      <c r="AG32" s="393">
        <v>-1.5625398644769903</v>
      </c>
      <c r="AH32" s="393">
        <v>-1.3897906923542869</v>
      </c>
      <c r="AI32" s="393">
        <v>-1.2655026962320763</v>
      </c>
      <c r="AJ32" s="393">
        <v>-1.305061338220517</v>
      </c>
      <c r="AK32" s="393">
        <v>-1.3516028258493504</v>
      </c>
      <c r="AL32" s="393">
        <v>-1.2609354174087013</v>
      </c>
      <c r="AM32" s="393">
        <v>-1.1562771276568238</v>
      </c>
    </row>
    <row r="33" spans="2:39" ht="13.95" customHeight="1">
      <c r="B33" s="124"/>
      <c r="C33" s="124"/>
      <c r="D33" s="417" t="s">
        <v>108</v>
      </c>
      <c r="E33" s="390">
        <v>-1.8241513042310149</v>
      </c>
      <c r="F33" s="390">
        <v>-1.8731820677190838</v>
      </c>
      <c r="G33" s="390">
        <v>-1.4386494333407673</v>
      </c>
      <c r="H33" s="390">
        <v>-0.99426171788523787</v>
      </c>
      <c r="I33" s="390">
        <v>-0.87829509166297137</v>
      </c>
      <c r="J33" s="390">
        <v>-0.49252010180643963</v>
      </c>
      <c r="K33" s="390">
        <v>-0.62637645080443649</v>
      </c>
      <c r="L33" s="390">
        <v>-0.14830762082206775</v>
      </c>
      <c r="M33" s="390">
        <v>-5.3212252347656898E-2</v>
      </c>
      <c r="N33" s="390">
        <v>5.9927531133092612E-2</v>
      </c>
      <c r="O33" s="390">
        <v>0.16774300401057041</v>
      </c>
      <c r="P33" s="390">
        <v>0.10619275869469241</v>
      </c>
      <c r="Q33" s="390">
        <v>0.10593980256523847</v>
      </c>
      <c r="R33" s="390">
        <v>0.17977008172641704</v>
      </c>
      <c r="S33" s="390">
        <v>0.35746628525133944</v>
      </c>
      <c r="T33" s="390">
        <v>0.37433916597708977</v>
      </c>
      <c r="U33" s="390">
        <v>0.20849562875078087</v>
      </c>
      <c r="V33" s="390">
        <v>0.16728897568124709</v>
      </c>
      <c r="W33" s="390">
        <v>0.23409208006488513</v>
      </c>
      <c r="X33" s="390">
        <v>-3.378740872264626E-2</v>
      </c>
      <c r="Y33" s="390">
        <v>6.7937520951173946E-2</v>
      </c>
      <c r="Z33" s="390">
        <v>4.5483840983034325E-2</v>
      </c>
      <c r="AA33" s="390">
        <v>-7.1022468186289156E-2</v>
      </c>
      <c r="AB33" s="390">
        <v>-1.4220147876887572</v>
      </c>
      <c r="AC33" s="390">
        <v>-1.3328164096103312</v>
      </c>
      <c r="AD33" s="390">
        <v>-1.4044089059573817</v>
      </c>
      <c r="AE33" s="390">
        <v>-1.5181283296589618</v>
      </c>
      <c r="AF33" s="390">
        <v>-1.4588300687133198</v>
      </c>
      <c r="AG33" s="390">
        <v>-1.5625398644769903</v>
      </c>
      <c r="AH33" s="390">
        <v>-1.3897906923542869</v>
      </c>
      <c r="AI33" s="390">
        <v>-1.2655026962320763</v>
      </c>
      <c r="AJ33" s="390">
        <v>-1.305061338220517</v>
      </c>
      <c r="AK33" s="390">
        <v>-1.3516028258493504</v>
      </c>
      <c r="AL33" s="390">
        <v>-1.2609354174087013</v>
      </c>
      <c r="AM33" s="390">
        <v>-1.1562771276568238</v>
      </c>
    </row>
    <row r="34" spans="2:39" ht="13.95" customHeight="1">
      <c r="B34" s="124"/>
      <c r="C34" s="124"/>
      <c r="D34" s="417" t="s">
        <v>109</v>
      </c>
      <c r="E34" s="390">
        <v>0</v>
      </c>
      <c r="F34" s="390">
        <v>0</v>
      </c>
      <c r="G34" s="390">
        <v>0</v>
      </c>
      <c r="H34" s="390">
        <v>0</v>
      </c>
      <c r="I34" s="390">
        <v>0</v>
      </c>
      <c r="J34" s="390">
        <v>0</v>
      </c>
      <c r="K34" s="390">
        <v>0</v>
      </c>
      <c r="L34" s="390">
        <v>0</v>
      </c>
      <c r="M34" s="390">
        <v>0</v>
      </c>
      <c r="N34" s="390">
        <v>0</v>
      </c>
      <c r="O34" s="390">
        <v>0</v>
      </c>
      <c r="P34" s="390">
        <v>0</v>
      </c>
      <c r="Q34" s="390">
        <v>0</v>
      </c>
      <c r="R34" s="390">
        <v>0</v>
      </c>
      <c r="S34" s="390">
        <v>0</v>
      </c>
      <c r="T34" s="390">
        <v>0</v>
      </c>
      <c r="U34" s="390">
        <v>0</v>
      </c>
      <c r="V34" s="390">
        <v>0</v>
      </c>
      <c r="W34" s="390">
        <v>0</v>
      </c>
      <c r="X34" s="390">
        <v>0</v>
      </c>
      <c r="Y34" s="390">
        <v>0</v>
      </c>
      <c r="Z34" s="390">
        <v>0</v>
      </c>
      <c r="AA34" s="390">
        <v>0</v>
      </c>
      <c r="AB34" s="390">
        <v>0</v>
      </c>
      <c r="AC34" s="390">
        <v>0</v>
      </c>
      <c r="AD34" s="390">
        <v>0</v>
      </c>
      <c r="AE34" s="390">
        <v>0</v>
      </c>
      <c r="AF34" s="390">
        <v>0</v>
      </c>
      <c r="AG34" s="390">
        <v>0</v>
      </c>
      <c r="AH34" s="390">
        <v>0</v>
      </c>
      <c r="AI34" s="390">
        <v>0</v>
      </c>
      <c r="AJ34" s="390">
        <v>0</v>
      </c>
      <c r="AK34" s="390">
        <v>0</v>
      </c>
      <c r="AL34" s="390">
        <v>0</v>
      </c>
      <c r="AM34" s="390">
        <v>0</v>
      </c>
    </row>
    <row r="35" spans="2:39" ht="13.95" customHeight="1">
      <c r="B35" s="124"/>
      <c r="C35" s="124"/>
      <c r="D35" s="418" t="s">
        <v>110</v>
      </c>
      <c r="E35" s="391">
        <v>0</v>
      </c>
      <c r="F35" s="391">
        <v>0</v>
      </c>
      <c r="G35" s="391">
        <v>0</v>
      </c>
      <c r="H35" s="391">
        <v>0</v>
      </c>
      <c r="I35" s="391">
        <v>0</v>
      </c>
      <c r="J35" s="391">
        <v>0</v>
      </c>
      <c r="K35" s="391">
        <v>0</v>
      </c>
      <c r="L35" s="391">
        <v>0</v>
      </c>
      <c r="M35" s="391">
        <v>0</v>
      </c>
      <c r="N35" s="391">
        <v>0</v>
      </c>
      <c r="O35" s="391">
        <v>0</v>
      </c>
      <c r="P35" s="391">
        <v>0</v>
      </c>
      <c r="Q35" s="391">
        <v>0</v>
      </c>
      <c r="R35" s="391">
        <v>0</v>
      </c>
      <c r="S35" s="391">
        <v>0</v>
      </c>
      <c r="T35" s="391">
        <v>0</v>
      </c>
      <c r="U35" s="391">
        <v>0</v>
      </c>
      <c r="V35" s="391">
        <v>0</v>
      </c>
      <c r="W35" s="391">
        <v>0</v>
      </c>
      <c r="X35" s="391">
        <v>0</v>
      </c>
      <c r="Y35" s="391">
        <v>0</v>
      </c>
      <c r="Z35" s="391">
        <v>0</v>
      </c>
      <c r="AA35" s="391">
        <v>0</v>
      </c>
      <c r="AB35" s="391">
        <v>0</v>
      </c>
      <c r="AC35" s="391">
        <v>0</v>
      </c>
      <c r="AD35" s="391">
        <v>0</v>
      </c>
      <c r="AE35" s="391">
        <v>0</v>
      </c>
      <c r="AF35" s="391">
        <v>0</v>
      </c>
      <c r="AG35" s="391">
        <v>0</v>
      </c>
      <c r="AH35" s="391">
        <v>0</v>
      </c>
      <c r="AI35" s="391">
        <v>0</v>
      </c>
      <c r="AJ35" s="391">
        <v>0</v>
      </c>
      <c r="AK35" s="391">
        <v>0</v>
      </c>
      <c r="AL35" s="391">
        <v>0</v>
      </c>
      <c r="AM35" s="391">
        <v>0</v>
      </c>
    </row>
    <row r="36" spans="2:39" s="565" customFormat="1" ht="16.8">
      <c r="B36" s="567"/>
      <c r="C36" s="566"/>
      <c r="D36" s="421" t="s">
        <v>501</v>
      </c>
      <c r="E36" s="393">
        <v>0.62395102869972596</v>
      </c>
      <c r="F36" s="393">
        <v>0.62937745969897829</v>
      </c>
      <c r="G36" s="393">
        <v>2.9388312537932107E-3</v>
      </c>
      <c r="H36" s="393">
        <v>0.24285296931979963</v>
      </c>
      <c r="I36" s="393">
        <v>-0.75467518775195686</v>
      </c>
      <c r="J36" s="393">
        <v>-0.17456745141766269</v>
      </c>
      <c r="K36" s="393">
        <v>0.14051898400349172</v>
      </c>
      <c r="L36" s="393">
        <v>0.15124147799965515</v>
      </c>
      <c r="M36" s="393">
        <v>-0.80951176978088446</v>
      </c>
      <c r="N36" s="393">
        <v>4.7301765428587137</v>
      </c>
      <c r="O36" s="393">
        <v>2.5721727448342535</v>
      </c>
      <c r="P36" s="393">
        <v>1.2032636689921861</v>
      </c>
      <c r="Q36" s="393">
        <v>2.3562840298280845</v>
      </c>
      <c r="R36" s="393">
        <v>3.0128648461977714</v>
      </c>
      <c r="S36" s="393">
        <v>2.6676166651825683</v>
      </c>
      <c r="T36" s="393">
        <v>3.6412478758418638</v>
      </c>
      <c r="U36" s="393">
        <v>-0.38698397263189022</v>
      </c>
      <c r="V36" s="393">
        <v>1.9835142316920338</v>
      </c>
      <c r="W36" s="393">
        <v>2.6255171423518129</v>
      </c>
      <c r="X36" s="393">
        <v>2.6681056728761021</v>
      </c>
      <c r="Y36" s="393">
        <v>4.1532708554257027</v>
      </c>
      <c r="Z36" s="393">
        <v>-2.6896559078907978</v>
      </c>
      <c r="AA36" s="393">
        <v>-4.1934257702504212</v>
      </c>
      <c r="AB36" s="393">
        <v>2.7760909660496887E-2</v>
      </c>
      <c r="AC36" s="393">
        <v>-3.174134475403827</v>
      </c>
      <c r="AD36" s="393">
        <v>0.3504322598363</v>
      </c>
      <c r="AE36" s="393">
        <v>-0.88932834001383032</v>
      </c>
      <c r="AF36" s="393">
        <v>1.1112127854563711</v>
      </c>
      <c r="AG36" s="393">
        <v>-4.5477482189000362</v>
      </c>
      <c r="AH36" s="393">
        <v>-5.2031470948480001</v>
      </c>
      <c r="AI36" s="393">
        <v>-7.9804009738512329</v>
      </c>
      <c r="AJ36" s="393">
        <v>-1.4666700119962357</v>
      </c>
      <c r="AK36" s="393">
        <v>-0.54816005144916735</v>
      </c>
      <c r="AL36" s="393">
        <v>-1.3268895297742429</v>
      </c>
      <c r="AM36" s="393">
        <v>1.7873867222340498</v>
      </c>
    </row>
    <row r="37" spans="2:39" ht="13.95" customHeight="1">
      <c r="B37" s="124"/>
      <c r="C37" s="124"/>
      <c r="D37" s="417" t="s">
        <v>108</v>
      </c>
      <c r="E37" s="390">
        <v>0.56863053931454299</v>
      </c>
      <c r="F37" s="390">
        <v>0.56863590531776509</v>
      </c>
      <c r="G37" s="390">
        <v>-4.1238719498858586E-2</v>
      </c>
      <c r="H37" s="390">
        <v>0.18847488413560423</v>
      </c>
      <c r="I37" s="390">
        <v>-0.80317580448569659</v>
      </c>
      <c r="J37" s="390">
        <v>-0.23657337299809561</v>
      </c>
      <c r="K37" s="390">
        <v>8.845462961117255E-2</v>
      </c>
      <c r="L37" s="390">
        <v>9.908715782623663E-2</v>
      </c>
      <c r="M37" s="390">
        <v>-0.84325322318859464</v>
      </c>
      <c r="N37" s="390">
        <v>4.6825581401360363</v>
      </c>
      <c r="O37" s="390">
        <v>2.5260553739184322</v>
      </c>
      <c r="P37" s="390">
        <v>1.1646032801933239</v>
      </c>
      <c r="Q37" s="390">
        <v>2.3198875663878904</v>
      </c>
      <c r="R37" s="390">
        <v>2.9775496769079148</v>
      </c>
      <c r="S37" s="390">
        <v>2.6335690381344645</v>
      </c>
      <c r="T37" s="390">
        <v>3.6095509545266951</v>
      </c>
      <c r="U37" s="390">
        <v>-0.40149832995272405</v>
      </c>
      <c r="V37" s="390">
        <v>1.969463550775792</v>
      </c>
      <c r="W37" s="390">
        <v>2.604917402258446</v>
      </c>
      <c r="X37" s="390">
        <v>2.6360044463120591</v>
      </c>
      <c r="Y37" s="390">
        <v>4.1041162812799961</v>
      </c>
      <c r="Z37" s="390">
        <v>-2.7426799621069642</v>
      </c>
      <c r="AA37" s="390">
        <v>-4.2498942387569851</v>
      </c>
      <c r="AB37" s="390">
        <v>-3.3318827135523331E-2</v>
      </c>
      <c r="AC37" s="390">
        <v>-3.2345003557761456</v>
      </c>
      <c r="AD37" s="390">
        <v>0.30842814793551804</v>
      </c>
      <c r="AE37" s="390">
        <v>-0.944028731470831</v>
      </c>
      <c r="AF37" s="390">
        <v>1.047866995117708</v>
      </c>
      <c r="AG37" s="390">
        <v>-4.3512005966869349</v>
      </c>
      <c r="AH37" s="390">
        <v>-4.8764383233218922</v>
      </c>
      <c r="AI37" s="390">
        <v>-7.7145245379223244</v>
      </c>
      <c r="AJ37" s="390">
        <v>-1.2093199067053673</v>
      </c>
      <c r="AK37" s="390">
        <v>-0.47375962726620846</v>
      </c>
      <c r="AL37" s="390">
        <v>-1.063134581402327</v>
      </c>
      <c r="AM37" s="390">
        <v>1.9439250257949479</v>
      </c>
    </row>
    <row r="38" spans="2:39" ht="13.95" customHeight="1">
      <c r="B38" s="124"/>
      <c r="C38" s="124"/>
      <c r="D38" s="417" t="s">
        <v>109</v>
      </c>
      <c r="E38" s="390">
        <v>-4.1388134731943943E-2</v>
      </c>
      <c r="F38" s="390">
        <v>-3.674708515277797E-2</v>
      </c>
      <c r="G38" s="390">
        <v>-4.9226725505957886E-2</v>
      </c>
      <c r="H38" s="390">
        <v>-4.1017773734937958E-2</v>
      </c>
      <c r="I38" s="390">
        <v>-3.0027790232439983E-2</v>
      </c>
      <c r="J38" s="390">
        <v>-2.3523985184699996E-2</v>
      </c>
      <c r="K38" s="390">
        <v>-3.3946498986400002E-2</v>
      </c>
      <c r="L38" s="390">
        <v>-2.7755173808362021E-2</v>
      </c>
      <c r="M38" s="390">
        <v>-1.7844986201041999E-2</v>
      </c>
      <c r="N38" s="390">
        <v>0</v>
      </c>
      <c r="O38" s="390">
        <v>0</v>
      </c>
      <c r="P38" s="390">
        <v>0</v>
      </c>
      <c r="Q38" s="390">
        <v>0</v>
      </c>
      <c r="R38" s="390">
        <v>0</v>
      </c>
      <c r="S38" s="390">
        <v>0</v>
      </c>
      <c r="T38" s="390">
        <v>0</v>
      </c>
      <c r="U38" s="390">
        <v>0</v>
      </c>
      <c r="V38" s="390">
        <v>0</v>
      </c>
      <c r="W38" s="390">
        <v>0</v>
      </c>
      <c r="X38" s="390">
        <v>0</v>
      </c>
      <c r="Y38" s="390">
        <v>0</v>
      </c>
      <c r="Z38" s="390">
        <v>0</v>
      </c>
      <c r="AA38" s="390">
        <v>0</v>
      </c>
      <c r="AB38" s="390">
        <v>0</v>
      </c>
      <c r="AC38" s="390">
        <v>0</v>
      </c>
      <c r="AD38" s="390">
        <v>0</v>
      </c>
      <c r="AE38" s="390">
        <v>0</v>
      </c>
      <c r="AF38" s="390">
        <v>0</v>
      </c>
      <c r="AG38" s="390">
        <v>0</v>
      </c>
      <c r="AH38" s="390">
        <v>0</v>
      </c>
      <c r="AI38" s="390">
        <v>0</v>
      </c>
      <c r="AJ38" s="390">
        <v>0</v>
      </c>
      <c r="AK38" s="390">
        <v>0</v>
      </c>
      <c r="AL38" s="390">
        <v>0</v>
      </c>
      <c r="AM38" s="390">
        <v>0</v>
      </c>
    </row>
    <row r="39" spans="2:39" ht="13.95" customHeight="1">
      <c r="B39" s="124"/>
      <c r="C39" s="124"/>
      <c r="D39" s="418" t="s">
        <v>110</v>
      </c>
      <c r="E39" s="391">
        <v>9.6708624117126898E-2</v>
      </c>
      <c r="F39" s="391">
        <v>9.7488639533991311E-2</v>
      </c>
      <c r="G39" s="391">
        <v>9.3404276258609684E-2</v>
      </c>
      <c r="H39" s="391">
        <v>9.5395858919133353E-2</v>
      </c>
      <c r="I39" s="391">
        <v>7.8528406966179728E-2</v>
      </c>
      <c r="J39" s="391">
        <v>8.552990676513289E-2</v>
      </c>
      <c r="K39" s="391">
        <v>8.6010853378719165E-2</v>
      </c>
      <c r="L39" s="391">
        <v>7.9909493981780544E-2</v>
      </c>
      <c r="M39" s="391">
        <v>5.1586439608752199E-2</v>
      </c>
      <c r="N39" s="391">
        <v>4.7618402722678414E-2</v>
      </c>
      <c r="O39" s="391">
        <v>4.6117370915821493E-2</v>
      </c>
      <c r="P39" s="391">
        <v>3.8660388798862147E-2</v>
      </c>
      <c r="Q39" s="391">
        <v>3.6396463440194066E-2</v>
      </c>
      <c r="R39" s="391">
        <v>3.531516928985623E-2</v>
      </c>
      <c r="S39" s="391">
        <v>3.4047627048104157E-2</v>
      </c>
      <c r="T39" s="391">
        <v>3.1696921315168686E-2</v>
      </c>
      <c r="U39" s="391">
        <v>1.4514357320833898E-2</v>
      </c>
      <c r="V39" s="391">
        <v>1.4050680916241428E-2</v>
      </c>
      <c r="W39" s="391">
        <v>2.0599740093366792E-2</v>
      </c>
      <c r="X39" s="391">
        <v>3.210122656404344E-2</v>
      </c>
      <c r="Y39" s="391">
        <v>4.9154574145706342E-2</v>
      </c>
      <c r="Z39" s="391">
        <v>5.3024054216166405E-2</v>
      </c>
      <c r="AA39" s="391">
        <v>5.646846850656341E-2</v>
      </c>
      <c r="AB39" s="391">
        <v>6.1079736796020211E-2</v>
      </c>
      <c r="AC39" s="391">
        <v>6.0365880372318617E-2</v>
      </c>
      <c r="AD39" s="391">
        <v>4.2004111900781939E-2</v>
      </c>
      <c r="AE39" s="391">
        <v>5.4700391457000626E-2</v>
      </c>
      <c r="AF39" s="391">
        <v>6.3345790338663235E-2</v>
      </c>
      <c r="AG39" s="391">
        <v>-0.19654762221310149</v>
      </c>
      <c r="AH39" s="391">
        <v>-0.32670877152610739</v>
      </c>
      <c r="AI39" s="391">
        <v>-0.26587643592890903</v>
      </c>
      <c r="AJ39" s="391">
        <v>-0.25735010529086833</v>
      </c>
      <c r="AK39" s="391">
        <v>-7.4400424182958891E-2</v>
      </c>
      <c r="AL39" s="391">
        <v>-0.26375494837191571</v>
      </c>
      <c r="AM39" s="391">
        <v>-0.15653830356089821</v>
      </c>
    </row>
    <row r="40" spans="2:39" ht="13.8">
      <c r="B40" s="567"/>
      <c r="C40" s="124"/>
      <c r="D40" s="422" t="s">
        <v>515</v>
      </c>
      <c r="E40" s="396">
        <v>2.5878103928566056</v>
      </c>
      <c r="F40" s="396">
        <v>0.31338995511598711</v>
      </c>
      <c r="G40" s="396">
        <v>-2.4259854645927326</v>
      </c>
      <c r="H40" s="396">
        <v>-7.4718431178535889</v>
      </c>
      <c r="I40" s="396">
        <v>1.8063331993032756</v>
      </c>
      <c r="J40" s="396">
        <v>1.7029499421789207</v>
      </c>
      <c r="K40" s="396">
        <v>1.0940529429628036</v>
      </c>
      <c r="L40" s="396">
        <v>-1.4475873425140662</v>
      </c>
      <c r="M40" s="396">
        <v>-2.4523084729518199</v>
      </c>
      <c r="N40" s="396">
        <v>-5.9256656395505543</v>
      </c>
      <c r="O40" s="396">
        <v>2.3923828974840307</v>
      </c>
      <c r="P40" s="396">
        <v>4.2525090124613856</v>
      </c>
      <c r="Q40" s="396">
        <v>-8.8757734862778523</v>
      </c>
      <c r="R40" s="396">
        <v>-6.2031408177102785</v>
      </c>
      <c r="S40" s="396">
        <v>9.7325422554254626</v>
      </c>
      <c r="T40" s="396">
        <v>-0.265568552218646</v>
      </c>
      <c r="U40" s="396">
        <v>-1.9314794048544419</v>
      </c>
      <c r="V40" s="396">
        <v>-3.9080320808688933</v>
      </c>
      <c r="W40" s="396">
        <v>18.528582435377729</v>
      </c>
      <c r="X40" s="396">
        <v>-11.657705630041146</v>
      </c>
      <c r="Y40" s="396">
        <v>2.5758008208376575</v>
      </c>
      <c r="Z40" s="396">
        <v>1.3281313271684361</v>
      </c>
      <c r="AA40" s="396">
        <v>4.0429505363008857</v>
      </c>
      <c r="AB40" s="396">
        <v>0.65450064115357776</v>
      </c>
      <c r="AC40" s="396">
        <v>-2.7193605452105136</v>
      </c>
      <c r="AD40" s="396">
        <v>1.8397449879309504</v>
      </c>
      <c r="AE40" s="396">
        <v>-4.2903642854664925</v>
      </c>
      <c r="AF40" s="396">
        <v>-1.6178457996653848</v>
      </c>
      <c r="AG40" s="396">
        <v>3.3745698537249949</v>
      </c>
      <c r="AH40" s="396">
        <v>-2.9810936012991607</v>
      </c>
      <c r="AI40" s="396">
        <v>-5.961738147492194</v>
      </c>
      <c r="AJ40" s="396">
        <v>-5.1417760452834598</v>
      </c>
      <c r="AK40" s="396">
        <v>13.771461305375137</v>
      </c>
      <c r="AL40" s="396">
        <v>-10.602695886404398</v>
      </c>
      <c r="AM40" s="396">
        <v>-2.4377567515690477</v>
      </c>
    </row>
    <row r="41" spans="2:39" ht="13.95" customHeight="1">
      <c r="B41" s="124"/>
      <c r="C41" s="124"/>
      <c r="D41" s="417" t="s">
        <v>108</v>
      </c>
      <c r="E41" s="390">
        <v>0.67285069125947161</v>
      </c>
      <c r="F41" s="390">
        <v>-2.1171942634067591</v>
      </c>
      <c r="G41" s="390">
        <v>0.78050625928433459</v>
      </c>
      <c r="H41" s="390">
        <v>-1.0057014736527907</v>
      </c>
      <c r="I41" s="390">
        <v>-0.36259497216674202</v>
      </c>
      <c r="J41" s="390">
        <v>1.4567617379534976</v>
      </c>
      <c r="K41" s="390">
        <v>0.5095084259718986</v>
      </c>
      <c r="L41" s="390">
        <v>0.16222867836775701</v>
      </c>
      <c r="M41" s="390">
        <v>0.14117786504401342</v>
      </c>
      <c r="N41" s="390">
        <v>-2.732547461015685</v>
      </c>
      <c r="O41" s="390">
        <v>-0.9030270648774823</v>
      </c>
      <c r="P41" s="390">
        <v>1.1129720192040617</v>
      </c>
      <c r="Q41" s="390">
        <v>-3.7808440307092321</v>
      </c>
      <c r="R41" s="390">
        <v>-1.7543456640105084</v>
      </c>
      <c r="S41" s="390">
        <v>-2.1735182005751259</v>
      </c>
      <c r="T41" s="390">
        <v>-0.10222797319691398</v>
      </c>
      <c r="U41" s="390">
        <v>2.4592371373694659</v>
      </c>
      <c r="V41" s="390">
        <v>-1.3160697993395987</v>
      </c>
      <c r="W41" s="390">
        <v>1.7201066154789384</v>
      </c>
      <c r="X41" s="390">
        <v>-0.88140106087887904</v>
      </c>
      <c r="Y41" s="390">
        <v>0.51187428915243016</v>
      </c>
      <c r="Z41" s="390">
        <v>-0.93735688731327116</v>
      </c>
      <c r="AA41" s="390">
        <v>2.6236558939260788</v>
      </c>
      <c r="AB41" s="390">
        <v>-2.9201039097676333</v>
      </c>
      <c r="AC41" s="390">
        <v>-0.38945594922240329</v>
      </c>
      <c r="AD41" s="390">
        <v>-1.5186373029217117</v>
      </c>
      <c r="AE41" s="390">
        <v>-2.693965387474218</v>
      </c>
      <c r="AF41" s="390">
        <v>-1.4200458398213669</v>
      </c>
      <c r="AG41" s="390">
        <v>-0.22182487768174897</v>
      </c>
      <c r="AH41" s="390">
        <v>-1.0495352809403784</v>
      </c>
      <c r="AI41" s="390">
        <v>-2.2079719683842942</v>
      </c>
      <c r="AJ41" s="390">
        <v>-0.67881027594248589</v>
      </c>
      <c r="AK41" s="390">
        <v>1.0386584510875143</v>
      </c>
      <c r="AL41" s="390">
        <v>-0.57893695120302036</v>
      </c>
      <c r="AM41" s="390">
        <v>-1.0347515276686379</v>
      </c>
    </row>
    <row r="42" spans="2:39" ht="13.95" customHeight="1">
      <c r="B42" s="124"/>
      <c r="C42" s="124"/>
      <c r="D42" s="417" t="s">
        <v>109</v>
      </c>
      <c r="E42" s="390">
        <v>1.9426739931249852</v>
      </c>
      <c r="F42" s="390">
        <v>2.4687836324133339</v>
      </c>
      <c r="G42" s="390">
        <v>-3.2096900421480639</v>
      </c>
      <c r="H42" s="390">
        <v>-6.7036440221164293</v>
      </c>
      <c r="I42" s="390">
        <v>2.3614222726159926</v>
      </c>
      <c r="J42" s="390">
        <v>0.55016348981049334</v>
      </c>
      <c r="K42" s="390">
        <v>-8.9428343273783656E-2</v>
      </c>
      <c r="L42" s="390">
        <v>-2.2324323029388227</v>
      </c>
      <c r="M42" s="390">
        <v>-2.7352136090673822</v>
      </c>
      <c r="N42" s="390">
        <v>-2.7708170141041881</v>
      </c>
      <c r="O42" s="390">
        <v>3.0185958844724063</v>
      </c>
      <c r="P42" s="390">
        <v>2.9869260795649928</v>
      </c>
      <c r="Q42" s="390">
        <v>-4.3885811149426459</v>
      </c>
      <c r="R42" s="390">
        <v>-4.576380498922771</v>
      </c>
      <c r="S42" s="390">
        <v>12.43881429061719</v>
      </c>
      <c r="T42" s="390">
        <v>-1.593534020359255</v>
      </c>
      <c r="U42" s="390">
        <v>-5.5756077106174446</v>
      </c>
      <c r="V42" s="390">
        <v>-1.6808394136171794</v>
      </c>
      <c r="W42" s="390">
        <v>14.330860995874952</v>
      </c>
      <c r="X42" s="390">
        <v>-8.6287702528648662</v>
      </c>
      <c r="Y42" s="390">
        <v>2.3752261580414826</v>
      </c>
      <c r="Z42" s="390">
        <v>1.6993838695126522</v>
      </c>
      <c r="AA42" s="390">
        <v>-0.20242380534208554</v>
      </c>
      <c r="AB42" s="390">
        <v>3.6797371306652544</v>
      </c>
      <c r="AC42" s="390">
        <v>-4.6086279581130327</v>
      </c>
      <c r="AD42" s="390">
        <v>4.2900187959152074</v>
      </c>
      <c r="AE42" s="390">
        <v>1.3787729225457943</v>
      </c>
      <c r="AF42" s="390">
        <v>-2.383266069040511</v>
      </c>
      <c r="AG42" s="390">
        <v>0.87745448243440727</v>
      </c>
      <c r="AH42" s="390">
        <v>-2.1401947783317885</v>
      </c>
      <c r="AI42" s="390">
        <v>-2.8766509393830804</v>
      </c>
      <c r="AJ42" s="390">
        <v>-2.4785695594501593</v>
      </c>
      <c r="AK42" s="390">
        <v>7.9440454963772336</v>
      </c>
      <c r="AL42" s="390">
        <v>-5.8342223665984552</v>
      </c>
      <c r="AM42" s="390">
        <v>-2.6371615805746376</v>
      </c>
    </row>
    <row r="43" spans="2:39" ht="13.95" customHeight="1">
      <c r="B43" s="124"/>
      <c r="C43" s="124"/>
      <c r="D43" s="417" t="s">
        <v>110</v>
      </c>
      <c r="E43" s="390">
        <v>-2.7714291527851077E-2</v>
      </c>
      <c r="F43" s="391">
        <v>-3.8199413890587723E-2</v>
      </c>
      <c r="G43" s="391">
        <v>3.1983182709963056E-3</v>
      </c>
      <c r="H43" s="391">
        <v>0.23750237791563128</v>
      </c>
      <c r="I43" s="391">
        <v>-0.19249410114597496</v>
      </c>
      <c r="J43" s="391">
        <v>-0.30397528558507031</v>
      </c>
      <c r="K43" s="391">
        <v>0.67397286026468872</v>
      </c>
      <c r="L43" s="391">
        <v>0.6226162820569997</v>
      </c>
      <c r="M43" s="391">
        <v>0.14172727107154845</v>
      </c>
      <c r="N43" s="391">
        <v>-0.42230116443068061</v>
      </c>
      <c r="O43" s="391">
        <v>0.27681407788910667</v>
      </c>
      <c r="P43" s="391">
        <v>0.15261091369233118</v>
      </c>
      <c r="Q43" s="391">
        <v>-0.70634834062597296</v>
      </c>
      <c r="R43" s="391">
        <v>0.12758534522300138</v>
      </c>
      <c r="S43" s="391">
        <v>-0.53275383461660031</v>
      </c>
      <c r="T43" s="391">
        <v>1.430193441337523</v>
      </c>
      <c r="U43" s="391">
        <v>1.1848911683935364</v>
      </c>
      <c r="V43" s="391">
        <v>-0.91112286791211583</v>
      </c>
      <c r="W43" s="391">
        <v>2.4776148240238354</v>
      </c>
      <c r="X43" s="391">
        <v>-2.1475343162974014</v>
      </c>
      <c r="Y43" s="391">
        <v>-0.31129962635625585</v>
      </c>
      <c r="Z43" s="391">
        <v>0.56610434496905493</v>
      </c>
      <c r="AA43" s="391">
        <v>1.6217184477168924</v>
      </c>
      <c r="AB43" s="391">
        <v>-0.10513257974404341</v>
      </c>
      <c r="AC43" s="391">
        <v>2.2787233621249228</v>
      </c>
      <c r="AD43" s="391">
        <v>-0.93163650506254547</v>
      </c>
      <c r="AE43" s="391">
        <v>-2.9751718205380691</v>
      </c>
      <c r="AF43" s="391">
        <v>2.1854661091964935</v>
      </c>
      <c r="AG43" s="391">
        <v>2.7189402489723369</v>
      </c>
      <c r="AH43" s="391">
        <v>0.2086364579730064</v>
      </c>
      <c r="AI43" s="391">
        <v>-0.87711523972481975</v>
      </c>
      <c r="AJ43" s="391">
        <v>-1.9843962098908148</v>
      </c>
      <c r="AK43" s="391">
        <v>4.7887573579103879</v>
      </c>
      <c r="AL43" s="391">
        <v>-4.1895365686029207</v>
      </c>
      <c r="AM43" s="391">
        <v>1.2341563566742275</v>
      </c>
    </row>
    <row r="44" spans="2:39" ht="16.8">
      <c r="B44" s="567"/>
      <c r="C44" s="124"/>
      <c r="D44" s="422" t="s">
        <v>516</v>
      </c>
      <c r="E44" s="396">
        <v>0.43912242154150738</v>
      </c>
      <c r="F44" s="396">
        <v>0.65232769010046066</v>
      </c>
      <c r="G44" s="396">
        <v>2.7958800127805827</v>
      </c>
      <c r="H44" s="396">
        <v>-0.17364410477413822</v>
      </c>
      <c r="I44" s="396">
        <v>0.59116306211006542</v>
      </c>
      <c r="J44" s="396">
        <v>0.68018222925308869</v>
      </c>
      <c r="K44" s="396">
        <v>2.8432461807856879</v>
      </c>
      <c r="L44" s="396">
        <v>-0.32720917693009105</v>
      </c>
      <c r="M44" s="396">
        <v>1.9020059286589257</v>
      </c>
      <c r="N44" s="396">
        <v>-2.1116779151112022</v>
      </c>
      <c r="O44" s="396">
        <v>-2.5487611561409036</v>
      </c>
      <c r="P44" s="396">
        <v>-0.52930971991578102</v>
      </c>
      <c r="Q44" s="396">
        <v>-0.38811002860659355</v>
      </c>
      <c r="R44" s="396">
        <v>1.5196862596580185</v>
      </c>
      <c r="S44" s="396">
        <v>-1.9755153969477752</v>
      </c>
      <c r="T44" s="396">
        <v>-0.77899489603865846</v>
      </c>
      <c r="U44" s="396">
        <v>-0.46188081013387572</v>
      </c>
      <c r="V44" s="396">
        <v>2.9704053754776258</v>
      </c>
      <c r="W44" s="396">
        <v>4.0764500632490224</v>
      </c>
      <c r="X44" s="396">
        <v>1.9869473868013985</v>
      </c>
      <c r="Y44" s="396">
        <v>-0.90182916387506762</v>
      </c>
      <c r="Z44" s="396">
        <v>-1.6094527979007449</v>
      </c>
      <c r="AA44" s="396">
        <v>-3.8043005370848051</v>
      </c>
      <c r="AB44" s="396">
        <v>-0.29830404181412051</v>
      </c>
      <c r="AC44" s="396">
        <v>3.4476942171583751</v>
      </c>
      <c r="AD44" s="396">
        <v>-1.1979618752260806</v>
      </c>
      <c r="AE44" s="396">
        <v>3.0624647296656029</v>
      </c>
      <c r="AF44" s="396">
        <v>3.6501552263195012</v>
      </c>
      <c r="AG44" s="396">
        <v>2.6379545437850833</v>
      </c>
      <c r="AH44" s="396">
        <v>0.14879875441492305</v>
      </c>
      <c r="AI44" s="396">
        <v>3.1868281927541138</v>
      </c>
      <c r="AJ44" s="396">
        <v>1.2095496975119959</v>
      </c>
      <c r="AK44" s="396">
        <v>-0.15896525805297157</v>
      </c>
      <c r="AL44" s="396">
        <v>0.2952836169388377</v>
      </c>
      <c r="AM44" s="396">
        <v>1.9071511441126308</v>
      </c>
    </row>
    <row r="45" spans="2:39" ht="13.95" customHeight="1">
      <c r="B45" s="124"/>
      <c r="C45" s="124"/>
      <c r="D45" s="417" t="s">
        <v>108</v>
      </c>
      <c r="E45" s="390">
        <v>0.43912242154150738</v>
      </c>
      <c r="F45" s="390">
        <v>0.65232769010046066</v>
      </c>
      <c r="G45" s="390">
        <v>2.7958800127805827</v>
      </c>
      <c r="H45" s="390">
        <v>-0.17364410477413822</v>
      </c>
      <c r="I45" s="390">
        <v>0.59116306211006542</v>
      </c>
      <c r="J45" s="390">
        <v>0.68018222925308869</v>
      </c>
      <c r="K45" s="390">
        <v>2.8432461807856879</v>
      </c>
      <c r="L45" s="390">
        <v>-0.32720917693009105</v>
      </c>
      <c r="M45" s="390">
        <v>1.9020059286589257</v>
      </c>
      <c r="N45" s="390">
        <v>-2.1116779151112022</v>
      </c>
      <c r="O45" s="390">
        <v>-2.5487611561409036</v>
      </c>
      <c r="P45" s="390">
        <v>-0.52930971991578102</v>
      </c>
      <c r="Q45" s="390">
        <v>-0.38811002860659355</v>
      </c>
      <c r="R45" s="390">
        <v>1.5196862596580185</v>
      </c>
      <c r="S45" s="390">
        <v>-1.9755153969477752</v>
      </c>
      <c r="T45" s="390">
        <v>-0.77899489603865846</v>
      </c>
      <c r="U45" s="390">
        <v>-0.46188081013387572</v>
      </c>
      <c r="V45" s="390">
        <v>2.9704053754776258</v>
      </c>
      <c r="W45" s="390">
        <v>4.0764500632490224</v>
      </c>
      <c r="X45" s="390">
        <v>1.9869473868013985</v>
      </c>
      <c r="Y45" s="390">
        <v>-0.90182916387506762</v>
      </c>
      <c r="Z45" s="390">
        <v>-1.6094527979007449</v>
      </c>
      <c r="AA45" s="390">
        <v>-3.8043005370848051</v>
      </c>
      <c r="AB45" s="390">
        <v>-0.29830404181412051</v>
      </c>
      <c r="AC45" s="390">
        <v>3.4476942171583751</v>
      </c>
      <c r="AD45" s="390">
        <v>-1.1979618752260806</v>
      </c>
      <c r="AE45" s="390">
        <v>3.0624647296656029</v>
      </c>
      <c r="AF45" s="390">
        <v>3.6501552263195012</v>
      </c>
      <c r="AG45" s="390">
        <v>2.6379545437850833</v>
      </c>
      <c r="AH45" s="390">
        <v>0.14879875441492305</v>
      </c>
      <c r="AI45" s="390">
        <v>3.1868281927541138</v>
      </c>
      <c r="AJ45" s="390">
        <v>1.2095496975119959</v>
      </c>
      <c r="AK45" s="390">
        <v>-0.15896525805297157</v>
      </c>
      <c r="AL45" s="390">
        <v>0.2952836169388377</v>
      </c>
      <c r="AM45" s="390">
        <v>1.9071511441126308</v>
      </c>
    </row>
    <row r="46" spans="2:39" ht="13.95" customHeight="1">
      <c r="B46" s="124"/>
      <c r="C46" s="124"/>
      <c r="D46" s="417" t="s">
        <v>109</v>
      </c>
      <c r="E46" s="390">
        <v>0</v>
      </c>
      <c r="F46" s="390">
        <v>0</v>
      </c>
      <c r="G46" s="390">
        <v>0</v>
      </c>
      <c r="H46" s="390">
        <v>0</v>
      </c>
      <c r="I46" s="390">
        <v>0</v>
      </c>
      <c r="J46" s="390">
        <v>0</v>
      </c>
      <c r="K46" s="390">
        <v>0</v>
      </c>
      <c r="L46" s="390">
        <v>0</v>
      </c>
      <c r="M46" s="390">
        <v>0</v>
      </c>
      <c r="N46" s="390">
        <v>0</v>
      </c>
      <c r="O46" s="390">
        <v>0</v>
      </c>
      <c r="P46" s="390">
        <v>0</v>
      </c>
      <c r="Q46" s="390">
        <v>0</v>
      </c>
      <c r="R46" s="390">
        <v>0</v>
      </c>
      <c r="S46" s="390">
        <v>0</v>
      </c>
      <c r="T46" s="390">
        <v>0</v>
      </c>
      <c r="U46" s="390">
        <v>0</v>
      </c>
      <c r="V46" s="390">
        <v>0</v>
      </c>
      <c r="W46" s="390">
        <v>0</v>
      </c>
      <c r="X46" s="390">
        <v>0</v>
      </c>
      <c r="Y46" s="390">
        <v>0</v>
      </c>
      <c r="Z46" s="390">
        <v>0</v>
      </c>
      <c r="AA46" s="390">
        <v>0</v>
      </c>
      <c r="AB46" s="390">
        <v>0</v>
      </c>
      <c r="AC46" s="390">
        <v>0</v>
      </c>
      <c r="AD46" s="390">
        <v>0</v>
      </c>
      <c r="AE46" s="390">
        <v>0</v>
      </c>
      <c r="AF46" s="390">
        <v>0</v>
      </c>
      <c r="AG46" s="390">
        <v>0</v>
      </c>
      <c r="AH46" s="390">
        <v>0</v>
      </c>
      <c r="AI46" s="390">
        <v>0</v>
      </c>
      <c r="AJ46" s="390">
        <v>0</v>
      </c>
      <c r="AK46" s="390">
        <v>0</v>
      </c>
      <c r="AL46" s="390">
        <v>0</v>
      </c>
      <c r="AM46" s="390">
        <v>0</v>
      </c>
    </row>
    <row r="47" spans="2:39" ht="13.95" customHeight="1">
      <c r="B47" s="124"/>
      <c r="C47" s="124"/>
      <c r="D47" s="417" t="s">
        <v>110</v>
      </c>
      <c r="E47" s="390">
        <v>0</v>
      </c>
      <c r="F47" s="391">
        <v>0</v>
      </c>
      <c r="G47" s="391">
        <v>0</v>
      </c>
      <c r="H47" s="391">
        <v>0</v>
      </c>
      <c r="I47" s="391">
        <v>0</v>
      </c>
      <c r="J47" s="391">
        <v>0</v>
      </c>
      <c r="K47" s="391">
        <v>0</v>
      </c>
      <c r="L47" s="391">
        <v>0</v>
      </c>
      <c r="M47" s="391">
        <v>0</v>
      </c>
      <c r="N47" s="391">
        <v>0</v>
      </c>
      <c r="O47" s="391">
        <v>0</v>
      </c>
      <c r="P47" s="391">
        <v>0</v>
      </c>
      <c r="Q47" s="391">
        <v>0</v>
      </c>
      <c r="R47" s="391">
        <v>0</v>
      </c>
      <c r="S47" s="391">
        <v>0</v>
      </c>
      <c r="T47" s="391">
        <v>0</v>
      </c>
      <c r="U47" s="391">
        <v>0</v>
      </c>
      <c r="V47" s="391">
        <v>0</v>
      </c>
      <c r="W47" s="391">
        <v>0</v>
      </c>
      <c r="X47" s="391">
        <v>0</v>
      </c>
      <c r="Y47" s="391">
        <v>0</v>
      </c>
      <c r="Z47" s="391">
        <v>0</v>
      </c>
      <c r="AA47" s="391">
        <v>0</v>
      </c>
      <c r="AB47" s="391">
        <v>0</v>
      </c>
      <c r="AC47" s="391">
        <v>0</v>
      </c>
      <c r="AD47" s="391">
        <v>0</v>
      </c>
      <c r="AE47" s="391">
        <v>0</v>
      </c>
      <c r="AF47" s="391">
        <v>0</v>
      </c>
      <c r="AG47" s="391">
        <v>0</v>
      </c>
      <c r="AH47" s="391">
        <v>0</v>
      </c>
      <c r="AI47" s="391">
        <v>0</v>
      </c>
      <c r="AJ47" s="391">
        <v>0</v>
      </c>
      <c r="AK47" s="391">
        <v>0</v>
      </c>
      <c r="AL47" s="391">
        <v>0</v>
      </c>
      <c r="AM47" s="391">
        <v>0</v>
      </c>
    </row>
    <row r="48" spans="2:39" ht="13.95" customHeight="1">
      <c r="B48" s="567"/>
      <c r="C48" s="124"/>
      <c r="D48" s="422" t="s">
        <v>455</v>
      </c>
      <c r="E48" s="396">
        <v>2.3046703204333472</v>
      </c>
      <c r="F48" s="396">
        <v>2.4855059673247375</v>
      </c>
      <c r="G48" s="396">
        <v>2.4540078538370587</v>
      </c>
      <c r="H48" s="396">
        <v>2.4232467000044848</v>
      </c>
      <c r="I48" s="396">
        <v>2.699266709662167</v>
      </c>
      <c r="J48" s="396">
        <v>2.8831477897408706</v>
      </c>
      <c r="K48" s="396">
        <v>2.9835915354875624</v>
      </c>
      <c r="L48" s="396">
        <v>2.951805283008567</v>
      </c>
      <c r="M48" s="396">
        <v>2.8554854774205736</v>
      </c>
      <c r="N48" s="396">
        <v>3.1631864923775712</v>
      </c>
      <c r="O48" s="396">
        <v>3.6040137982411573</v>
      </c>
      <c r="P48" s="396">
        <v>3.535520855456793</v>
      </c>
      <c r="Q48" s="396">
        <v>3.7090631264724392</v>
      </c>
      <c r="R48" s="396">
        <v>3.513432141213515</v>
      </c>
      <c r="S48" s="396">
        <v>3.7373179810323918</v>
      </c>
      <c r="T48" s="396">
        <v>3.8671624116780037</v>
      </c>
      <c r="U48" s="396">
        <v>3.8992838332455757</v>
      </c>
      <c r="V48" s="396">
        <v>3.902060648697812</v>
      </c>
      <c r="W48" s="396">
        <v>3.2873782001877423</v>
      </c>
      <c r="X48" s="396">
        <v>3.663727524350703</v>
      </c>
      <c r="Y48" s="396">
        <v>3.5854869986448694</v>
      </c>
      <c r="Z48" s="396">
        <v>3.4075715296522313</v>
      </c>
      <c r="AA48" s="396">
        <v>3.3966196272514475</v>
      </c>
      <c r="AB48" s="396">
        <v>4.562421607141264</v>
      </c>
      <c r="AC48" s="396">
        <v>4.5019548827482687</v>
      </c>
      <c r="AD48" s="396">
        <v>4.4016929168726353</v>
      </c>
      <c r="AE48" s="396">
        <v>3.4869899059590943</v>
      </c>
      <c r="AF48" s="396">
        <v>3.5332528766425133</v>
      </c>
      <c r="AG48" s="396">
        <v>3.3521003420211435</v>
      </c>
      <c r="AH48" s="396">
        <v>3.3218991431224794</v>
      </c>
      <c r="AI48" s="396">
        <v>3.0660670594844075</v>
      </c>
      <c r="AJ48" s="396">
        <v>3.6003415874132698</v>
      </c>
      <c r="AK48" s="396">
        <v>3.4714366124295708</v>
      </c>
      <c r="AL48" s="396">
        <v>3.4608267296593214</v>
      </c>
      <c r="AM48" s="396">
        <v>3.4377802062287786</v>
      </c>
    </row>
    <row r="49" spans="2:39" ht="13.95" customHeight="1">
      <c r="B49" s="124"/>
      <c r="C49" s="124"/>
      <c r="D49" s="417" t="s">
        <v>108</v>
      </c>
      <c r="E49" s="390">
        <v>2.565646161881316</v>
      </c>
      <c r="F49" s="390">
        <v>2.7510326011597468</v>
      </c>
      <c r="G49" s="390">
        <v>2.7237485391690801</v>
      </c>
      <c r="H49" s="390">
        <v>2.6980619945364985</v>
      </c>
      <c r="I49" s="390">
        <v>2.9900566220002212</v>
      </c>
      <c r="J49" s="390">
        <v>3.1773902428652692</v>
      </c>
      <c r="K49" s="390">
        <v>3.2220653126394185</v>
      </c>
      <c r="L49" s="390">
        <v>3.2307538155382365</v>
      </c>
      <c r="M49" s="390">
        <v>3.1207934354269491</v>
      </c>
      <c r="N49" s="390">
        <v>3.4483694887157683</v>
      </c>
      <c r="O49" s="390">
        <v>3.9593460815808639</v>
      </c>
      <c r="P49" s="390">
        <v>3.9032396604677109</v>
      </c>
      <c r="Q49" s="390">
        <v>4.0828697070285171</v>
      </c>
      <c r="R49" s="390">
        <v>3.8979730340684919</v>
      </c>
      <c r="S49" s="390">
        <v>4.1197252185754536</v>
      </c>
      <c r="T49" s="390">
        <v>4.2852222504512953</v>
      </c>
      <c r="U49" s="390">
        <v>4.305422322403734</v>
      </c>
      <c r="V49" s="390">
        <v>4.2895670230314931</v>
      </c>
      <c r="W49" s="390">
        <v>3.6608405666098047</v>
      </c>
      <c r="X49" s="390">
        <v>3.9620953091607793</v>
      </c>
      <c r="Y49" s="390">
        <v>3.9398120785120607</v>
      </c>
      <c r="Z49" s="390">
        <v>3.7468498901798397</v>
      </c>
      <c r="AA49" s="390">
        <v>3.7453753904450262</v>
      </c>
      <c r="AB49" s="390">
        <v>4.8926421745424769</v>
      </c>
      <c r="AC49" s="390">
        <v>4.8202240291613041</v>
      </c>
      <c r="AD49" s="390">
        <v>4.6618299027195169</v>
      </c>
      <c r="AE49" s="390">
        <v>3.7006364252615449</v>
      </c>
      <c r="AF49" s="390">
        <v>3.732705821047456</v>
      </c>
      <c r="AG49" s="390">
        <v>3.5099901505174858</v>
      </c>
      <c r="AH49" s="390">
        <v>3.4742019815649541</v>
      </c>
      <c r="AI49" s="390">
        <v>3.1941625805644667</v>
      </c>
      <c r="AJ49" s="390">
        <v>3.7182415916573306</v>
      </c>
      <c r="AK49" s="390">
        <v>3.5722618317899024</v>
      </c>
      <c r="AL49" s="390">
        <v>3.5656678392602981</v>
      </c>
      <c r="AM49" s="390">
        <v>3.5425802186339141</v>
      </c>
    </row>
    <row r="50" spans="2:39" ht="13.95" customHeight="1">
      <c r="B50" s="124"/>
      <c r="C50" s="124"/>
      <c r="D50" s="417" t="s">
        <v>109</v>
      </c>
      <c r="E50" s="390">
        <v>0</v>
      </c>
      <c r="F50" s="390">
        <v>0</v>
      </c>
      <c r="G50" s="390">
        <v>0</v>
      </c>
      <c r="H50" s="390">
        <v>0</v>
      </c>
      <c r="I50" s="390">
        <v>0</v>
      </c>
      <c r="J50" s="390">
        <v>0</v>
      </c>
      <c r="K50" s="390">
        <v>0</v>
      </c>
      <c r="L50" s="390">
        <v>0</v>
      </c>
      <c r="M50" s="390">
        <v>0</v>
      </c>
      <c r="N50" s="390">
        <v>0</v>
      </c>
      <c r="O50" s="390">
        <v>0</v>
      </c>
      <c r="P50" s="390">
        <v>0</v>
      </c>
      <c r="Q50" s="390">
        <v>0</v>
      </c>
      <c r="R50" s="390">
        <v>0</v>
      </c>
      <c r="S50" s="390">
        <v>0</v>
      </c>
      <c r="T50" s="390">
        <v>0</v>
      </c>
      <c r="U50" s="390">
        <v>0</v>
      </c>
      <c r="V50" s="390">
        <v>0</v>
      </c>
      <c r="W50" s="390">
        <v>0</v>
      </c>
      <c r="X50" s="390">
        <v>0</v>
      </c>
      <c r="Y50" s="390">
        <v>0</v>
      </c>
      <c r="Z50" s="390">
        <v>0</v>
      </c>
      <c r="AA50" s="390">
        <v>0</v>
      </c>
      <c r="AB50" s="390">
        <v>0</v>
      </c>
      <c r="AC50" s="390">
        <v>0</v>
      </c>
      <c r="AD50" s="390">
        <v>0</v>
      </c>
      <c r="AE50" s="390">
        <v>0</v>
      </c>
      <c r="AF50" s="390">
        <v>0</v>
      </c>
      <c r="AG50" s="390">
        <v>0</v>
      </c>
      <c r="AH50" s="390">
        <v>0</v>
      </c>
      <c r="AI50" s="390">
        <v>0</v>
      </c>
      <c r="AJ50" s="390">
        <v>0</v>
      </c>
      <c r="AK50" s="390">
        <v>0</v>
      </c>
      <c r="AL50" s="390">
        <v>0</v>
      </c>
      <c r="AM50" s="390">
        <v>0</v>
      </c>
    </row>
    <row r="51" spans="2:39" ht="13.95" customHeight="1">
      <c r="B51" s="124"/>
      <c r="C51" s="124"/>
      <c r="D51" s="417" t="s">
        <v>110</v>
      </c>
      <c r="E51" s="390">
        <v>-0.26097584144796893</v>
      </c>
      <c r="F51" s="391">
        <v>-0.26552663383500941</v>
      </c>
      <c r="G51" s="391">
        <v>-0.26974068533202145</v>
      </c>
      <c r="H51" s="391">
        <v>-0.27481529453201359</v>
      </c>
      <c r="I51" s="391">
        <v>-0.29078991233805429</v>
      </c>
      <c r="J51" s="391">
        <v>-0.29424245312439862</v>
      </c>
      <c r="K51" s="391">
        <v>-0.23847377715185633</v>
      </c>
      <c r="L51" s="391">
        <v>-0.27894853252966906</v>
      </c>
      <c r="M51" s="391">
        <v>-0.26530795800637508</v>
      </c>
      <c r="N51" s="391">
        <v>-0.28518299633819755</v>
      </c>
      <c r="O51" s="391">
        <v>-0.3553322833397064</v>
      </c>
      <c r="P51" s="391">
        <v>-0.36771880501091803</v>
      </c>
      <c r="Q51" s="391">
        <v>-0.37380658055607763</v>
      </c>
      <c r="R51" s="391">
        <v>-0.38454089285497683</v>
      </c>
      <c r="S51" s="391">
        <v>-0.38240723754306216</v>
      </c>
      <c r="T51" s="391">
        <v>-0.4180598387732925</v>
      </c>
      <c r="U51" s="391">
        <v>-0.40613848915815892</v>
      </c>
      <c r="V51" s="391">
        <v>-0.38750637433368074</v>
      </c>
      <c r="W51" s="391">
        <v>-0.37346236642206238</v>
      </c>
      <c r="X51" s="391">
        <v>-0.2983677848100767</v>
      </c>
      <c r="Y51" s="391">
        <v>-0.35432507986719125</v>
      </c>
      <c r="Z51" s="391">
        <v>-0.33927836052760857</v>
      </c>
      <c r="AA51" s="391">
        <v>-0.34875576319357865</v>
      </c>
      <c r="AB51" s="391">
        <v>-0.33022056740121297</v>
      </c>
      <c r="AC51" s="391">
        <v>-0.31826914641303611</v>
      </c>
      <c r="AD51" s="391">
        <v>-0.26013698584688205</v>
      </c>
      <c r="AE51" s="391">
        <v>-0.21364651930245063</v>
      </c>
      <c r="AF51" s="391">
        <v>-0.19945294440494249</v>
      </c>
      <c r="AG51" s="391">
        <v>-0.15788980849634179</v>
      </c>
      <c r="AH51" s="391">
        <v>-0.15230283844247477</v>
      </c>
      <c r="AI51" s="391">
        <v>-0.12809552108005925</v>
      </c>
      <c r="AJ51" s="391">
        <v>-0.11790000424406022</v>
      </c>
      <c r="AK51" s="391">
        <v>-0.1008252193603319</v>
      </c>
      <c r="AL51" s="391">
        <v>-0.10484110960097691</v>
      </c>
      <c r="AM51" s="391">
        <v>-0.10480001240513576</v>
      </c>
    </row>
    <row r="52" spans="2:39" ht="13.8">
      <c r="B52" s="124"/>
      <c r="C52" s="124"/>
      <c r="D52" s="422" t="s">
        <v>503</v>
      </c>
      <c r="E52" s="396">
        <v>-3.2636752474491006E-4</v>
      </c>
      <c r="F52" s="396">
        <v>-3.4022735106615674E-4</v>
      </c>
      <c r="G52" s="396">
        <v>-3.4248306797417174E-4</v>
      </c>
      <c r="H52" s="396">
        <v>-3.49909675800518E-4</v>
      </c>
      <c r="I52" s="396">
        <v>-3.314019588915471E-4</v>
      </c>
      <c r="J52" s="396">
        <v>-3.4281250355525116E-4</v>
      </c>
      <c r="K52" s="396">
        <v>-3.3563182200229368E-4</v>
      </c>
      <c r="L52" s="396">
        <v>-2.768424993158381E-4</v>
      </c>
      <c r="M52" s="396">
        <v>-2.6248558951374437E-4</v>
      </c>
      <c r="N52" s="396">
        <v>-2.5376874862816594E-4</v>
      </c>
      <c r="O52" s="396">
        <v>-2.5273145978477863E-4</v>
      </c>
      <c r="P52" s="396">
        <v>-2.5374503442632577E-4</v>
      </c>
      <c r="Q52" s="396">
        <v>-2.378973488240869E-4</v>
      </c>
      <c r="R52" s="396">
        <v>-2.1161953405953682E-4</v>
      </c>
      <c r="S52" s="396">
        <v>-1.9811442165231102E-4</v>
      </c>
      <c r="T52" s="396">
        <v>-1.9903801744385418E-4</v>
      </c>
      <c r="U52" s="396">
        <v>-2.2030265285752647E-4</v>
      </c>
      <c r="V52" s="396">
        <v>-3.2171687020422725E-4</v>
      </c>
      <c r="W52" s="396">
        <v>-3.3078309043708032E-4</v>
      </c>
      <c r="X52" s="396">
        <v>-3.19350843557307E-4</v>
      </c>
      <c r="Y52" s="396">
        <v>-3.1268388690523351E-4</v>
      </c>
      <c r="Z52" s="396">
        <v>-3.0820591770748252E-4</v>
      </c>
      <c r="AA52" s="396">
        <v>-3.129421854882821E-4</v>
      </c>
      <c r="AB52" s="396">
        <v>-2.7517764409465899E-4</v>
      </c>
      <c r="AC52" s="396">
        <v>-2.6550128988022455E-4</v>
      </c>
      <c r="AD52" s="396">
        <v>-2.5387016827342753E-4</v>
      </c>
      <c r="AE52" s="396">
        <v>-2.5398150197194504E-4</v>
      </c>
      <c r="AF52" s="396">
        <v>-2.5282774947830452E-4</v>
      </c>
      <c r="AG52" s="396">
        <v>-2.3421124063012635E-4</v>
      </c>
      <c r="AH52" s="396">
        <v>-2.2943324452800575E-4</v>
      </c>
      <c r="AI52" s="396">
        <v>-2.3279556827984985E-4</v>
      </c>
      <c r="AJ52" s="396">
        <v>-2.2444491043196042E-4</v>
      </c>
      <c r="AK52" s="396">
        <v>-2.2572401147052305E-4</v>
      </c>
      <c r="AL52" s="396">
        <v>-2.1137094165328562E-4</v>
      </c>
      <c r="AM52" s="396">
        <v>-2.1867510280223237E-4</v>
      </c>
    </row>
    <row r="53" spans="2:39" ht="13.95" customHeight="1">
      <c r="B53" s="124"/>
      <c r="C53" s="124"/>
      <c r="D53" s="417" t="s">
        <v>108</v>
      </c>
      <c r="E53" s="390">
        <v>9.7428137307591083</v>
      </c>
      <c r="F53" s="390">
        <v>10.285278723240483</v>
      </c>
      <c r="G53" s="390">
        <v>10.498141421458406</v>
      </c>
      <c r="H53" s="390">
        <v>10.806582976172413</v>
      </c>
      <c r="I53" s="390">
        <v>10.243358723823299</v>
      </c>
      <c r="J53" s="390">
        <v>10.918252646721593</v>
      </c>
      <c r="K53" s="390">
        <v>10.32611837689605</v>
      </c>
      <c r="L53" s="390">
        <v>9.6513665108057474</v>
      </c>
      <c r="M53" s="390">
        <v>9.1353992032340798</v>
      </c>
      <c r="N53" s="390">
        <v>9.319331026681466</v>
      </c>
      <c r="O53" s="390">
        <v>8.9870941970178837</v>
      </c>
      <c r="P53" s="390">
        <v>8.3126601276515668</v>
      </c>
      <c r="Q53" s="390">
        <v>8.0209759387339563</v>
      </c>
      <c r="R53" s="390">
        <v>6.9618818212299773</v>
      </c>
      <c r="S53" s="390">
        <v>6.5465916551850265</v>
      </c>
      <c r="T53" s="390">
        <v>5.9138448183286441</v>
      </c>
      <c r="U53" s="390">
        <v>4.4421749313560044</v>
      </c>
      <c r="V53" s="390">
        <v>4.3505602349854149</v>
      </c>
      <c r="W53" s="390">
        <v>4.1076631514888149</v>
      </c>
      <c r="X53" s="390">
        <v>4.1310362588036007</v>
      </c>
      <c r="Y53" s="390">
        <v>4.3733470740343661</v>
      </c>
      <c r="Z53" s="390">
        <v>4.6285180715727199</v>
      </c>
      <c r="AA53" s="390">
        <v>4.669684050368069</v>
      </c>
      <c r="AB53" s="390">
        <v>4.6965148096548752</v>
      </c>
      <c r="AC53" s="390">
        <v>4.8531542567868309</v>
      </c>
      <c r="AD53" s="390">
        <v>4.0914241895170891</v>
      </c>
      <c r="AE53" s="390">
        <v>4.1716303083994202</v>
      </c>
      <c r="AF53" s="390">
        <v>4.5889106054122699</v>
      </c>
      <c r="AG53" s="390">
        <v>4.6002061057164116</v>
      </c>
      <c r="AH53" s="390">
        <v>4.6183620779166734</v>
      </c>
      <c r="AI53" s="390">
        <v>4.6056573217097458</v>
      </c>
      <c r="AJ53" s="390">
        <v>5.2374328605340699</v>
      </c>
      <c r="AK53" s="390">
        <v>6.0866178716820558</v>
      </c>
      <c r="AL53" s="390">
        <v>5.7055431880006937</v>
      </c>
      <c r="AM53" s="390">
        <v>5.4523064132706205</v>
      </c>
    </row>
    <row r="54" spans="2:39" ht="13.95" customHeight="1">
      <c r="B54" s="124"/>
      <c r="C54" s="124"/>
      <c r="D54" s="417" t="s">
        <v>109</v>
      </c>
      <c r="E54" s="390">
        <v>0.7728246651766667</v>
      </c>
      <c r="F54" s="390">
        <v>0.64768993520000007</v>
      </c>
      <c r="G54" s="390">
        <v>0.6195011273733334</v>
      </c>
      <c r="H54" s="390">
        <v>0.60788013285999998</v>
      </c>
      <c r="I54" s="390">
        <v>0.48909917980000006</v>
      </c>
      <c r="J54" s="390">
        <v>0.49182005102999982</v>
      </c>
      <c r="K54" s="390">
        <v>0.48145615132999992</v>
      </c>
      <c r="L54" s="390">
        <v>0.38836198606333328</v>
      </c>
      <c r="M54" s="390">
        <v>0.37106806711333329</v>
      </c>
      <c r="N54" s="390">
        <v>0.39217642823333332</v>
      </c>
      <c r="O54" s="390">
        <v>0.38575680656333333</v>
      </c>
      <c r="P54" s="390">
        <v>0.31292187105666669</v>
      </c>
      <c r="Q54" s="390">
        <v>0.31738674172333331</v>
      </c>
      <c r="R54" s="390">
        <v>0.22984549741999999</v>
      </c>
      <c r="S54" s="390">
        <v>0.11008376379000001</v>
      </c>
      <c r="T54" s="390">
        <v>8.035558299999998E-2</v>
      </c>
      <c r="U54" s="390">
        <v>0</v>
      </c>
      <c r="V54" s="390">
        <v>0</v>
      </c>
      <c r="W54" s="390">
        <v>0</v>
      </c>
      <c r="X54" s="390">
        <v>0</v>
      </c>
      <c r="Y54" s="390">
        <v>0</v>
      </c>
      <c r="Z54" s="390">
        <v>0</v>
      </c>
      <c r="AA54" s="390">
        <v>0</v>
      </c>
      <c r="AB54" s="390">
        <v>0</v>
      </c>
      <c r="AC54" s="390">
        <v>0</v>
      </c>
      <c r="AD54" s="390">
        <v>0</v>
      </c>
      <c r="AE54" s="390">
        <v>0</v>
      </c>
      <c r="AF54" s="390">
        <v>0</v>
      </c>
      <c r="AG54" s="390">
        <v>0</v>
      </c>
      <c r="AH54" s="390">
        <v>0</v>
      </c>
      <c r="AI54" s="390">
        <v>0</v>
      </c>
      <c r="AJ54" s="390">
        <v>0</v>
      </c>
      <c r="AK54" s="390">
        <v>0</v>
      </c>
      <c r="AL54" s="390">
        <v>0</v>
      </c>
      <c r="AM54" s="390">
        <v>0</v>
      </c>
    </row>
    <row r="55" spans="2:39" ht="13.95" customHeight="1">
      <c r="B55" s="124"/>
      <c r="C55" s="124"/>
      <c r="D55" s="417" t="s">
        <v>110</v>
      </c>
      <c r="E55" s="390">
        <v>-10.515964763460518</v>
      </c>
      <c r="F55" s="390">
        <v>-10.933308885791549</v>
      </c>
      <c r="G55" s="390">
        <v>-11.117985031899714</v>
      </c>
      <c r="H55" s="390">
        <v>-11.414813018708214</v>
      </c>
      <c r="I55" s="390">
        <v>-10.732789305582191</v>
      </c>
      <c r="J55" s="390">
        <v>-11.410415510255149</v>
      </c>
      <c r="K55" s="390">
        <v>-10.807910160048049</v>
      </c>
      <c r="L55" s="390">
        <v>-10.040005339368397</v>
      </c>
      <c r="M55" s="390">
        <v>-9.5067297559369273</v>
      </c>
      <c r="N55" s="390">
        <v>-9.7117612236634265</v>
      </c>
      <c r="O55" s="390">
        <v>-9.3731037350410009</v>
      </c>
      <c r="P55" s="390">
        <v>-8.6258357437426607</v>
      </c>
      <c r="Q55" s="390">
        <v>-8.3386005778061136</v>
      </c>
      <c r="R55" s="390">
        <v>-7.1919389381840375</v>
      </c>
      <c r="S55" s="390">
        <v>-6.6568735333966798</v>
      </c>
      <c r="T55" s="390">
        <v>-5.9943994393460871</v>
      </c>
      <c r="U55" s="390">
        <v>-4.4423952340088615</v>
      </c>
      <c r="V55" s="390">
        <v>-4.3508819518556194</v>
      </c>
      <c r="W55" s="390">
        <v>-4.1079939345792518</v>
      </c>
      <c r="X55" s="390">
        <v>-4.1313556096471586</v>
      </c>
      <c r="Y55" s="390">
        <v>-4.3736597579212724</v>
      </c>
      <c r="Z55" s="390">
        <v>-4.6288262774904272</v>
      </c>
      <c r="AA55" s="390">
        <v>-4.6699969925535569</v>
      </c>
      <c r="AB55" s="390">
        <v>-4.6967899872989705</v>
      </c>
      <c r="AC55" s="390">
        <v>-4.8534197580767113</v>
      </c>
      <c r="AD55" s="390">
        <v>-4.0916780596853624</v>
      </c>
      <c r="AE55" s="390">
        <v>-4.1718842899013913</v>
      </c>
      <c r="AF55" s="390">
        <v>-4.5891634331617475</v>
      </c>
      <c r="AG55" s="390">
        <v>-4.6004403169570418</v>
      </c>
      <c r="AH55" s="390">
        <v>-4.6185915111612008</v>
      </c>
      <c r="AI55" s="390">
        <v>-4.6058901172780251</v>
      </c>
      <c r="AJ55" s="390">
        <v>-5.2376573054445013</v>
      </c>
      <c r="AK55" s="390">
        <v>-6.0868435956935265</v>
      </c>
      <c r="AL55" s="390">
        <v>-5.7057545589423473</v>
      </c>
      <c r="AM55" s="390">
        <v>-5.4525250883734229</v>
      </c>
    </row>
    <row r="56" spans="2:39" s="565" customFormat="1" ht="13.95" customHeight="1">
      <c r="B56" s="566"/>
      <c r="C56" s="566"/>
      <c r="D56" s="423" t="s">
        <v>119</v>
      </c>
      <c r="E56" s="396">
        <f t="shared" ref="E56:AM56" si="12">SUM(E24,E28,E32,E36,E40,E44,E48,E52)</f>
        <v>-7.612297337017492</v>
      </c>
      <c r="F56" s="396">
        <f t="shared" si="12"/>
        <v>2.4592279775389625</v>
      </c>
      <c r="G56" s="396">
        <f t="shared" si="12"/>
        <v>5.5912977741626557</v>
      </c>
      <c r="H56" s="396">
        <f t="shared" si="12"/>
        <v>-2.6723241179983774</v>
      </c>
      <c r="I56" s="396">
        <f t="shared" si="12"/>
        <v>8.2335901654363717</v>
      </c>
      <c r="J56" s="396">
        <f t="shared" si="12"/>
        <v>9.6085053333464483</v>
      </c>
      <c r="K56" s="396">
        <f t="shared" si="12"/>
        <v>10.177325961734285</v>
      </c>
      <c r="L56" s="396">
        <f t="shared" si="12"/>
        <v>13.6100812496105</v>
      </c>
      <c r="M56" s="396">
        <f t="shared" si="12"/>
        <v>12.092816462510235</v>
      </c>
      <c r="N56" s="396">
        <f t="shared" si="12"/>
        <v>12.958443473846033</v>
      </c>
      <c r="O56" s="396">
        <f t="shared" si="12"/>
        <v>19.814688379448064</v>
      </c>
      <c r="P56" s="396">
        <f t="shared" si="12"/>
        <v>23.710331555208491</v>
      </c>
      <c r="Q56" s="396">
        <f t="shared" si="12"/>
        <v>14.619016421593706</v>
      </c>
      <c r="R56" s="396">
        <f t="shared" si="12"/>
        <v>20.081529313579335</v>
      </c>
      <c r="S56" s="396">
        <f t="shared" si="12"/>
        <v>46.805175100693837</v>
      </c>
      <c r="T56" s="396">
        <f t="shared" si="12"/>
        <v>19.115413753587458</v>
      </c>
      <c r="U56" s="396">
        <f t="shared" si="12"/>
        <v>24.322793205471974</v>
      </c>
      <c r="V56" s="396">
        <f t="shared" si="12"/>
        <v>26.07486447016267</v>
      </c>
      <c r="W56" s="396">
        <f t="shared" si="12"/>
        <v>41.035451498850371</v>
      </c>
      <c r="X56" s="396">
        <f t="shared" si="12"/>
        <v>-0.45595361478085766</v>
      </c>
      <c r="Y56" s="396">
        <f t="shared" si="12"/>
        <v>19.166340149883681</v>
      </c>
      <c r="Z56" s="396">
        <f t="shared" si="12"/>
        <v>-5.1310132774228254</v>
      </c>
      <c r="AA56" s="396">
        <f t="shared" si="12"/>
        <v>-6.0168016418223109</v>
      </c>
      <c r="AB56" s="396">
        <f t="shared" si="12"/>
        <v>1.7192486431066671</v>
      </c>
      <c r="AC56" s="396">
        <f t="shared" si="12"/>
        <v>-2.128703443867201</v>
      </c>
      <c r="AD56" s="396">
        <f t="shared" si="12"/>
        <v>4.8518064159042158</v>
      </c>
      <c r="AE56" s="396">
        <f t="shared" si="12"/>
        <v>0.64056793524135669</v>
      </c>
      <c r="AF56" s="396">
        <f t="shared" si="12"/>
        <v>9.0825297885379008</v>
      </c>
      <c r="AG56" s="396">
        <f t="shared" si="12"/>
        <v>8.5635044834890284</v>
      </c>
      <c r="AH56" s="396">
        <f t="shared" si="12"/>
        <v>4.1088080345182414</v>
      </c>
      <c r="AI56" s="396">
        <f t="shared" si="12"/>
        <v>-3.5047389778838012</v>
      </c>
      <c r="AJ56" s="396">
        <f t="shared" si="12"/>
        <v>14.88665091319784</v>
      </c>
      <c r="AK56" s="396">
        <f t="shared" si="12"/>
        <v>26.871025491939825</v>
      </c>
      <c r="AL56" s="396">
        <f t="shared" si="12"/>
        <v>-1.3479449265014576</v>
      </c>
      <c r="AM56" s="396">
        <f t="shared" si="12"/>
        <v>7.2726349841687501</v>
      </c>
    </row>
    <row r="57" spans="2:39" ht="13.95" customHeight="1">
      <c r="B57" s="124"/>
      <c r="C57" s="124"/>
      <c r="D57" s="417" t="s">
        <v>108</v>
      </c>
      <c r="E57" s="390">
        <f t="shared" ref="E57:AM57" si="13">SUM(E25,E29,E33,E37,E41,E45,E49,E53)</f>
        <v>13.545778117136903</v>
      </c>
      <c r="F57" s="390">
        <f t="shared" si="13"/>
        <v>19.227085029883042</v>
      </c>
      <c r="G57" s="390">
        <f t="shared" si="13"/>
        <v>24.05143606879367</v>
      </c>
      <c r="H57" s="390">
        <f t="shared" si="13"/>
        <v>20.304902964975362</v>
      </c>
      <c r="I57" s="390">
        <f t="shared" si="13"/>
        <v>20.721808287206514</v>
      </c>
      <c r="J57" s="390">
        <f t="shared" si="13"/>
        <v>22.728962007345579</v>
      </c>
      <c r="K57" s="390">
        <f t="shared" si="13"/>
        <v>20.208523334770291</v>
      </c>
      <c r="L57" s="390">
        <f t="shared" si="13"/>
        <v>17.069061351329978</v>
      </c>
      <c r="M57" s="390">
        <f t="shared" si="13"/>
        <v>14.587969262555413</v>
      </c>
      <c r="N57" s="390">
        <f t="shared" si="13"/>
        <v>13.101325129172594</v>
      </c>
      <c r="O57" s="390">
        <f t="shared" si="13"/>
        <v>13.072622231090737</v>
      </c>
      <c r="P57" s="390">
        <f t="shared" si="13"/>
        <v>18.04601966725842</v>
      </c>
      <c r="Q57" s="390">
        <f t="shared" si="13"/>
        <v>11.466271879951449</v>
      </c>
      <c r="R57" s="390">
        <f t="shared" si="13"/>
        <v>14.815854953547927</v>
      </c>
      <c r="S57" s="390">
        <f t="shared" si="13"/>
        <v>10.318140781742436</v>
      </c>
      <c r="T57" s="390">
        <f t="shared" si="13"/>
        <v>13.782464229610573</v>
      </c>
      <c r="U57" s="390">
        <f t="shared" si="13"/>
        <v>11.426201606112986</v>
      </c>
      <c r="V57" s="390">
        <f t="shared" si="13"/>
        <v>13.049735576885528</v>
      </c>
      <c r="W57" s="390">
        <f t="shared" si="13"/>
        <v>16.933344896139502</v>
      </c>
      <c r="X57" s="390">
        <f t="shared" si="13"/>
        <v>12.198495231806731</v>
      </c>
      <c r="Y57" s="390">
        <f t="shared" si="13"/>
        <v>11.606458560409754</v>
      </c>
      <c r="Z57" s="390">
        <f t="shared" si="13"/>
        <v>2.1210141140860013</v>
      </c>
      <c r="AA57" s="390">
        <f t="shared" si="13"/>
        <v>1.119847505515041</v>
      </c>
      <c r="AB57" s="390">
        <f t="shared" si="13"/>
        <v>2.542973969782695</v>
      </c>
      <c r="AC57" s="390">
        <f t="shared" si="13"/>
        <v>5.8334626096420514</v>
      </c>
      <c r="AD57" s="390">
        <f t="shared" si="13"/>
        <v>4.8079329444173995</v>
      </c>
      <c r="AE57" s="390">
        <f t="shared" si="13"/>
        <v>4.7715710157232181</v>
      </c>
      <c r="AF57" s="390">
        <f t="shared" si="13"/>
        <v>11.73627495751207</v>
      </c>
      <c r="AG57" s="390">
        <f t="shared" si="13"/>
        <v>3.3207021712051423</v>
      </c>
      <c r="AH57" s="390">
        <f t="shared" si="13"/>
        <v>1.1962044229808408</v>
      </c>
      <c r="AI57" s="390">
        <f t="shared" si="13"/>
        <v>0.1313804435050816</v>
      </c>
      <c r="AJ57" s="390">
        <f t="shared" si="13"/>
        <v>11.135016592167013</v>
      </c>
      <c r="AK57" s="390">
        <f t="shared" si="13"/>
        <v>9.2337369700413774</v>
      </c>
      <c r="AL57" s="390">
        <f t="shared" si="13"/>
        <v>6.6609747309126162</v>
      </c>
      <c r="AM57" s="390">
        <f t="shared" si="13"/>
        <v>10.331202048162094</v>
      </c>
    </row>
    <row r="58" spans="2:39" ht="13.95" customHeight="1">
      <c r="B58" s="124"/>
      <c r="C58" s="124"/>
      <c r="D58" s="417" t="s">
        <v>109</v>
      </c>
      <c r="E58" s="390">
        <f t="shared" ref="E58:AM58" si="14">SUM(E26,E30,E34,E38,E42,E46,E50,E54)</f>
        <v>-11.388873403703407</v>
      </c>
      <c r="F58" s="390">
        <f t="shared" si="14"/>
        <v>-4.2801311280052756</v>
      </c>
      <c r="G58" s="390">
        <f t="shared" si="14"/>
        <v>-7.3864763644282787</v>
      </c>
      <c r="H58" s="390">
        <f t="shared" si="14"/>
        <v>-12.133021613043582</v>
      </c>
      <c r="I58" s="390">
        <f t="shared" si="14"/>
        <v>-1.9811399768508946</v>
      </c>
      <c r="J58" s="390">
        <f t="shared" si="14"/>
        <v>-1.2464507293681328</v>
      </c>
      <c r="K58" s="390">
        <f t="shared" si="14"/>
        <v>-0.13283561684702377</v>
      </c>
      <c r="L58" s="390">
        <f t="shared" si="14"/>
        <v>5.5103495274419476</v>
      </c>
      <c r="M58" s="390">
        <f t="shared" si="14"/>
        <v>7.0076046382787407</v>
      </c>
      <c r="N58" s="390">
        <f t="shared" si="14"/>
        <v>11.174409235298189</v>
      </c>
      <c r="O58" s="390">
        <f t="shared" si="14"/>
        <v>16.882416603933031</v>
      </c>
      <c r="P58" s="390">
        <f t="shared" si="14"/>
        <v>14.391907936117871</v>
      </c>
      <c r="Q58" s="390">
        <f t="shared" si="14"/>
        <v>13.876917124830275</v>
      </c>
      <c r="R58" s="390">
        <f t="shared" si="14"/>
        <v>11.501240848190873</v>
      </c>
      <c r="S58" s="390">
        <f t="shared" si="14"/>
        <v>42.909755407195156</v>
      </c>
      <c r="T58" s="390">
        <f t="shared" si="14"/>
        <v>10.314096212459321</v>
      </c>
      <c r="U58" s="390">
        <f t="shared" si="14"/>
        <v>18.89999587215798</v>
      </c>
      <c r="V58" s="390">
        <f t="shared" si="14"/>
        <v>20.94415677666175</v>
      </c>
      <c r="W58" s="390">
        <f t="shared" si="14"/>
        <v>28.009139254086264</v>
      </c>
      <c r="X58" s="390">
        <f t="shared" si="14"/>
        <v>-5.8629724584404048</v>
      </c>
      <c r="Y58" s="390">
        <f t="shared" si="14"/>
        <v>14.064846647842245</v>
      </c>
      <c r="Z58" s="390">
        <f t="shared" si="14"/>
        <v>-1.1151227963662307</v>
      </c>
      <c r="AA58" s="390">
        <f t="shared" si="14"/>
        <v>-1.4510355804035187</v>
      </c>
      <c r="AB58" s="390">
        <f t="shared" si="14"/>
        <v>2.7457312983516893</v>
      </c>
      <c r="AC58" s="390">
        <f t="shared" si="14"/>
        <v>-5.6333013240253287</v>
      </c>
      <c r="AD58" s="390">
        <f t="shared" si="14"/>
        <v>5.4564711311847809</v>
      </c>
      <c r="AE58" s="390">
        <f t="shared" si="14"/>
        <v>3.1582977436162776</v>
      </c>
      <c r="AF58" s="390">
        <f t="shared" si="14"/>
        <v>0.60996164422924304</v>
      </c>
      <c r="AG58" s="390">
        <f t="shared" si="14"/>
        <v>7.6041900692810875</v>
      </c>
      <c r="AH58" s="390">
        <f t="shared" si="14"/>
        <v>7.1835552213738447</v>
      </c>
      <c r="AI58" s="390">
        <f t="shared" si="14"/>
        <v>6.3539928349752639E-2</v>
      </c>
      <c r="AJ58" s="390">
        <f t="shared" si="14"/>
        <v>10.271630656629734</v>
      </c>
      <c r="AK58" s="390">
        <f t="shared" si="14"/>
        <v>17.708498867050359</v>
      </c>
      <c r="AL58" s="390">
        <f t="shared" si="14"/>
        <v>2.7392798454049316</v>
      </c>
      <c r="AM58" s="390">
        <f t="shared" si="14"/>
        <v>0.28000111708725406</v>
      </c>
    </row>
    <row r="59" spans="2:39" ht="13.95" customHeight="1" thickBot="1">
      <c r="B59" s="124"/>
      <c r="C59" s="124"/>
      <c r="D59" s="417" t="s">
        <v>110</v>
      </c>
      <c r="E59" s="390">
        <f t="shared" ref="E59:AM59" si="15">SUM(E27,E31,E35,E39,E43,E47,E51,E55)</f>
        <v>-9.7692020504509838</v>
      </c>
      <c r="F59" s="390">
        <f t="shared" si="15"/>
        <v>-12.487725924338807</v>
      </c>
      <c r="G59" s="390">
        <f t="shared" si="15"/>
        <v>-11.073661930202736</v>
      </c>
      <c r="H59" s="390">
        <f t="shared" si="15"/>
        <v>-10.844205469930158</v>
      </c>
      <c r="I59" s="390">
        <f t="shared" si="15"/>
        <v>-10.507078144919248</v>
      </c>
      <c r="J59" s="390">
        <f t="shared" si="15"/>
        <v>-11.874005944630996</v>
      </c>
      <c r="K59" s="390">
        <f t="shared" si="15"/>
        <v>-9.8983617561889776</v>
      </c>
      <c r="L59" s="390">
        <f t="shared" si="15"/>
        <v>-8.9693296291614271</v>
      </c>
      <c r="M59" s="390">
        <f t="shared" si="15"/>
        <v>-9.5027574383239166</v>
      </c>
      <c r="N59" s="390">
        <f t="shared" si="15"/>
        <v>-11.317290890624745</v>
      </c>
      <c r="O59" s="390">
        <f t="shared" si="15"/>
        <v>-10.140350455575703</v>
      </c>
      <c r="P59" s="390">
        <f t="shared" si="15"/>
        <v>-8.7275960481677988</v>
      </c>
      <c r="Q59" s="390">
        <f t="shared" si="15"/>
        <v>-10.724172583188013</v>
      </c>
      <c r="R59" s="390">
        <f t="shared" si="15"/>
        <v>-6.2355664881594688</v>
      </c>
      <c r="S59" s="390">
        <f t="shared" si="15"/>
        <v>-6.422721088243752</v>
      </c>
      <c r="T59" s="390">
        <f t="shared" si="15"/>
        <v>-4.9811466884824362</v>
      </c>
      <c r="U59" s="390">
        <f t="shared" si="15"/>
        <v>-6.0034042727989938</v>
      </c>
      <c r="V59" s="390">
        <f t="shared" si="15"/>
        <v>-7.9190278833846115</v>
      </c>
      <c r="W59" s="390">
        <f t="shared" si="15"/>
        <v>-3.9070326513753946</v>
      </c>
      <c r="X59" s="390">
        <f t="shared" si="15"/>
        <v>-6.7914763881471858</v>
      </c>
      <c r="Y59" s="390">
        <f t="shared" si="15"/>
        <v>-6.5049650583683185</v>
      </c>
      <c r="Z59" s="390">
        <f t="shared" si="15"/>
        <v>-6.1369045951425978</v>
      </c>
      <c r="AA59" s="390">
        <f t="shared" si="15"/>
        <v>-5.6856135669338332</v>
      </c>
      <c r="AB59" s="390">
        <f t="shared" si="15"/>
        <v>-3.5694566250277187</v>
      </c>
      <c r="AC59" s="390">
        <f t="shared" si="15"/>
        <v>-2.3288647294839246</v>
      </c>
      <c r="AD59" s="390">
        <f t="shared" si="15"/>
        <v>-5.4125976596979655</v>
      </c>
      <c r="AE59" s="390">
        <f t="shared" si="15"/>
        <v>-7.2893008240981381</v>
      </c>
      <c r="AF59" s="390">
        <f t="shared" si="15"/>
        <v>-3.2637068132034104</v>
      </c>
      <c r="AG59" s="390">
        <f t="shared" si="15"/>
        <v>-2.3613877569972028</v>
      </c>
      <c r="AH59" s="390">
        <f t="shared" si="15"/>
        <v>-4.2709516098364428</v>
      </c>
      <c r="AI59" s="390">
        <f t="shared" si="15"/>
        <v>-3.6996593497386372</v>
      </c>
      <c r="AJ59" s="390">
        <f t="shared" si="15"/>
        <v>-6.5199963355989041</v>
      </c>
      <c r="AK59" s="390">
        <f t="shared" si="15"/>
        <v>-7.1210345151910381E-2</v>
      </c>
      <c r="AL59" s="390">
        <f t="shared" si="15"/>
        <v>-10.748199502819002</v>
      </c>
      <c r="AM59" s="390">
        <f t="shared" si="15"/>
        <v>-3.3385681810805989</v>
      </c>
    </row>
    <row r="60" spans="2:39" s="565" customFormat="1" ht="13.95" customHeight="1" thickTop="1">
      <c r="B60" s="566"/>
      <c r="C60" s="566"/>
      <c r="D60" s="424" t="s">
        <v>120</v>
      </c>
      <c r="E60" s="395">
        <f t="shared" ref="E60:AM60" si="16">E18-E56</f>
        <v>-0.38903774400545199</v>
      </c>
      <c r="F60" s="395">
        <f t="shared" si="16"/>
        <v>-0.41602771861939347</v>
      </c>
      <c r="G60" s="395">
        <f t="shared" si="16"/>
        <v>-0.45317327010971642</v>
      </c>
      <c r="H60" s="395">
        <f t="shared" si="16"/>
        <v>-0.43854876450704117</v>
      </c>
      <c r="I60" s="395">
        <f t="shared" si="16"/>
        <v>-0.42219696800308171</v>
      </c>
      <c r="J60" s="395">
        <f t="shared" si="16"/>
        <v>-0.40265085312547022</v>
      </c>
      <c r="K60" s="395">
        <f t="shared" si="16"/>
        <v>-0.45558622199760812</v>
      </c>
      <c r="L60" s="395">
        <f t="shared" si="16"/>
        <v>-0.54612531545772747</v>
      </c>
      <c r="M60" s="395">
        <f t="shared" si="16"/>
        <v>-0.56523661387317503</v>
      </c>
      <c r="N60" s="395">
        <f t="shared" si="16"/>
        <v>-0.5644412683300164</v>
      </c>
      <c r="O60" s="395">
        <f t="shared" si="16"/>
        <v>-0.51799016288794775</v>
      </c>
      <c r="P60" s="395">
        <f t="shared" si="16"/>
        <v>-0.52579545444036313</v>
      </c>
      <c r="Q60" s="395">
        <f t="shared" si="16"/>
        <v>-0.49753394031183262</v>
      </c>
      <c r="R60" s="395">
        <f t="shared" si="16"/>
        <v>-0.47861803486018673</v>
      </c>
      <c r="S60" s="395">
        <f t="shared" si="16"/>
        <v>-0.44716981361792563</v>
      </c>
      <c r="T60" s="395">
        <f t="shared" si="16"/>
        <v>-0.45051753824048646</v>
      </c>
      <c r="U60" s="395">
        <f t="shared" si="16"/>
        <v>-0.41803123275283127</v>
      </c>
      <c r="V60" s="395">
        <f t="shared" si="16"/>
        <v>-0.41534253424142165</v>
      </c>
      <c r="W60" s="395">
        <f t="shared" si="16"/>
        <v>-0.38217675783932492</v>
      </c>
      <c r="X60" s="395">
        <f t="shared" si="16"/>
        <v>-0.34140685990741798</v>
      </c>
      <c r="Y60" s="395">
        <f t="shared" si="16"/>
        <v>-0.34633008275783084</v>
      </c>
      <c r="Z60" s="395">
        <f t="shared" si="16"/>
        <v>-0.20553115020839918</v>
      </c>
      <c r="AA60" s="395">
        <f t="shared" si="16"/>
        <v>-0.29974218528276797</v>
      </c>
      <c r="AB60" s="395">
        <f t="shared" si="16"/>
        <v>-0.75698273548927397</v>
      </c>
      <c r="AC60" s="395">
        <f t="shared" si="16"/>
        <v>-0.71300757115791091</v>
      </c>
      <c r="AD60" s="395">
        <f t="shared" si="16"/>
        <v>-0.66672788784502224</v>
      </c>
      <c r="AE60" s="395">
        <f t="shared" si="16"/>
        <v>-0.65209061797516865</v>
      </c>
      <c r="AF60" s="395">
        <f t="shared" si="16"/>
        <v>-0.63803053296016188</v>
      </c>
      <c r="AG60" s="395">
        <f t="shared" si="16"/>
        <v>-0.6417319613300112</v>
      </c>
      <c r="AH60" s="395">
        <f t="shared" si="16"/>
        <v>-0.68135027864696784</v>
      </c>
      <c r="AI60" s="395">
        <f t="shared" si="16"/>
        <v>-0.66924920365737517</v>
      </c>
      <c r="AJ60" s="395">
        <f t="shared" si="16"/>
        <v>-0.68658889664889955</v>
      </c>
      <c r="AK60" s="395">
        <f t="shared" si="16"/>
        <v>-0.62411545311149297</v>
      </c>
      <c r="AL60" s="395">
        <f t="shared" si="16"/>
        <v>-0.4976181571812337</v>
      </c>
      <c r="AM60" s="395">
        <f t="shared" si="16"/>
        <v>-0.40247766030148924</v>
      </c>
    </row>
    <row r="61" spans="2:39" ht="13.95" customHeight="1">
      <c r="B61" s="124"/>
      <c r="C61" s="124"/>
      <c r="D61" s="417" t="s">
        <v>108</v>
      </c>
      <c r="E61" s="390">
        <f t="shared" ref="E61:AM61" si="17">E19-E57</f>
        <v>2.0532450500819852</v>
      </c>
      <c r="F61" s="390">
        <f t="shared" si="17"/>
        <v>2.0576310902628023</v>
      </c>
      <c r="G61" s="390">
        <f t="shared" si="17"/>
        <v>1.6156003349704164</v>
      </c>
      <c r="H61" s="390">
        <f t="shared" si="17"/>
        <v>1.8508597861016014</v>
      </c>
      <c r="I61" s="390">
        <f t="shared" si="17"/>
        <v>1.9956559051341713</v>
      </c>
      <c r="J61" s="390">
        <f t="shared" si="17"/>
        <v>1.7720052266684903</v>
      </c>
      <c r="K61" s="390">
        <f t="shared" si="17"/>
        <v>1.9614311134194509</v>
      </c>
      <c r="L61" s="390">
        <f t="shared" si="17"/>
        <v>2.3288030595657716</v>
      </c>
      <c r="M61" s="390">
        <f t="shared" si="17"/>
        <v>2.6747915439321499</v>
      </c>
      <c r="N61" s="390">
        <f t="shared" si="17"/>
        <v>2.4398696425856343</v>
      </c>
      <c r="O61" s="390">
        <f t="shared" si="17"/>
        <v>2.5267613742220867</v>
      </c>
      <c r="P61" s="390">
        <f t="shared" si="17"/>
        <v>1.9718476958463356</v>
      </c>
      <c r="Q61" s="390">
        <f t="shared" si="17"/>
        <v>2.1855004146767953</v>
      </c>
      <c r="R61" s="390">
        <f t="shared" si="17"/>
        <v>1.5065079395579062</v>
      </c>
      <c r="S61" s="390">
        <f t="shared" si="17"/>
        <v>1.5056363369081467</v>
      </c>
      <c r="T61" s="390">
        <f t="shared" si="17"/>
        <v>1.2207143209318563</v>
      </c>
      <c r="U61" s="390">
        <f t="shared" si="17"/>
        <v>1.2841576665705041</v>
      </c>
      <c r="V61" s="390">
        <f t="shared" si="17"/>
        <v>1.2811779404671277</v>
      </c>
      <c r="W61" s="390">
        <f t="shared" si="17"/>
        <v>1.4736068775205098</v>
      </c>
      <c r="X61" s="390">
        <f t="shared" si="17"/>
        <v>1.5253829246691168</v>
      </c>
      <c r="Y61" s="390">
        <f t="shared" si="17"/>
        <v>1.4039681672718363</v>
      </c>
      <c r="Z61" s="390">
        <f t="shared" si="17"/>
        <v>1.0813732260805229</v>
      </c>
      <c r="AA61" s="390">
        <f t="shared" si="17"/>
        <v>1.0732736016259552</v>
      </c>
      <c r="AB61" s="390">
        <f t="shared" si="17"/>
        <v>1.238731330651758</v>
      </c>
      <c r="AC61" s="390">
        <f t="shared" si="17"/>
        <v>1.4886365524746203</v>
      </c>
      <c r="AD61" s="390">
        <f t="shared" si="17"/>
        <v>1.4313541038962567</v>
      </c>
      <c r="AE61" s="390">
        <f t="shared" si="17"/>
        <v>1.5721454711649656</v>
      </c>
      <c r="AF61" s="390">
        <f t="shared" si="17"/>
        <v>1.352649818639474</v>
      </c>
      <c r="AG61" s="390">
        <f t="shared" si="17"/>
        <v>1.3494455189517671</v>
      </c>
      <c r="AH61" s="390">
        <f t="shared" si="17"/>
        <v>1.1429059092491092</v>
      </c>
      <c r="AI61" s="390">
        <f t="shared" si="17"/>
        <v>0.90294663186493374</v>
      </c>
      <c r="AJ61" s="390">
        <f t="shared" si="17"/>
        <v>1.040543637126909</v>
      </c>
      <c r="AK61" s="390">
        <f t="shared" si="17"/>
        <v>1.1908815063481484</v>
      </c>
      <c r="AL61" s="390">
        <f t="shared" si="17"/>
        <v>0.93087589953139815</v>
      </c>
      <c r="AM61" s="390">
        <f t="shared" si="17"/>
        <v>0.90270604274927635</v>
      </c>
    </row>
    <row r="62" spans="2:39" ht="13.95" customHeight="1">
      <c r="B62" s="124"/>
      <c r="C62" s="124"/>
      <c r="D62" s="417" t="s">
        <v>109</v>
      </c>
      <c r="E62" s="390">
        <f t="shared" ref="E62:AM62" si="18">E20-E58</f>
        <v>-2.4426091616121184</v>
      </c>
      <c r="F62" s="390">
        <f t="shared" si="18"/>
        <v>-2.4739990362332991</v>
      </c>
      <c r="G62" s="390">
        <f t="shared" si="18"/>
        <v>-2.0691160881481894</v>
      </c>
      <c r="H62" s="390">
        <f t="shared" si="18"/>
        <v>-2.2897584602842471</v>
      </c>
      <c r="I62" s="390">
        <f t="shared" si="18"/>
        <v>-2.4181842750961695</v>
      </c>
      <c r="J62" s="390">
        <f t="shared" si="18"/>
        <v>-2.1749988922973551</v>
      </c>
      <c r="K62" s="390">
        <f t="shared" si="18"/>
        <v>-2.4173529672392191</v>
      </c>
      <c r="L62" s="390">
        <f t="shared" si="18"/>
        <v>-2.875205217522792</v>
      </c>
      <c r="M62" s="390">
        <f t="shared" si="18"/>
        <v>-3.2402906433948768</v>
      </c>
      <c r="N62" s="390">
        <f t="shared" si="18"/>
        <v>-3.0045646796643304</v>
      </c>
      <c r="O62" s="390">
        <f t="shared" si="18"/>
        <v>-3.0450042685698477</v>
      </c>
      <c r="P62" s="390">
        <f t="shared" si="18"/>
        <v>-2.4978968953212011</v>
      </c>
      <c r="Q62" s="390">
        <f t="shared" si="18"/>
        <v>-2.6832722523376198</v>
      </c>
      <c r="R62" s="390">
        <f t="shared" si="18"/>
        <v>-1.9853375939522788</v>
      </c>
      <c r="S62" s="390">
        <f t="shared" si="18"/>
        <v>-1.9530042649477437</v>
      </c>
      <c r="T62" s="390">
        <f t="shared" si="18"/>
        <v>-1.6714308971896674</v>
      </c>
      <c r="U62" s="390">
        <f t="shared" si="18"/>
        <v>-1.7024092019761738</v>
      </c>
      <c r="V62" s="390">
        <f t="shared" si="18"/>
        <v>-1.6968421915787317</v>
      </c>
      <c r="W62" s="390">
        <f t="shared" si="18"/>
        <v>-1.8561144184503604</v>
      </c>
      <c r="X62" s="390">
        <f t="shared" si="18"/>
        <v>-1.9105041804046063</v>
      </c>
      <c r="Y62" s="390">
        <f t="shared" si="18"/>
        <v>-1.8205871319661071</v>
      </c>
      <c r="Z62" s="390">
        <f t="shared" si="18"/>
        <v>-1.3481476407272255</v>
      </c>
      <c r="AA62" s="390">
        <f t="shared" si="18"/>
        <v>-1.4386324753597335</v>
      </c>
      <c r="AB62" s="390">
        <f t="shared" si="18"/>
        <v>-2.0473096554875276</v>
      </c>
      <c r="AC62" s="390">
        <f t="shared" si="18"/>
        <v>-2.2509183063682734</v>
      </c>
      <c r="AD62" s="390">
        <f t="shared" si="18"/>
        <v>-2.1431924064859622</v>
      </c>
      <c r="AE62" s="390">
        <f t="shared" si="18"/>
        <v>-2.2637670410256772</v>
      </c>
      <c r="AF62" s="390">
        <f t="shared" si="18"/>
        <v>-2.0625676401341324</v>
      </c>
      <c r="AG62" s="390">
        <f t="shared" si="18"/>
        <v>-2.0431901974070845</v>
      </c>
      <c r="AH62" s="390">
        <f t="shared" si="18"/>
        <v>-1.8624081815331488</v>
      </c>
      <c r="AI62" s="390">
        <f t="shared" si="18"/>
        <v>-1.6239192380921685</v>
      </c>
      <c r="AJ62" s="390">
        <f t="shared" si="18"/>
        <v>-1.765037097914453</v>
      </c>
      <c r="AK62" s="390">
        <f t="shared" si="18"/>
        <v>-1.84687424338113</v>
      </c>
      <c r="AL62" s="390">
        <f t="shared" si="18"/>
        <v>-1.4579579790520061</v>
      </c>
      <c r="AM62" s="390">
        <f t="shared" si="18"/>
        <v>-1.3494455940335843</v>
      </c>
    </row>
    <row r="63" spans="2:39" ht="13.95" customHeight="1">
      <c r="B63" s="124"/>
      <c r="C63" s="124"/>
      <c r="D63" s="418" t="s">
        <v>110</v>
      </c>
      <c r="E63" s="391">
        <f t="shared" ref="E63:AM63" si="19">E21-E59</f>
        <v>3.2636752473358399E-4</v>
      </c>
      <c r="F63" s="391">
        <f t="shared" si="19"/>
        <v>3.4022735104954904E-4</v>
      </c>
      <c r="G63" s="391">
        <f t="shared" si="19"/>
        <v>3.4248306798545514E-4</v>
      </c>
      <c r="H63" s="391">
        <f t="shared" si="19"/>
        <v>3.499096757888509E-4</v>
      </c>
      <c r="I63" s="391">
        <f t="shared" si="19"/>
        <v>3.3140195888847757E-4</v>
      </c>
      <c r="J63" s="391">
        <f t="shared" si="19"/>
        <v>3.4281250353451753E-4</v>
      </c>
      <c r="K63" s="391">
        <f t="shared" si="19"/>
        <v>3.3563182204154884E-4</v>
      </c>
      <c r="L63" s="391">
        <f t="shared" si="19"/>
        <v>2.7684249929471605E-4</v>
      </c>
      <c r="M63" s="391">
        <f t="shared" si="19"/>
        <v>2.6248558952168821E-4</v>
      </c>
      <c r="N63" s="391">
        <f t="shared" si="19"/>
        <v>2.5376874861926524E-4</v>
      </c>
      <c r="O63" s="391">
        <f t="shared" si="19"/>
        <v>2.5273145975646116E-4</v>
      </c>
      <c r="P63" s="391">
        <f t="shared" si="19"/>
        <v>2.5374503444375307E-4</v>
      </c>
      <c r="Q63" s="391">
        <f t="shared" si="19"/>
        <v>2.3789734884438474E-4</v>
      </c>
      <c r="R63" s="391">
        <f t="shared" si="19"/>
        <v>2.1161953401893641E-4</v>
      </c>
      <c r="S63" s="391">
        <f t="shared" si="19"/>
        <v>1.9811442166872695E-4</v>
      </c>
      <c r="T63" s="391">
        <f t="shared" si="19"/>
        <v>1.9903801746679051E-4</v>
      </c>
      <c r="U63" s="391">
        <f t="shared" si="19"/>
        <v>2.2030265284023187E-4</v>
      </c>
      <c r="V63" s="391">
        <f t="shared" si="19"/>
        <v>3.2171687029958207E-4</v>
      </c>
      <c r="W63" s="391">
        <f t="shared" si="19"/>
        <v>3.3078309046796761E-4</v>
      </c>
      <c r="X63" s="391">
        <f t="shared" si="19"/>
        <v>4.3714395828129859E-2</v>
      </c>
      <c r="Y63" s="391">
        <f t="shared" si="19"/>
        <v>7.0288881936241054E-2</v>
      </c>
      <c r="Z63" s="391">
        <f t="shared" si="19"/>
        <v>6.1243264438418876E-2</v>
      </c>
      <c r="AA63" s="391">
        <f t="shared" si="19"/>
        <v>6.561668845086821E-2</v>
      </c>
      <c r="AB63" s="391">
        <f t="shared" si="19"/>
        <v>5.1595589346696169E-2</v>
      </c>
      <c r="AC63" s="391">
        <f t="shared" si="19"/>
        <v>4.9274182735487226E-2</v>
      </c>
      <c r="AD63" s="391">
        <f t="shared" si="19"/>
        <v>4.5110414744712557E-2</v>
      </c>
      <c r="AE63" s="391">
        <f t="shared" si="19"/>
        <v>3.9530951885627275E-2</v>
      </c>
      <c r="AF63" s="391">
        <f t="shared" si="19"/>
        <v>7.1887288534438376E-2</v>
      </c>
      <c r="AG63" s="391">
        <f t="shared" si="19"/>
        <v>5.2012717125364372E-2</v>
      </c>
      <c r="AH63" s="391">
        <f t="shared" si="19"/>
        <v>3.8151993637212556E-2</v>
      </c>
      <c r="AI63" s="391">
        <f t="shared" si="19"/>
        <v>5.1723402569889831E-2</v>
      </c>
      <c r="AJ63" s="391">
        <f t="shared" si="19"/>
        <v>3.7904564138585783E-2</v>
      </c>
      <c r="AK63" s="391">
        <f t="shared" si="19"/>
        <v>3.1877283921516231E-2</v>
      </c>
      <c r="AL63" s="391">
        <f t="shared" si="19"/>
        <v>2.9463922339285631E-2</v>
      </c>
      <c r="AM63" s="391">
        <f t="shared" si="19"/>
        <v>4.4261890982649099E-2</v>
      </c>
    </row>
    <row r="64" spans="2:39" ht="16.2">
      <c r="D64" s="339" t="s">
        <v>547</v>
      </c>
      <c r="E64" s="377"/>
      <c r="F64" s="377"/>
      <c r="G64" s="377"/>
      <c r="H64" s="377"/>
      <c r="I64" s="377"/>
      <c r="J64" s="377"/>
      <c r="K64" s="377"/>
      <c r="L64" s="377"/>
      <c r="M64" s="377"/>
      <c r="N64" s="377"/>
      <c r="O64" s="377"/>
      <c r="P64" s="377"/>
      <c r="Q64" s="377"/>
      <c r="R64" s="377"/>
      <c r="S64" s="377"/>
      <c r="T64" s="377"/>
    </row>
    <row r="65" spans="4:20" ht="13.2" customHeight="1">
      <c r="D65" s="378" t="s">
        <v>525</v>
      </c>
      <c r="E65" s="377"/>
      <c r="F65" s="377"/>
      <c r="G65" s="377"/>
      <c r="H65" s="377"/>
      <c r="I65" s="377"/>
      <c r="J65" s="377"/>
      <c r="K65" s="377"/>
      <c r="L65" s="377"/>
      <c r="M65" s="377"/>
      <c r="N65" s="377"/>
      <c r="O65" s="377"/>
      <c r="P65" s="377"/>
      <c r="Q65" s="377"/>
      <c r="R65" s="377"/>
      <c r="S65" s="377"/>
      <c r="T65" s="377"/>
    </row>
    <row r="66" spans="4:20" ht="13.2" customHeight="1">
      <c r="D66" s="413" t="s">
        <v>526</v>
      </c>
      <c r="E66" s="377"/>
      <c r="F66" s="377"/>
      <c r="G66" s="377"/>
      <c r="H66" s="377"/>
      <c r="I66" s="377"/>
      <c r="J66" s="377"/>
      <c r="K66" s="377"/>
      <c r="L66" s="377"/>
      <c r="M66" s="377"/>
      <c r="N66" s="377"/>
      <c r="O66" s="377"/>
      <c r="P66" s="377"/>
      <c r="Q66" s="377"/>
      <c r="R66" s="377"/>
      <c r="S66" s="377"/>
      <c r="T66" s="377"/>
    </row>
    <row r="67" spans="4:20" ht="13.2" customHeight="1">
      <c r="D67" s="378" t="s">
        <v>524</v>
      </c>
      <c r="E67" s="377"/>
      <c r="F67" s="377"/>
      <c r="G67" s="377"/>
      <c r="H67" s="377"/>
      <c r="I67" s="377"/>
      <c r="J67" s="377"/>
      <c r="K67" s="377"/>
      <c r="L67" s="377"/>
      <c r="M67" s="377"/>
      <c r="N67" s="377"/>
      <c r="O67" s="377"/>
      <c r="P67" s="377"/>
      <c r="Q67" s="377"/>
      <c r="R67" s="377"/>
      <c r="S67" s="377"/>
      <c r="T67" s="377"/>
    </row>
    <row r="68" spans="4:20" ht="13.2" customHeight="1">
      <c r="D68" s="378"/>
      <c r="E68" s="377"/>
      <c r="F68" s="377"/>
      <c r="G68" s="377"/>
      <c r="H68" s="377"/>
      <c r="I68" s="377"/>
      <c r="J68" s="377"/>
      <c r="K68" s="377"/>
      <c r="L68" s="377"/>
      <c r="M68" s="377"/>
      <c r="N68" s="377"/>
      <c r="O68" s="377"/>
      <c r="P68" s="377"/>
      <c r="Q68" s="377"/>
      <c r="R68" s="377"/>
      <c r="S68" s="377"/>
      <c r="T68" s="377"/>
    </row>
  </sheetData>
  <phoneticPr fontId="5"/>
  <pageMargins left="0.25" right="0.25" top="0.75" bottom="0.75" header="0.3" footer="0.3"/>
  <pageSetup paperSize="9" scale="55"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13578-54F8-454B-9B4D-949762DCACDC}">
  <sheetPr codeName="Sheet16"/>
  <dimension ref="B1:AR78"/>
  <sheetViews>
    <sheetView workbookViewId="0"/>
  </sheetViews>
  <sheetFormatPr defaultColWidth="18.6640625" defaultRowHeight="12.75" customHeight="1"/>
  <cols>
    <col min="1" max="1" width="3" style="2" customWidth="1"/>
    <col min="2" max="2" width="6.109375" style="2" customWidth="1"/>
    <col min="3" max="3" width="6.33203125" style="5" customWidth="1"/>
    <col min="4" max="7" width="2.44140625" style="5" customWidth="1"/>
    <col min="8" max="8" width="29" style="550" customWidth="1"/>
    <col min="9" max="9" width="7.88671875" style="4" customWidth="1"/>
    <col min="10" max="44" width="6.88671875" style="2" customWidth="1"/>
    <col min="45" max="16384" width="18.6640625" style="2"/>
  </cols>
  <sheetData>
    <row r="1" spans="2:44" ht="16.2" customHeight="1">
      <c r="B1" s="209" t="s">
        <v>121</v>
      </c>
      <c r="C1" s="2"/>
      <c r="D1" s="2"/>
      <c r="E1" s="2"/>
      <c r="F1" s="2"/>
      <c r="G1" s="2"/>
    </row>
    <row r="2" spans="2:44" ht="12.75" customHeight="1">
      <c r="C2" s="2"/>
      <c r="D2" s="2"/>
      <c r="E2" s="2"/>
      <c r="F2" s="2"/>
      <c r="G2" s="2"/>
    </row>
    <row r="3" spans="2:44" ht="13.8">
      <c r="B3" s="551" t="s">
        <v>91</v>
      </c>
      <c r="C3" s="552">
        <v>11</v>
      </c>
      <c r="D3" s="553" t="s">
        <v>122</v>
      </c>
      <c r="E3" s="554"/>
      <c r="F3" s="554"/>
      <c r="G3" s="554"/>
      <c r="H3" s="555"/>
      <c r="I3" s="556"/>
      <c r="J3" s="557"/>
      <c r="K3" s="557"/>
      <c r="L3" s="557"/>
      <c r="M3" s="557"/>
      <c r="N3" s="557"/>
      <c r="O3" s="557"/>
      <c r="P3" s="557"/>
      <c r="Q3" s="557"/>
      <c r="R3" s="557"/>
      <c r="S3" s="557"/>
      <c r="T3" s="557"/>
      <c r="U3" s="557"/>
      <c r="V3" s="557"/>
      <c r="W3" s="557"/>
      <c r="X3" s="557"/>
      <c r="Y3" s="557"/>
      <c r="Z3" s="557"/>
      <c r="AA3" s="557"/>
      <c r="AB3" s="557"/>
      <c r="AC3" s="557"/>
      <c r="AD3" s="557"/>
      <c r="AE3" s="557"/>
      <c r="AF3" s="557"/>
      <c r="AG3" s="557"/>
      <c r="AH3" s="557"/>
      <c r="AI3" s="557"/>
      <c r="AJ3" s="557"/>
      <c r="AK3" s="557"/>
      <c r="AL3" s="557"/>
      <c r="AM3" s="557"/>
      <c r="AN3" s="557"/>
      <c r="AO3" s="557"/>
      <c r="AP3" s="558"/>
      <c r="AQ3" s="558"/>
      <c r="AR3" s="558"/>
    </row>
    <row r="4" spans="2:44" ht="16.8">
      <c r="B4" s="13"/>
      <c r="C4" s="13"/>
      <c r="D4" s="340" t="s">
        <v>123</v>
      </c>
      <c r="E4" s="370"/>
      <c r="F4" s="370"/>
      <c r="G4" s="370"/>
      <c r="H4" s="340"/>
      <c r="I4" s="371" t="s">
        <v>124</v>
      </c>
      <c r="J4" s="202">
        <v>1990</v>
      </c>
      <c r="K4" s="202">
        <f t="shared" ref="K4:AR4" si="0">J4+1</f>
        <v>1991</v>
      </c>
      <c r="L4" s="202">
        <f t="shared" si="0"/>
        <v>1992</v>
      </c>
      <c r="M4" s="202">
        <f t="shared" si="0"/>
        <v>1993</v>
      </c>
      <c r="N4" s="202">
        <f t="shared" si="0"/>
        <v>1994</v>
      </c>
      <c r="O4" s="202">
        <f t="shared" si="0"/>
        <v>1995</v>
      </c>
      <c r="P4" s="202">
        <f t="shared" si="0"/>
        <v>1996</v>
      </c>
      <c r="Q4" s="202">
        <f t="shared" si="0"/>
        <v>1997</v>
      </c>
      <c r="R4" s="202">
        <f t="shared" si="0"/>
        <v>1998</v>
      </c>
      <c r="S4" s="202">
        <f t="shared" si="0"/>
        <v>1999</v>
      </c>
      <c r="T4" s="202">
        <f t="shared" si="0"/>
        <v>2000</v>
      </c>
      <c r="U4" s="202">
        <f t="shared" si="0"/>
        <v>2001</v>
      </c>
      <c r="V4" s="202">
        <f t="shared" si="0"/>
        <v>2002</v>
      </c>
      <c r="W4" s="202">
        <f t="shared" si="0"/>
        <v>2003</v>
      </c>
      <c r="X4" s="202">
        <f t="shared" si="0"/>
        <v>2004</v>
      </c>
      <c r="Y4" s="202">
        <f t="shared" si="0"/>
        <v>2005</v>
      </c>
      <c r="Z4" s="202">
        <f t="shared" si="0"/>
        <v>2006</v>
      </c>
      <c r="AA4" s="202">
        <f t="shared" si="0"/>
        <v>2007</v>
      </c>
      <c r="AB4" s="202">
        <f t="shared" si="0"/>
        <v>2008</v>
      </c>
      <c r="AC4" s="202">
        <f t="shared" si="0"/>
        <v>2009</v>
      </c>
      <c r="AD4" s="202">
        <f t="shared" si="0"/>
        <v>2010</v>
      </c>
      <c r="AE4" s="202">
        <f t="shared" si="0"/>
        <v>2011</v>
      </c>
      <c r="AF4" s="202">
        <f t="shared" si="0"/>
        <v>2012</v>
      </c>
      <c r="AG4" s="202">
        <f t="shared" si="0"/>
        <v>2013</v>
      </c>
      <c r="AH4" s="202">
        <f t="shared" si="0"/>
        <v>2014</v>
      </c>
      <c r="AI4" s="202">
        <f t="shared" si="0"/>
        <v>2015</v>
      </c>
      <c r="AJ4" s="202">
        <f t="shared" si="0"/>
        <v>2016</v>
      </c>
      <c r="AK4" s="202">
        <f t="shared" si="0"/>
        <v>2017</v>
      </c>
      <c r="AL4" s="202">
        <f t="shared" si="0"/>
        <v>2018</v>
      </c>
      <c r="AM4" s="202">
        <f t="shared" si="0"/>
        <v>2019</v>
      </c>
      <c r="AN4" s="202">
        <f t="shared" si="0"/>
        <v>2020</v>
      </c>
      <c r="AO4" s="202">
        <f t="shared" si="0"/>
        <v>2021</v>
      </c>
      <c r="AP4" s="202">
        <f t="shared" si="0"/>
        <v>2022</v>
      </c>
      <c r="AQ4" s="202">
        <f t="shared" si="0"/>
        <v>2023</v>
      </c>
      <c r="AR4" s="202">
        <f t="shared" si="0"/>
        <v>2024</v>
      </c>
    </row>
    <row r="5" spans="2:44" ht="13.8">
      <c r="B5" s="13"/>
      <c r="C5" s="13"/>
      <c r="D5" s="344" t="s">
        <v>506</v>
      </c>
      <c r="E5" s="372"/>
      <c r="F5" s="374"/>
      <c r="G5" s="375"/>
      <c r="H5" s="367"/>
      <c r="I5" s="376"/>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369"/>
      <c r="AL5" s="369"/>
      <c r="AM5" s="369"/>
      <c r="AN5" s="369"/>
      <c r="AO5" s="369"/>
      <c r="AP5" s="369"/>
      <c r="AQ5" s="369"/>
      <c r="AR5" s="369"/>
    </row>
    <row r="6" spans="2:44" ht="13.8">
      <c r="B6" s="13"/>
      <c r="C6" s="13"/>
      <c r="D6" s="353"/>
      <c r="E6" s="344" t="s">
        <v>456</v>
      </c>
      <c r="F6" s="374"/>
      <c r="G6" s="375"/>
      <c r="H6" s="367"/>
      <c r="I6" s="205" t="s">
        <v>466</v>
      </c>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341"/>
      <c r="AI6" s="341"/>
      <c r="AJ6" s="341"/>
      <c r="AK6" s="341"/>
      <c r="AL6" s="341"/>
      <c r="AM6" s="341"/>
      <c r="AN6" s="341"/>
      <c r="AO6" s="341"/>
      <c r="AP6" s="341"/>
      <c r="AQ6" s="341"/>
      <c r="AR6" s="341"/>
    </row>
    <row r="7" spans="2:44" ht="13.8">
      <c r="B7" s="13"/>
      <c r="C7" s="13"/>
      <c r="D7" s="191"/>
      <c r="E7" s="191"/>
      <c r="F7" s="406" t="s">
        <v>519</v>
      </c>
      <c r="G7" s="372"/>
      <c r="H7" s="181"/>
      <c r="I7" s="205" t="s">
        <v>126</v>
      </c>
      <c r="J7" s="341"/>
      <c r="K7" s="341"/>
      <c r="L7" s="341"/>
      <c r="M7" s="341"/>
      <c r="N7" s="341"/>
      <c r="O7" s="341"/>
      <c r="P7" s="341"/>
      <c r="Q7" s="341"/>
      <c r="R7" s="341"/>
      <c r="S7" s="341"/>
      <c r="T7" s="341"/>
      <c r="U7" s="341"/>
      <c r="V7" s="341"/>
      <c r="W7" s="341"/>
      <c r="X7" s="341"/>
      <c r="Y7" s="341"/>
      <c r="Z7" s="341"/>
      <c r="AA7" s="341"/>
      <c r="AB7" s="341"/>
      <c r="AC7" s="341"/>
      <c r="AD7" s="341"/>
      <c r="AE7" s="341"/>
      <c r="AF7" s="341"/>
      <c r="AG7" s="341"/>
      <c r="AH7" s="341"/>
      <c r="AI7" s="341"/>
      <c r="AJ7" s="341"/>
      <c r="AK7" s="341"/>
      <c r="AL7" s="341"/>
      <c r="AM7" s="341"/>
      <c r="AN7" s="341"/>
      <c r="AO7" s="341"/>
      <c r="AP7" s="341"/>
      <c r="AQ7" s="341"/>
      <c r="AR7" s="341"/>
    </row>
    <row r="8" spans="2:44" ht="16.8">
      <c r="B8" s="13"/>
      <c r="C8" s="13"/>
      <c r="D8" s="191"/>
      <c r="E8" s="191"/>
      <c r="F8" s="353"/>
      <c r="G8" s="342" t="s">
        <v>548</v>
      </c>
      <c r="H8" s="342"/>
      <c r="I8" s="205" t="s">
        <v>127</v>
      </c>
      <c r="J8" s="255">
        <v>24.51</v>
      </c>
      <c r="K8" s="255">
        <v>24.51</v>
      </c>
      <c r="L8" s="255">
        <v>24.51</v>
      </c>
      <c r="M8" s="255">
        <v>24.51</v>
      </c>
      <c r="N8" s="255">
        <v>24.51</v>
      </c>
      <c r="O8" s="255">
        <v>24.51</v>
      </c>
      <c r="P8" s="255">
        <v>24.51</v>
      </c>
      <c r="Q8" s="255">
        <v>24.51</v>
      </c>
      <c r="R8" s="255">
        <v>24.51</v>
      </c>
      <c r="S8" s="255">
        <v>24.51</v>
      </c>
      <c r="T8" s="255">
        <v>24.51</v>
      </c>
      <c r="U8" s="255">
        <v>24.51</v>
      </c>
      <c r="V8" s="255">
        <v>24.51</v>
      </c>
      <c r="W8" s="255">
        <v>24.51</v>
      </c>
      <c r="X8" s="255">
        <v>24.51</v>
      </c>
      <c r="Y8" s="255">
        <v>24.51</v>
      </c>
      <c r="Z8" s="255">
        <v>24.51</v>
      </c>
      <c r="AA8" s="255">
        <v>24.51</v>
      </c>
      <c r="AB8" s="255">
        <v>24.51</v>
      </c>
      <c r="AC8" s="255">
        <v>24.51</v>
      </c>
      <c r="AD8" s="255">
        <v>24.51</v>
      </c>
      <c r="AE8" s="255">
        <v>24.51</v>
      </c>
      <c r="AF8" s="255">
        <v>24.51</v>
      </c>
      <c r="AG8" s="255">
        <v>24.422913012424146</v>
      </c>
      <c r="AH8" s="255">
        <v>24.422913012424146</v>
      </c>
      <c r="AI8" s="255">
        <v>24.422913012424146</v>
      </c>
      <c r="AJ8" s="255">
        <v>24.422913012424146</v>
      </c>
      <c r="AK8" s="255">
        <v>24.422913012424146</v>
      </c>
      <c r="AL8" s="255">
        <v>24.463022481013358</v>
      </c>
      <c r="AM8" s="255">
        <v>24.463022481013358</v>
      </c>
      <c r="AN8" s="255">
        <v>24.463022481013358</v>
      </c>
      <c r="AO8" s="255">
        <v>24.463022481013358</v>
      </c>
      <c r="AP8" s="255">
        <v>24.463022481013358</v>
      </c>
      <c r="AQ8" s="255">
        <v>24.52341616890299</v>
      </c>
      <c r="AR8" s="255">
        <v>24.52341616890299</v>
      </c>
    </row>
    <row r="9" spans="2:44" ht="16.95" customHeight="1">
      <c r="B9" s="13"/>
      <c r="C9" s="13"/>
      <c r="D9" s="191"/>
      <c r="E9" s="191"/>
      <c r="F9" s="354"/>
      <c r="G9" s="342" t="s">
        <v>128</v>
      </c>
      <c r="H9" s="342"/>
      <c r="I9" s="205" t="s">
        <v>129</v>
      </c>
      <c r="J9" s="255">
        <v>24.51</v>
      </c>
      <c r="K9" s="255">
        <v>24.51</v>
      </c>
      <c r="L9" s="255">
        <v>24.51</v>
      </c>
      <c r="M9" s="255">
        <v>24.51</v>
      </c>
      <c r="N9" s="255">
        <v>24.51</v>
      </c>
      <c r="O9" s="255">
        <v>24.51</v>
      </c>
      <c r="P9" s="255">
        <v>24.51</v>
      </c>
      <c r="Q9" s="255">
        <v>24.51</v>
      </c>
      <c r="R9" s="255">
        <v>24.51</v>
      </c>
      <c r="S9" s="255">
        <v>24.51</v>
      </c>
      <c r="T9" s="255">
        <v>24.51</v>
      </c>
      <c r="U9" s="255">
        <v>24.51</v>
      </c>
      <c r="V9" s="255">
        <v>24.51</v>
      </c>
      <c r="W9" s="255">
        <v>24.51</v>
      </c>
      <c r="X9" s="255">
        <v>24.51</v>
      </c>
      <c r="Y9" s="255">
        <v>24.51</v>
      </c>
      <c r="Z9" s="255">
        <v>24.51</v>
      </c>
      <c r="AA9" s="255">
        <v>24.51</v>
      </c>
      <c r="AB9" s="255">
        <v>24.51</v>
      </c>
      <c r="AC9" s="255">
        <v>24.51</v>
      </c>
      <c r="AD9" s="255">
        <v>24.51</v>
      </c>
      <c r="AE9" s="255">
        <v>24.51</v>
      </c>
      <c r="AF9" s="255">
        <v>24.51</v>
      </c>
      <c r="AG9" s="255">
        <v>25.058227655761112</v>
      </c>
      <c r="AH9" s="255">
        <v>25.058227655761112</v>
      </c>
      <c r="AI9" s="255">
        <v>25.058227655761112</v>
      </c>
      <c r="AJ9" s="255">
        <v>25.058227655761112</v>
      </c>
      <c r="AK9" s="255">
        <v>25.058227655761112</v>
      </c>
      <c r="AL9" s="255">
        <v>25.093013058245358</v>
      </c>
      <c r="AM9" s="255">
        <v>25.093013058245358</v>
      </c>
      <c r="AN9" s="255">
        <v>25.093013058245358</v>
      </c>
      <c r="AO9" s="255">
        <v>25.093013058245358</v>
      </c>
      <c r="AP9" s="255">
        <v>25.093013058245358</v>
      </c>
      <c r="AQ9" s="255">
        <v>24.781319484119738</v>
      </c>
      <c r="AR9" s="255">
        <v>24.781319484119738</v>
      </c>
    </row>
    <row r="10" spans="2:44" ht="13.8">
      <c r="B10" s="13"/>
      <c r="C10" s="13"/>
      <c r="D10" s="191"/>
      <c r="E10" s="191"/>
      <c r="F10" s="127" t="s">
        <v>130</v>
      </c>
      <c r="G10" s="372"/>
      <c r="H10" s="181"/>
      <c r="I10" s="205" t="s">
        <v>131</v>
      </c>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c r="AK10" s="341"/>
      <c r="AL10" s="341"/>
      <c r="AM10" s="341"/>
      <c r="AN10" s="341"/>
      <c r="AO10" s="341"/>
      <c r="AP10" s="341"/>
      <c r="AQ10" s="341"/>
      <c r="AR10" s="341"/>
    </row>
    <row r="11" spans="2:44" ht="13.8">
      <c r="B11" s="13"/>
      <c r="C11" s="13"/>
      <c r="D11" s="373"/>
      <c r="E11" s="373"/>
      <c r="F11" s="353"/>
      <c r="G11" s="342" t="s">
        <v>518</v>
      </c>
      <c r="H11" s="342"/>
      <c r="I11" s="205" t="s">
        <v>133</v>
      </c>
      <c r="J11" s="255">
        <v>24.71</v>
      </c>
      <c r="K11" s="255">
        <v>24.71</v>
      </c>
      <c r="L11" s="255">
        <v>24.71</v>
      </c>
      <c r="M11" s="255">
        <v>24.71</v>
      </c>
      <c r="N11" s="255">
        <v>24.71</v>
      </c>
      <c r="O11" s="255">
        <v>24.71</v>
      </c>
      <c r="P11" s="255">
        <v>24.71</v>
      </c>
      <c r="Q11" s="255">
        <v>24.71</v>
      </c>
      <c r="R11" s="255">
        <v>24.71</v>
      </c>
      <c r="S11" s="255">
        <v>24.71</v>
      </c>
      <c r="T11" s="255">
        <v>24.71</v>
      </c>
      <c r="U11" s="255">
        <v>24.71</v>
      </c>
      <c r="V11" s="255">
        <v>24.71</v>
      </c>
      <c r="W11" s="255">
        <v>24.71</v>
      </c>
      <c r="X11" s="255">
        <v>24.71</v>
      </c>
      <c r="Y11" s="255">
        <v>24.71</v>
      </c>
      <c r="Z11" s="255">
        <v>24.71</v>
      </c>
      <c r="AA11" s="255">
        <v>24.71</v>
      </c>
      <c r="AB11" s="255">
        <v>24.71</v>
      </c>
      <c r="AC11" s="255">
        <v>24.71</v>
      </c>
      <c r="AD11" s="255">
        <v>24.71</v>
      </c>
      <c r="AE11" s="255">
        <v>24.71</v>
      </c>
      <c r="AF11" s="255">
        <v>24.71</v>
      </c>
      <c r="AG11" s="255">
        <v>24.418477036295684</v>
      </c>
      <c r="AH11" s="255">
        <v>24.418477036295684</v>
      </c>
      <c r="AI11" s="255">
        <v>24.418477036295684</v>
      </c>
      <c r="AJ11" s="255">
        <v>24.418477036295684</v>
      </c>
      <c r="AK11" s="255">
        <v>24.418477036295684</v>
      </c>
      <c r="AL11" s="255">
        <v>24.287455246245159</v>
      </c>
      <c r="AM11" s="255">
        <v>24.287455246245159</v>
      </c>
      <c r="AN11" s="255">
        <v>24.287455246245159</v>
      </c>
      <c r="AO11" s="255">
        <v>24.287455246245159</v>
      </c>
      <c r="AP11" s="255">
        <v>24.287455246245159</v>
      </c>
      <c r="AQ11" s="255">
        <v>24.75918569549864</v>
      </c>
      <c r="AR11" s="255">
        <v>24.75918569549864</v>
      </c>
    </row>
    <row r="12" spans="2:44" ht="13.8">
      <c r="B12" s="13"/>
      <c r="C12" s="13"/>
      <c r="D12" s="191"/>
      <c r="E12" s="191"/>
      <c r="F12" s="354"/>
      <c r="G12" s="342" t="s">
        <v>447</v>
      </c>
      <c r="H12" s="342"/>
      <c r="I12" s="205" t="s">
        <v>135</v>
      </c>
      <c r="J12" s="255">
        <v>24.71</v>
      </c>
      <c r="K12" s="255">
        <v>24.71</v>
      </c>
      <c r="L12" s="255">
        <v>24.71</v>
      </c>
      <c r="M12" s="255">
        <v>24.71</v>
      </c>
      <c r="N12" s="255">
        <v>24.71</v>
      </c>
      <c r="O12" s="255">
        <v>24.71</v>
      </c>
      <c r="P12" s="255">
        <v>24.71</v>
      </c>
      <c r="Q12" s="255">
        <v>24.71</v>
      </c>
      <c r="R12" s="255">
        <v>24.71</v>
      </c>
      <c r="S12" s="255">
        <v>24.71</v>
      </c>
      <c r="T12" s="255">
        <v>24.71</v>
      </c>
      <c r="U12" s="255">
        <v>24.71</v>
      </c>
      <c r="V12" s="255">
        <v>24.71</v>
      </c>
      <c r="W12" s="255">
        <v>24.71</v>
      </c>
      <c r="X12" s="255">
        <v>24.71</v>
      </c>
      <c r="Y12" s="255">
        <v>24.71</v>
      </c>
      <c r="Z12" s="255">
        <v>24.71</v>
      </c>
      <c r="AA12" s="255">
        <v>24.71</v>
      </c>
      <c r="AB12" s="255">
        <v>24.71</v>
      </c>
      <c r="AC12" s="255">
        <v>24.71</v>
      </c>
      <c r="AD12" s="255">
        <v>24.71</v>
      </c>
      <c r="AE12" s="255">
        <v>24.71</v>
      </c>
      <c r="AF12" s="255">
        <v>24.71</v>
      </c>
      <c r="AG12" s="255">
        <v>24.418477036295684</v>
      </c>
      <c r="AH12" s="255">
        <v>24.418477036295684</v>
      </c>
      <c r="AI12" s="255">
        <v>24.418477036295684</v>
      </c>
      <c r="AJ12" s="255">
        <v>24.418477036295684</v>
      </c>
      <c r="AK12" s="255">
        <v>24.418477036295684</v>
      </c>
      <c r="AL12" s="255">
        <v>24.287455246245159</v>
      </c>
      <c r="AM12" s="255">
        <v>24.287455246245159</v>
      </c>
      <c r="AN12" s="255">
        <v>24.287455246245159</v>
      </c>
      <c r="AO12" s="255">
        <v>24.287455246245159</v>
      </c>
      <c r="AP12" s="255">
        <v>24.287455246245159</v>
      </c>
      <c r="AQ12" s="255">
        <v>24.75918569549864</v>
      </c>
      <c r="AR12" s="255">
        <v>24.75918569549864</v>
      </c>
    </row>
    <row r="13" spans="2:44" ht="13.8">
      <c r="B13" s="13"/>
      <c r="C13" s="13"/>
      <c r="D13" s="191"/>
      <c r="E13" s="191"/>
      <c r="F13" s="203" t="s">
        <v>136</v>
      </c>
      <c r="G13" s="375"/>
      <c r="H13" s="204"/>
      <c r="I13" s="205" t="s">
        <v>137</v>
      </c>
      <c r="J13" s="255">
        <v>24.9</v>
      </c>
      <c r="K13" s="255">
        <v>24.9</v>
      </c>
      <c r="L13" s="255">
        <v>24.9</v>
      </c>
      <c r="M13" s="255">
        <v>24.9</v>
      </c>
      <c r="N13" s="255">
        <v>24.9</v>
      </c>
      <c r="O13" s="255">
        <v>24.9</v>
      </c>
      <c r="P13" s="255">
        <v>24.9</v>
      </c>
      <c r="Q13" s="255">
        <v>24.9</v>
      </c>
      <c r="R13" s="255">
        <v>24.9</v>
      </c>
      <c r="S13" s="255">
        <v>24.9</v>
      </c>
      <c r="T13" s="255">
        <v>24.9</v>
      </c>
      <c r="U13" s="255">
        <v>24.9</v>
      </c>
      <c r="V13" s="255">
        <v>24.9</v>
      </c>
      <c r="W13" s="255">
        <v>24.9</v>
      </c>
      <c r="X13" s="255">
        <v>24.9</v>
      </c>
      <c r="Y13" s="255">
        <v>24.9</v>
      </c>
      <c r="Z13" s="255">
        <v>24.9</v>
      </c>
      <c r="AA13" s="255">
        <v>24.9</v>
      </c>
      <c r="AB13" s="255">
        <v>24.9</v>
      </c>
      <c r="AC13" s="255">
        <v>24.9</v>
      </c>
      <c r="AD13" s="255">
        <v>24.9</v>
      </c>
      <c r="AE13" s="255">
        <v>24.9</v>
      </c>
      <c r="AF13" s="255">
        <v>24.9</v>
      </c>
      <c r="AG13" s="255">
        <v>23.742142934161798</v>
      </c>
      <c r="AH13" s="255">
        <v>23.742142934161798</v>
      </c>
      <c r="AI13" s="255">
        <v>23.742142934161798</v>
      </c>
      <c r="AJ13" s="255">
        <v>23.742142934161798</v>
      </c>
      <c r="AK13" s="255">
        <v>23.742142934161798</v>
      </c>
      <c r="AL13" s="255">
        <v>24.21461511166191</v>
      </c>
      <c r="AM13" s="255">
        <v>24.21461511166191</v>
      </c>
      <c r="AN13" s="255">
        <v>24.21461511166191</v>
      </c>
      <c r="AO13" s="255">
        <v>24.21461511166191</v>
      </c>
      <c r="AP13" s="255">
        <v>24.21461511166191</v>
      </c>
      <c r="AQ13" s="255">
        <v>24.21461511166191</v>
      </c>
      <c r="AR13" s="255">
        <v>24.21461511166191</v>
      </c>
    </row>
    <row r="14" spans="2:44" ht="16.8">
      <c r="B14" s="13"/>
      <c r="C14" s="13"/>
      <c r="D14" s="191"/>
      <c r="E14" s="128"/>
      <c r="F14" s="437" t="s">
        <v>549</v>
      </c>
      <c r="G14" s="375"/>
      <c r="H14" s="204"/>
      <c r="I14" s="205" t="s">
        <v>139</v>
      </c>
      <c r="J14" s="255">
        <v>25.46</v>
      </c>
      <c r="K14" s="255">
        <v>25.46</v>
      </c>
      <c r="L14" s="255">
        <v>25.46</v>
      </c>
      <c r="M14" s="255">
        <v>25.46</v>
      </c>
      <c r="N14" s="255">
        <v>25.46</v>
      </c>
      <c r="O14" s="255">
        <v>25.46</v>
      </c>
      <c r="P14" s="255">
        <v>25.46</v>
      </c>
      <c r="Q14" s="255">
        <v>25.46</v>
      </c>
      <c r="R14" s="255">
        <v>25.46</v>
      </c>
      <c r="S14" s="255">
        <v>25.46</v>
      </c>
      <c r="T14" s="255">
        <v>25.46</v>
      </c>
      <c r="U14" s="255">
        <v>25.46</v>
      </c>
      <c r="V14" s="255">
        <v>25.46</v>
      </c>
      <c r="W14" s="255">
        <v>25.46</v>
      </c>
      <c r="X14" s="255">
        <v>25.46</v>
      </c>
      <c r="Y14" s="255">
        <v>25.46</v>
      </c>
      <c r="Z14" s="255">
        <v>25.46</v>
      </c>
      <c r="AA14" s="255">
        <v>25.46</v>
      </c>
      <c r="AB14" s="255">
        <v>25.46</v>
      </c>
      <c r="AC14" s="255">
        <v>25.46</v>
      </c>
      <c r="AD14" s="255">
        <v>25.46</v>
      </c>
      <c r="AE14" s="255">
        <v>25.46</v>
      </c>
      <c r="AF14" s="255">
        <v>25.46</v>
      </c>
      <c r="AG14" s="255">
        <v>25.924961949448729</v>
      </c>
      <c r="AH14" s="255">
        <v>25.924961949448729</v>
      </c>
      <c r="AI14" s="255">
        <v>25.924961949448729</v>
      </c>
      <c r="AJ14" s="255">
        <v>25.924961949448729</v>
      </c>
      <c r="AK14" s="255">
        <v>25.924961949448729</v>
      </c>
      <c r="AL14" s="255">
        <v>25.924961949448729</v>
      </c>
      <c r="AM14" s="255">
        <v>25.924961949448729</v>
      </c>
      <c r="AN14" s="255">
        <v>25.924961949448729</v>
      </c>
      <c r="AO14" s="255">
        <v>25.924961949448729</v>
      </c>
      <c r="AP14" s="255">
        <v>25.924961949448729</v>
      </c>
      <c r="AQ14" s="255">
        <v>26.366417266987963</v>
      </c>
      <c r="AR14" s="255">
        <v>26.366417266987963</v>
      </c>
    </row>
    <row r="15" spans="2:44" ht="13.8">
      <c r="B15" s="13"/>
      <c r="C15" s="13"/>
      <c r="D15" s="353"/>
      <c r="E15" s="344" t="s">
        <v>457</v>
      </c>
      <c r="F15" s="374"/>
      <c r="G15" s="375"/>
      <c r="H15" s="367"/>
      <c r="I15" s="205" t="s">
        <v>467</v>
      </c>
      <c r="J15" s="341"/>
      <c r="K15" s="341"/>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1"/>
      <c r="AM15" s="341"/>
      <c r="AN15" s="341"/>
      <c r="AO15" s="341"/>
      <c r="AP15" s="341"/>
      <c r="AQ15" s="341"/>
      <c r="AR15" s="341"/>
    </row>
    <row r="16" spans="2:44" ht="13.8">
      <c r="B16" s="13"/>
      <c r="C16" s="13"/>
      <c r="D16" s="191"/>
      <c r="E16" s="191"/>
      <c r="F16" s="203" t="s">
        <v>140</v>
      </c>
      <c r="G16" s="375"/>
      <c r="H16" s="204"/>
      <c r="I16" s="205" t="s">
        <v>141</v>
      </c>
      <c r="J16" s="255">
        <v>29.38</v>
      </c>
      <c r="K16" s="255">
        <v>29.38</v>
      </c>
      <c r="L16" s="255">
        <v>29.38</v>
      </c>
      <c r="M16" s="255">
        <v>29.38</v>
      </c>
      <c r="N16" s="255">
        <v>29.38</v>
      </c>
      <c r="O16" s="255">
        <v>29.38</v>
      </c>
      <c r="P16" s="255">
        <v>29.38</v>
      </c>
      <c r="Q16" s="255">
        <v>29.38</v>
      </c>
      <c r="R16" s="255">
        <v>29.38</v>
      </c>
      <c r="S16" s="255">
        <v>29.38</v>
      </c>
      <c r="T16" s="255">
        <v>29.38</v>
      </c>
      <c r="U16" s="255">
        <v>29.38</v>
      </c>
      <c r="V16" s="255">
        <v>29.38</v>
      </c>
      <c r="W16" s="255">
        <v>29.38</v>
      </c>
      <c r="X16" s="255">
        <v>29.38</v>
      </c>
      <c r="Y16" s="255">
        <v>29.38</v>
      </c>
      <c r="Z16" s="255">
        <v>29.38</v>
      </c>
      <c r="AA16" s="255">
        <v>29.38</v>
      </c>
      <c r="AB16" s="255">
        <v>29.38</v>
      </c>
      <c r="AC16" s="255">
        <v>29.38</v>
      </c>
      <c r="AD16" s="255">
        <v>29.38</v>
      </c>
      <c r="AE16" s="255">
        <v>29.38</v>
      </c>
      <c r="AF16" s="255">
        <v>29.38</v>
      </c>
      <c r="AG16" s="255">
        <v>30.216753682913012</v>
      </c>
      <c r="AH16" s="255">
        <v>30.216753682913012</v>
      </c>
      <c r="AI16" s="255">
        <v>30.216753682913012</v>
      </c>
      <c r="AJ16" s="255">
        <v>30.216753682913012</v>
      </c>
      <c r="AK16" s="255">
        <v>30.216753682913012</v>
      </c>
      <c r="AL16" s="255">
        <v>29.877794405182492</v>
      </c>
      <c r="AM16" s="255">
        <v>29.877794405182492</v>
      </c>
      <c r="AN16" s="255">
        <v>29.877794405182492</v>
      </c>
      <c r="AO16" s="255">
        <v>29.877794405182492</v>
      </c>
      <c r="AP16" s="255">
        <v>29.877794405182492</v>
      </c>
      <c r="AQ16" s="255">
        <v>29.71292020644999</v>
      </c>
      <c r="AR16" s="255">
        <v>29.71292020644999</v>
      </c>
    </row>
    <row r="17" spans="2:44" ht="13.8">
      <c r="B17" s="13"/>
      <c r="C17" s="13"/>
      <c r="D17" s="191"/>
      <c r="E17" s="191"/>
      <c r="F17" s="203" t="s">
        <v>142</v>
      </c>
      <c r="G17" s="375"/>
      <c r="H17" s="204"/>
      <c r="I17" s="205" t="s">
        <v>143</v>
      </c>
      <c r="J17" s="255">
        <v>20.9</v>
      </c>
      <c r="K17" s="255">
        <v>20.9</v>
      </c>
      <c r="L17" s="255">
        <v>20.9</v>
      </c>
      <c r="M17" s="255">
        <v>20.9</v>
      </c>
      <c r="N17" s="255">
        <v>20.9</v>
      </c>
      <c r="O17" s="255">
        <v>20.9</v>
      </c>
      <c r="P17" s="255">
        <v>20.9</v>
      </c>
      <c r="Q17" s="255">
        <v>20.9</v>
      </c>
      <c r="R17" s="255">
        <v>20.9</v>
      </c>
      <c r="S17" s="255">
        <v>20.9</v>
      </c>
      <c r="T17" s="255">
        <v>20.9</v>
      </c>
      <c r="U17" s="255">
        <v>20.9</v>
      </c>
      <c r="V17" s="255">
        <v>20.9</v>
      </c>
      <c r="W17" s="255">
        <v>20.9</v>
      </c>
      <c r="X17" s="255">
        <v>20.9</v>
      </c>
      <c r="Y17" s="255">
        <v>20.9</v>
      </c>
      <c r="Z17" s="255">
        <v>20.9</v>
      </c>
      <c r="AA17" s="255">
        <v>20.9</v>
      </c>
      <c r="AB17" s="255">
        <v>20.9</v>
      </c>
      <c r="AC17" s="255">
        <v>20.9</v>
      </c>
      <c r="AD17" s="255">
        <v>20.9</v>
      </c>
      <c r="AE17" s="255">
        <v>20.9</v>
      </c>
      <c r="AF17" s="255">
        <v>20.9</v>
      </c>
      <c r="AG17" s="255">
        <v>20.9</v>
      </c>
      <c r="AH17" s="255">
        <v>20.9</v>
      </c>
      <c r="AI17" s="255">
        <v>20.9</v>
      </c>
      <c r="AJ17" s="255">
        <v>20.9</v>
      </c>
      <c r="AK17" s="255">
        <v>20.9</v>
      </c>
      <c r="AL17" s="255">
        <v>20.9</v>
      </c>
      <c r="AM17" s="255">
        <v>20.9</v>
      </c>
      <c r="AN17" s="255">
        <v>20.9</v>
      </c>
      <c r="AO17" s="255">
        <v>20.9</v>
      </c>
      <c r="AP17" s="255">
        <v>20.9</v>
      </c>
      <c r="AQ17" s="255">
        <v>20.9</v>
      </c>
      <c r="AR17" s="255">
        <v>20.9</v>
      </c>
    </row>
    <row r="18" spans="2:44" ht="13.8">
      <c r="B18" s="13"/>
      <c r="C18" s="13"/>
      <c r="D18" s="191"/>
      <c r="E18" s="191"/>
      <c r="F18" s="203" t="s">
        <v>144</v>
      </c>
      <c r="G18" s="375"/>
      <c r="H18" s="204"/>
      <c r="I18" s="205" t="s">
        <v>145</v>
      </c>
      <c r="J18" s="255">
        <v>29.38</v>
      </c>
      <c r="K18" s="255">
        <v>29.38</v>
      </c>
      <c r="L18" s="255">
        <v>29.38</v>
      </c>
      <c r="M18" s="255">
        <v>29.38</v>
      </c>
      <c r="N18" s="255">
        <v>29.38</v>
      </c>
      <c r="O18" s="255">
        <v>29.38</v>
      </c>
      <c r="P18" s="255">
        <v>29.38</v>
      </c>
      <c r="Q18" s="255">
        <v>29.38</v>
      </c>
      <c r="R18" s="255">
        <v>29.38</v>
      </c>
      <c r="S18" s="255">
        <v>29.38</v>
      </c>
      <c r="T18" s="255">
        <v>29.38</v>
      </c>
      <c r="U18" s="255">
        <v>29.38</v>
      </c>
      <c r="V18" s="255">
        <v>29.38</v>
      </c>
      <c r="W18" s="255">
        <v>29.38</v>
      </c>
      <c r="X18" s="255">
        <v>29.38</v>
      </c>
      <c r="Y18" s="255">
        <v>29.38</v>
      </c>
      <c r="Z18" s="255">
        <v>29.38</v>
      </c>
      <c r="AA18" s="255">
        <v>29.38</v>
      </c>
      <c r="AB18" s="255">
        <v>29.38</v>
      </c>
      <c r="AC18" s="255">
        <v>29.38</v>
      </c>
      <c r="AD18" s="255">
        <v>29.38</v>
      </c>
      <c r="AE18" s="255">
        <v>29.38</v>
      </c>
      <c r="AF18" s="255">
        <v>29.38</v>
      </c>
      <c r="AG18" s="255">
        <v>25.924961949448729</v>
      </c>
      <c r="AH18" s="255">
        <v>25.924961949448729</v>
      </c>
      <c r="AI18" s="255">
        <v>25.924961949448729</v>
      </c>
      <c r="AJ18" s="255">
        <v>25.924961949448729</v>
      </c>
      <c r="AK18" s="255">
        <v>25.924961949448729</v>
      </c>
      <c r="AL18" s="255">
        <v>25.924961949448729</v>
      </c>
      <c r="AM18" s="255">
        <v>25.924961949448729</v>
      </c>
      <c r="AN18" s="255">
        <v>25.924961949448729</v>
      </c>
      <c r="AO18" s="255">
        <v>25.924961949448729</v>
      </c>
      <c r="AP18" s="255">
        <v>25.924961949448729</v>
      </c>
      <c r="AQ18" s="255">
        <v>25.924961949448729</v>
      </c>
      <c r="AR18" s="255">
        <v>25.924961949448729</v>
      </c>
    </row>
    <row r="19" spans="2:44" ht="13.8">
      <c r="B19" s="13"/>
      <c r="C19" s="13"/>
      <c r="D19" s="191"/>
      <c r="E19" s="191"/>
      <c r="F19" s="203" t="s">
        <v>146</v>
      </c>
      <c r="G19" s="375"/>
      <c r="H19" s="204"/>
      <c r="I19" s="205" t="s">
        <v>147</v>
      </c>
      <c r="J19" s="255">
        <v>10.99</v>
      </c>
      <c r="K19" s="255">
        <v>10.99</v>
      </c>
      <c r="L19" s="255">
        <v>10.99</v>
      </c>
      <c r="M19" s="255">
        <v>10.99</v>
      </c>
      <c r="N19" s="255">
        <v>10.99</v>
      </c>
      <c r="O19" s="255">
        <v>10.99</v>
      </c>
      <c r="P19" s="255">
        <v>10.99</v>
      </c>
      <c r="Q19" s="255">
        <v>10.99</v>
      </c>
      <c r="R19" s="255">
        <v>10.99</v>
      </c>
      <c r="S19" s="255">
        <v>10.99</v>
      </c>
      <c r="T19" s="255">
        <v>10.99</v>
      </c>
      <c r="U19" s="255">
        <v>10.99</v>
      </c>
      <c r="V19" s="255">
        <v>10.99</v>
      </c>
      <c r="W19" s="255">
        <v>10.99</v>
      </c>
      <c r="X19" s="255">
        <v>10.99</v>
      </c>
      <c r="Y19" s="255">
        <v>10.99</v>
      </c>
      <c r="Z19" s="255">
        <v>10.99</v>
      </c>
      <c r="AA19" s="255">
        <v>10.99</v>
      </c>
      <c r="AB19" s="255">
        <v>10.99</v>
      </c>
      <c r="AC19" s="255">
        <v>10.99</v>
      </c>
      <c r="AD19" s="255">
        <v>10.99</v>
      </c>
      <c r="AE19" s="255">
        <v>10.99</v>
      </c>
      <c r="AF19" s="255">
        <v>10.99</v>
      </c>
      <c r="AG19" s="255">
        <v>10.927806534489351</v>
      </c>
      <c r="AH19" s="255">
        <v>10.927806534489351</v>
      </c>
      <c r="AI19" s="255">
        <v>10.927806534489351</v>
      </c>
      <c r="AJ19" s="255">
        <v>10.927806534489351</v>
      </c>
      <c r="AK19" s="255">
        <v>10.927806534489351</v>
      </c>
      <c r="AL19" s="255">
        <v>10.879732369415944</v>
      </c>
      <c r="AM19" s="255">
        <v>10.879732369415944</v>
      </c>
      <c r="AN19" s="255">
        <v>10.879732369415944</v>
      </c>
      <c r="AO19" s="255">
        <v>10.879732369415944</v>
      </c>
      <c r="AP19" s="255">
        <v>10.879732369415944</v>
      </c>
      <c r="AQ19" s="255">
        <v>10.793764520176145</v>
      </c>
      <c r="AR19" s="255">
        <v>10.793764520176145</v>
      </c>
    </row>
    <row r="20" spans="2:44" ht="13.8">
      <c r="B20" s="13"/>
      <c r="C20" s="13"/>
      <c r="D20" s="191"/>
      <c r="E20" s="191"/>
      <c r="F20" s="203" t="s">
        <v>148</v>
      </c>
      <c r="G20" s="375"/>
      <c r="H20" s="204"/>
      <c r="I20" s="205" t="s">
        <v>149</v>
      </c>
      <c r="J20" s="255">
        <v>27.248380397582018</v>
      </c>
      <c r="K20" s="255">
        <v>27.146341012321869</v>
      </c>
      <c r="L20" s="255">
        <v>27.084910863631279</v>
      </c>
      <c r="M20" s="255">
        <v>27.081290998685631</v>
      </c>
      <c r="N20" s="255">
        <v>26.977351868838987</v>
      </c>
      <c r="O20" s="255">
        <v>26.896865058543234</v>
      </c>
      <c r="P20" s="255">
        <v>26.860141997386716</v>
      </c>
      <c r="Q20" s="255">
        <v>26.846070363086547</v>
      </c>
      <c r="R20" s="255">
        <v>26.743483190216264</v>
      </c>
      <c r="S20" s="255">
        <v>26.668582925417034</v>
      </c>
      <c r="T20" s="255">
        <v>26.664139684619901</v>
      </c>
      <c r="U20" s="255">
        <v>26.603521695817115</v>
      </c>
      <c r="V20" s="255">
        <v>26.609079875793455</v>
      </c>
      <c r="W20" s="255">
        <v>26.597267968223424</v>
      </c>
      <c r="X20" s="255">
        <v>26.617920914812704</v>
      </c>
      <c r="Y20" s="255">
        <v>26.525871207540757</v>
      </c>
      <c r="Z20" s="255">
        <v>26.424614313328412</v>
      </c>
      <c r="AA20" s="255">
        <v>26.395299202197855</v>
      </c>
      <c r="AB20" s="255">
        <v>26.480974337395995</v>
      </c>
      <c r="AC20" s="255">
        <v>26.529797693422413</v>
      </c>
      <c r="AD20" s="255">
        <v>26.385197209901268</v>
      </c>
      <c r="AE20" s="255">
        <v>26.310894403789995</v>
      </c>
      <c r="AF20" s="255">
        <v>26.185909121198986</v>
      </c>
      <c r="AG20" s="255">
        <v>26.512762102659163</v>
      </c>
      <c r="AH20" s="255">
        <v>26.551393644031865</v>
      </c>
      <c r="AI20" s="255">
        <v>26.521210925036915</v>
      </c>
      <c r="AJ20" s="255">
        <v>26.503729499404173</v>
      </c>
      <c r="AK20" s="255">
        <v>26.520825039756875</v>
      </c>
      <c r="AL20" s="255">
        <v>26.295953278113782</v>
      </c>
      <c r="AM20" s="255">
        <v>26.277871606097861</v>
      </c>
      <c r="AN20" s="255">
        <v>26.373515822768542</v>
      </c>
      <c r="AO20" s="255">
        <v>26.281781666977938</v>
      </c>
      <c r="AP20" s="255">
        <v>26.269406346551548</v>
      </c>
      <c r="AQ20" s="255">
        <v>26.120187099552499</v>
      </c>
      <c r="AR20" s="255">
        <v>26.064172490174048</v>
      </c>
    </row>
    <row r="21" spans="2:44" ht="13.8">
      <c r="B21" s="13"/>
      <c r="C21" s="13"/>
      <c r="D21" s="128"/>
      <c r="E21" s="128"/>
      <c r="F21" s="203" t="s">
        <v>150</v>
      </c>
      <c r="G21" s="375"/>
      <c r="H21" s="204"/>
      <c r="I21" s="205" t="s">
        <v>151</v>
      </c>
      <c r="J21" s="255">
        <v>38.44</v>
      </c>
      <c r="K21" s="255">
        <v>38.44</v>
      </c>
      <c r="L21" s="255">
        <v>38.44</v>
      </c>
      <c r="M21" s="255">
        <v>38.44</v>
      </c>
      <c r="N21" s="255">
        <v>38.44</v>
      </c>
      <c r="O21" s="255">
        <v>38.44</v>
      </c>
      <c r="P21" s="255">
        <v>38.44</v>
      </c>
      <c r="Q21" s="255">
        <v>38.44</v>
      </c>
      <c r="R21" s="255">
        <v>38.44</v>
      </c>
      <c r="S21" s="255">
        <v>38.44</v>
      </c>
      <c r="T21" s="255">
        <v>38.44</v>
      </c>
      <c r="U21" s="255">
        <v>38.44</v>
      </c>
      <c r="V21" s="255">
        <v>38.44</v>
      </c>
      <c r="W21" s="255">
        <v>38.44</v>
      </c>
      <c r="X21" s="255">
        <v>38.44</v>
      </c>
      <c r="Y21" s="255">
        <v>38.44</v>
      </c>
      <c r="Z21" s="255">
        <v>38.44</v>
      </c>
      <c r="AA21" s="255">
        <v>38.44</v>
      </c>
      <c r="AB21" s="255">
        <v>38.44</v>
      </c>
      <c r="AC21" s="255">
        <v>38.44</v>
      </c>
      <c r="AD21" s="255">
        <v>38.44</v>
      </c>
      <c r="AE21" s="255">
        <v>38.44</v>
      </c>
      <c r="AF21" s="255">
        <v>38.44</v>
      </c>
      <c r="AG21" s="255">
        <v>41.716953631553373</v>
      </c>
      <c r="AH21" s="255">
        <v>41.716953631553373</v>
      </c>
      <c r="AI21" s="255">
        <v>41.716953631553373</v>
      </c>
      <c r="AJ21" s="255">
        <v>41.716953631553373</v>
      </c>
      <c r="AK21" s="255">
        <v>41.716953631553373</v>
      </c>
      <c r="AL21" s="255">
        <v>41.963948354800785</v>
      </c>
      <c r="AM21" s="255">
        <v>41.963948354800785</v>
      </c>
      <c r="AN21" s="255">
        <v>41.963948354800785</v>
      </c>
      <c r="AO21" s="255">
        <v>41.963948354800785</v>
      </c>
      <c r="AP21" s="255">
        <v>41.963948354800785</v>
      </c>
      <c r="AQ21" s="255">
        <v>41.92910810062773</v>
      </c>
      <c r="AR21" s="255">
        <v>41.92910810062773</v>
      </c>
    </row>
    <row r="22" spans="2:44" ht="13.8">
      <c r="B22" s="13"/>
      <c r="C22" s="13"/>
      <c r="D22" s="344" t="s">
        <v>505</v>
      </c>
      <c r="E22" s="372"/>
      <c r="F22" s="374"/>
      <c r="G22" s="375"/>
      <c r="H22" s="367"/>
      <c r="I22" s="376"/>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341"/>
      <c r="AP22" s="341"/>
      <c r="AQ22" s="341"/>
      <c r="AR22" s="341"/>
    </row>
    <row r="23" spans="2:44" ht="13.8">
      <c r="B23" s="13"/>
      <c r="C23" s="13"/>
      <c r="D23" s="353"/>
      <c r="E23" s="344" t="s">
        <v>458</v>
      </c>
      <c r="F23" s="374"/>
      <c r="G23" s="375"/>
      <c r="H23" s="367"/>
      <c r="I23" s="205" t="s">
        <v>468</v>
      </c>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c r="AR23" s="341"/>
    </row>
    <row r="24" spans="2:44" ht="13.8">
      <c r="B24" s="13"/>
      <c r="C24" s="13"/>
      <c r="D24" s="191"/>
      <c r="E24" s="191"/>
      <c r="F24" s="127" t="s">
        <v>152</v>
      </c>
      <c r="G24" s="372"/>
      <c r="H24" s="181"/>
      <c r="I24" s="205" t="s">
        <v>153</v>
      </c>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row>
    <row r="25" spans="2:44" ht="13.8">
      <c r="B25" s="13"/>
      <c r="C25" s="13"/>
      <c r="D25" s="353"/>
      <c r="E25" s="353"/>
      <c r="F25" s="353"/>
      <c r="G25" s="342" t="s">
        <v>154</v>
      </c>
      <c r="H25" s="342"/>
      <c r="I25" s="205" t="s">
        <v>155</v>
      </c>
      <c r="J25" s="255">
        <v>19.092109909083145</v>
      </c>
      <c r="K25" s="255">
        <v>19.05073408693681</v>
      </c>
      <c r="L25" s="255">
        <v>19.037313729732585</v>
      </c>
      <c r="M25" s="255">
        <v>19.033369180533963</v>
      </c>
      <c r="N25" s="255">
        <v>19.033925687290871</v>
      </c>
      <c r="O25" s="255">
        <v>19.040878082263532</v>
      </c>
      <c r="P25" s="255">
        <v>19.050634580685855</v>
      </c>
      <c r="Q25" s="255">
        <v>19.065023740250833</v>
      </c>
      <c r="R25" s="255">
        <v>19.060957990690756</v>
      </c>
      <c r="S25" s="255">
        <v>19.074176993694572</v>
      </c>
      <c r="T25" s="255">
        <v>19.04552015771981</v>
      </c>
      <c r="U25" s="255">
        <v>19.064852486297191</v>
      </c>
      <c r="V25" s="255">
        <v>19.050595154185533</v>
      </c>
      <c r="W25" s="255">
        <v>19.061467794112048</v>
      </c>
      <c r="X25" s="255">
        <v>19.040998548313929</v>
      </c>
      <c r="Y25" s="255">
        <v>19.050650420901665</v>
      </c>
      <c r="Z25" s="255">
        <v>19.060104449516931</v>
      </c>
      <c r="AA25" s="255">
        <v>19.051144885338392</v>
      </c>
      <c r="AB25" s="255">
        <v>19.062826132357284</v>
      </c>
      <c r="AC25" s="255">
        <v>19.040812946949291</v>
      </c>
      <c r="AD25" s="255">
        <v>19.05472143346622</v>
      </c>
      <c r="AE25" s="255">
        <v>19.06607632517651</v>
      </c>
      <c r="AF25" s="255">
        <v>19.060320932172253</v>
      </c>
      <c r="AG25" s="255">
        <v>18.985270612433613</v>
      </c>
      <c r="AH25" s="255">
        <v>18.991984232001055</v>
      </c>
      <c r="AI25" s="255">
        <v>18.989345107357892</v>
      </c>
      <c r="AJ25" s="255">
        <v>18.990019732917759</v>
      </c>
      <c r="AK25" s="255">
        <v>18.979389489041154</v>
      </c>
      <c r="AL25" s="255">
        <v>18.973636112837049</v>
      </c>
      <c r="AM25" s="255">
        <v>18.953578371068101</v>
      </c>
      <c r="AN25" s="255">
        <v>18.965475739763285</v>
      </c>
      <c r="AO25" s="255">
        <v>18.965229388001898</v>
      </c>
      <c r="AP25" s="255">
        <v>18.957856404619488</v>
      </c>
      <c r="AQ25" s="255">
        <v>18.934874480990043</v>
      </c>
      <c r="AR25" s="255">
        <v>18.935668998995268</v>
      </c>
    </row>
    <row r="26" spans="2:44" ht="16.8">
      <c r="B26" s="13"/>
      <c r="C26" s="13"/>
      <c r="D26" s="353"/>
      <c r="E26" s="353"/>
      <c r="F26" s="354"/>
      <c r="G26" s="342" t="s">
        <v>550</v>
      </c>
      <c r="H26" s="342"/>
      <c r="I26" s="205" t="s">
        <v>156</v>
      </c>
      <c r="J26" s="255">
        <v>21.342420072493361</v>
      </c>
      <c r="K26" s="255">
        <v>21.384064339551543</v>
      </c>
      <c r="L26" s="255">
        <v>21.383667168901443</v>
      </c>
      <c r="M26" s="255">
        <v>21.368153950561279</v>
      </c>
      <c r="N26" s="255">
        <v>21.37409916953936</v>
      </c>
      <c r="O26" s="255">
        <v>21.378396463361369</v>
      </c>
      <c r="P26" s="255">
        <v>21.377847947836489</v>
      </c>
      <c r="Q26" s="255">
        <v>21.377847947836489</v>
      </c>
      <c r="R26" s="255">
        <v>21.377847947836489</v>
      </c>
      <c r="S26" s="255">
        <v>21.377847947836489</v>
      </c>
      <c r="T26" s="255">
        <v>21.377847947836489</v>
      </c>
      <c r="U26" s="255">
        <v>21.377847947836489</v>
      </c>
      <c r="V26" s="255">
        <v>21.377847947836489</v>
      </c>
      <c r="W26" s="255">
        <v>21.377847947836489</v>
      </c>
      <c r="X26" s="255">
        <v>21.377847947836489</v>
      </c>
      <c r="Y26" s="255">
        <v>21.377847947836489</v>
      </c>
      <c r="Z26" s="255">
        <v>21.468133647414753</v>
      </c>
      <c r="AA26" s="255">
        <v>21.497526414791025</v>
      </c>
      <c r="AB26" s="255">
        <v>21.450918697740811</v>
      </c>
      <c r="AC26" s="255">
        <v>21.438810636626851</v>
      </c>
      <c r="AD26" s="255">
        <v>21.426580643676381</v>
      </c>
      <c r="AE26" s="255">
        <v>21.455730844434203</v>
      </c>
      <c r="AF26" s="255">
        <v>21.475853120044331</v>
      </c>
      <c r="AG26" s="255">
        <v>19.748007801675737</v>
      </c>
      <c r="AH26" s="255">
        <v>19.607935103630851</v>
      </c>
      <c r="AI26" s="255">
        <v>19.542329229822727</v>
      </c>
      <c r="AJ26" s="255">
        <v>19.581394169979472</v>
      </c>
      <c r="AK26" s="255">
        <v>19.43579969088908</v>
      </c>
      <c r="AL26" s="255">
        <v>19.401091016516304</v>
      </c>
      <c r="AM26" s="255">
        <v>19.364402269242841</v>
      </c>
      <c r="AN26" s="255">
        <v>19.335163951928568</v>
      </c>
      <c r="AO26" s="255">
        <v>19.320511015091952</v>
      </c>
      <c r="AP26" s="255">
        <v>19.116789343790405</v>
      </c>
      <c r="AQ26" s="255">
        <v>19.116789343790405</v>
      </c>
      <c r="AR26" s="255">
        <v>19.116789343790405</v>
      </c>
    </row>
    <row r="27" spans="2:44" ht="16.95" customHeight="1">
      <c r="B27" s="13"/>
      <c r="C27" s="13"/>
      <c r="D27" s="191"/>
      <c r="E27" s="191"/>
      <c r="F27" s="181" t="s">
        <v>157</v>
      </c>
      <c r="G27" s="372"/>
      <c r="H27" s="181"/>
      <c r="I27" s="205" t="s">
        <v>158</v>
      </c>
      <c r="J27" s="255">
        <v>19.070790295867482</v>
      </c>
      <c r="K27" s="255">
        <v>19.068359280611936</v>
      </c>
      <c r="L27" s="255">
        <v>19.078721536380058</v>
      </c>
      <c r="M27" s="255">
        <v>19.083320863714864</v>
      </c>
      <c r="N27" s="255">
        <v>19.08948876591904</v>
      </c>
      <c r="O27" s="255">
        <v>19.084103602830904</v>
      </c>
      <c r="P27" s="255">
        <v>19.121766343263076</v>
      </c>
      <c r="Q27" s="255">
        <v>19.146679404596956</v>
      </c>
      <c r="R27" s="255">
        <v>19.142491841645345</v>
      </c>
      <c r="S27" s="255">
        <v>19.17556328798894</v>
      </c>
      <c r="T27" s="255">
        <v>19.234075008889626</v>
      </c>
      <c r="U27" s="255">
        <v>19.274311711275523</v>
      </c>
      <c r="V27" s="255">
        <v>19.135572244182363</v>
      </c>
      <c r="W27" s="255">
        <v>19.2047012274849</v>
      </c>
      <c r="X27" s="255">
        <v>19.18918128362035</v>
      </c>
      <c r="Y27" s="255">
        <v>19.576364370769728</v>
      </c>
      <c r="Z27" s="255">
        <v>19.301902633634985</v>
      </c>
      <c r="AA27" s="255">
        <v>19.160718826046036</v>
      </c>
      <c r="AB27" s="255">
        <v>19.184186188626619</v>
      </c>
      <c r="AC27" s="255">
        <v>19.256368816927385</v>
      </c>
      <c r="AD27" s="255">
        <v>19.214541350513635</v>
      </c>
      <c r="AE27" s="255">
        <v>19.148294428409287</v>
      </c>
      <c r="AF27" s="255">
        <v>19.130683398127747</v>
      </c>
      <c r="AG27" s="255">
        <v>19.213025737666968</v>
      </c>
      <c r="AH27" s="255">
        <v>19.237547682725136</v>
      </c>
      <c r="AI27" s="255">
        <v>19.299837418082191</v>
      </c>
      <c r="AJ27" s="255">
        <v>19.338549882016377</v>
      </c>
      <c r="AK27" s="255">
        <v>19.27599432296002</v>
      </c>
      <c r="AL27" s="255">
        <v>19.344449256953332</v>
      </c>
      <c r="AM27" s="255">
        <v>19.211887028127205</v>
      </c>
      <c r="AN27" s="255">
        <v>19.527146400963314</v>
      </c>
      <c r="AO27" s="255">
        <v>19.147303343405913</v>
      </c>
      <c r="AP27" s="255">
        <v>19.147303343405913</v>
      </c>
      <c r="AQ27" s="255">
        <v>19.147303343405913</v>
      </c>
      <c r="AR27" s="255">
        <v>19.147303343405913</v>
      </c>
    </row>
    <row r="28" spans="2:44" ht="16.8">
      <c r="B28" s="13"/>
      <c r="C28" s="13"/>
      <c r="D28" s="191"/>
      <c r="E28" s="191"/>
      <c r="F28" s="435" t="s">
        <v>559</v>
      </c>
      <c r="G28" s="372"/>
      <c r="H28" s="181"/>
      <c r="I28" s="205" t="s">
        <v>160</v>
      </c>
      <c r="J28" s="255">
        <v>19.96</v>
      </c>
      <c r="K28" s="255">
        <v>19.96</v>
      </c>
      <c r="L28" s="255">
        <v>19.96</v>
      </c>
      <c r="M28" s="255">
        <v>19.96</v>
      </c>
      <c r="N28" s="255">
        <v>19.96</v>
      </c>
      <c r="O28" s="255">
        <v>19.96</v>
      </c>
      <c r="P28" s="255">
        <v>19.96</v>
      </c>
      <c r="Q28" s="255">
        <v>19.96</v>
      </c>
      <c r="R28" s="255">
        <v>19.96</v>
      </c>
      <c r="S28" s="255">
        <v>19.96</v>
      </c>
      <c r="T28" s="255">
        <v>19.96</v>
      </c>
      <c r="U28" s="255">
        <v>19.96</v>
      </c>
      <c r="V28" s="255">
        <v>19.96</v>
      </c>
      <c r="W28" s="255">
        <v>19.96</v>
      </c>
      <c r="X28" s="255">
        <v>19.96</v>
      </c>
      <c r="Y28" s="255">
        <v>19.96</v>
      </c>
      <c r="Z28" s="255">
        <v>19.96</v>
      </c>
      <c r="AA28" s="255">
        <v>19.96</v>
      </c>
      <c r="AB28" s="255">
        <v>19.96</v>
      </c>
      <c r="AC28" s="255">
        <v>19.96</v>
      </c>
      <c r="AD28" s="255">
        <v>19.96</v>
      </c>
      <c r="AE28" s="255">
        <v>19.96</v>
      </c>
      <c r="AF28" s="255">
        <v>19.96</v>
      </c>
      <c r="AG28" s="255">
        <v>19.96</v>
      </c>
      <c r="AH28" s="255">
        <v>19.96</v>
      </c>
      <c r="AI28" s="255">
        <v>19.96</v>
      </c>
      <c r="AJ28" s="255">
        <v>19.96</v>
      </c>
      <c r="AK28" s="255">
        <v>19.96</v>
      </c>
      <c r="AL28" s="255">
        <v>19.96</v>
      </c>
      <c r="AM28" s="255">
        <v>19.96</v>
      </c>
      <c r="AN28" s="255">
        <v>19.96</v>
      </c>
      <c r="AO28" s="255">
        <v>19.96</v>
      </c>
      <c r="AP28" s="255">
        <v>19.96</v>
      </c>
      <c r="AQ28" s="255">
        <v>19.96</v>
      </c>
      <c r="AR28" s="255">
        <v>19.96</v>
      </c>
    </row>
    <row r="29" spans="2:44" ht="16.8">
      <c r="B29" s="13"/>
      <c r="C29" s="13"/>
      <c r="D29" s="191"/>
      <c r="E29" s="191"/>
      <c r="F29" s="127" t="s">
        <v>560</v>
      </c>
      <c r="G29" s="372"/>
      <c r="H29" s="181"/>
      <c r="I29" s="205" t="s">
        <v>162</v>
      </c>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row>
    <row r="30" spans="2:44" ht="16.8">
      <c r="B30" s="13"/>
      <c r="C30" s="13"/>
      <c r="D30" s="191"/>
      <c r="E30" s="191"/>
      <c r="F30" s="191"/>
      <c r="G30" s="435" t="s">
        <v>551</v>
      </c>
      <c r="H30" s="181"/>
      <c r="I30" s="205" t="s">
        <v>163</v>
      </c>
      <c r="J30" s="255">
        <v>17.382541261631477</v>
      </c>
      <c r="K30" s="255">
        <v>17.684795346245167</v>
      </c>
      <c r="L30" s="255">
        <v>17.57129033890298</v>
      </c>
      <c r="M30" s="255">
        <v>17.550419146424101</v>
      </c>
      <c r="N30" s="255">
        <v>17.421288873898209</v>
      </c>
      <c r="O30" s="255">
        <v>18.086055782692725</v>
      </c>
      <c r="P30" s="255">
        <v>17.770594988377574</v>
      </c>
      <c r="Q30" s="255">
        <v>18.048824335016313</v>
      </c>
      <c r="R30" s="255">
        <v>17.940561436631111</v>
      </c>
      <c r="S30" s="255">
        <v>17.937907786645233</v>
      </c>
      <c r="T30" s="255">
        <v>18.024427416579485</v>
      </c>
      <c r="U30" s="255">
        <v>18.05721338667076</v>
      </c>
      <c r="V30" s="255">
        <v>18.122954257996703</v>
      </c>
      <c r="W30" s="255">
        <v>18.322868857960948</v>
      </c>
      <c r="X30" s="255">
        <v>18.830571149095118</v>
      </c>
      <c r="Y30" s="255">
        <v>18.295283321639502</v>
      </c>
      <c r="Z30" s="255">
        <v>18.24903723196547</v>
      </c>
      <c r="AA30" s="255">
        <v>18.099279427549391</v>
      </c>
      <c r="AB30" s="255">
        <v>19.439646771305316</v>
      </c>
      <c r="AC30" s="255">
        <v>18.385857048861499</v>
      </c>
      <c r="AD30" s="255">
        <v>18.438831811042629</v>
      </c>
      <c r="AE30" s="255">
        <v>17.312801709048401</v>
      </c>
      <c r="AF30" s="255">
        <v>18.35425846212264</v>
      </c>
      <c r="AG30" s="255">
        <v>18.297593774238717</v>
      </c>
      <c r="AH30" s="255">
        <v>18.278049007831537</v>
      </c>
      <c r="AI30" s="255">
        <v>18.269517888565272</v>
      </c>
      <c r="AJ30" s="255">
        <v>18.290282008176852</v>
      </c>
      <c r="AK30" s="255">
        <v>18.25260119358369</v>
      </c>
      <c r="AL30" s="255">
        <v>18.246398984783323</v>
      </c>
      <c r="AM30" s="255">
        <v>18.268984485480814</v>
      </c>
      <c r="AN30" s="255">
        <v>18.255564507435139</v>
      </c>
      <c r="AO30" s="255">
        <v>18.251420457299911</v>
      </c>
      <c r="AP30" s="255">
        <v>18.50931327438381</v>
      </c>
      <c r="AQ30" s="255">
        <v>18.389286239405532</v>
      </c>
      <c r="AR30" s="255">
        <v>18.349397407804698</v>
      </c>
    </row>
    <row r="31" spans="2:44" ht="16.95" customHeight="1">
      <c r="B31" s="13"/>
      <c r="C31" s="13"/>
      <c r="D31" s="191"/>
      <c r="E31" s="191"/>
      <c r="F31" s="191"/>
      <c r="G31" s="181" t="s">
        <v>164</v>
      </c>
      <c r="H31" s="181"/>
      <c r="I31" s="205" t="s">
        <v>165</v>
      </c>
      <c r="J31" s="255">
        <v>17.465074936213998</v>
      </c>
      <c r="K31" s="255">
        <v>17.658665763500526</v>
      </c>
      <c r="L31" s="255">
        <v>17.540941325077192</v>
      </c>
      <c r="M31" s="255">
        <v>17.571154169350283</v>
      </c>
      <c r="N31" s="255">
        <v>17.604959359110318</v>
      </c>
      <c r="O31" s="255">
        <v>17.576658599236065</v>
      </c>
      <c r="P31" s="255">
        <v>17.864853055067922</v>
      </c>
      <c r="Q31" s="255">
        <v>17.780831253131858</v>
      </c>
      <c r="R31" s="255">
        <v>17.634574788094501</v>
      </c>
      <c r="S31" s="255">
        <v>17.645792710987692</v>
      </c>
      <c r="T31" s="255">
        <v>17.623993171794424</v>
      </c>
      <c r="U31" s="255">
        <v>17.623993171794424</v>
      </c>
      <c r="V31" s="255">
        <v>17.581174315144636</v>
      </c>
      <c r="W31" s="255">
        <v>17.758179858453286</v>
      </c>
      <c r="X31" s="255">
        <v>18.193670901203948</v>
      </c>
      <c r="Y31" s="255">
        <v>18.193670901203948</v>
      </c>
      <c r="Z31" s="255">
        <v>17.770516853145867</v>
      </c>
      <c r="AA31" s="255">
        <v>17.770516853145867</v>
      </c>
      <c r="AB31" s="255">
        <v>19.029941503359542</v>
      </c>
      <c r="AC31" s="255">
        <v>17.883126535200052</v>
      </c>
      <c r="AD31" s="255">
        <v>17.883126535200052</v>
      </c>
      <c r="AE31" s="255">
        <v>17.883126535200052</v>
      </c>
      <c r="AF31" s="255">
        <v>17.883126535200052</v>
      </c>
      <c r="AG31" s="255">
        <v>18.193793444129501</v>
      </c>
      <c r="AH31" s="255">
        <v>18.193793444129501</v>
      </c>
      <c r="AI31" s="255">
        <v>18.193793444129501</v>
      </c>
      <c r="AJ31" s="255">
        <v>18.193793444129501</v>
      </c>
      <c r="AK31" s="255">
        <v>18.193793444129501</v>
      </c>
      <c r="AL31" s="255">
        <v>18.193793444129501</v>
      </c>
      <c r="AM31" s="255">
        <v>18.193793444129501</v>
      </c>
      <c r="AN31" s="255">
        <v>18.193793444129501</v>
      </c>
      <c r="AO31" s="255">
        <v>18.239688363730977</v>
      </c>
      <c r="AP31" s="255">
        <v>18.239688363730977</v>
      </c>
      <c r="AQ31" s="255">
        <v>18.239688363730977</v>
      </c>
      <c r="AR31" s="255">
        <v>18.239688363730977</v>
      </c>
    </row>
    <row r="32" spans="2:44" ht="16.95" customHeight="1">
      <c r="B32" s="13"/>
      <c r="C32" s="13"/>
      <c r="D32" s="191"/>
      <c r="E32" s="128"/>
      <c r="F32" s="128"/>
      <c r="G32" s="181" t="s">
        <v>166</v>
      </c>
      <c r="H32" s="181"/>
      <c r="I32" s="205" t="s">
        <v>167</v>
      </c>
      <c r="J32" s="255">
        <v>15.56991459758329</v>
      </c>
      <c r="K32" s="255">
        <v>15.700761225612348</v>
      </c>
      <c r="L32" s="255">
        <v>15.859112789552029</v>
      </c>
      <c r="M32" s="255">
        <v>16.017205169313865</v>
      </c>
      <c r="N32" s="255">
        <v>16.205754573015266</v>
      </c>
      <c r="O32" s="255">
        <v>16.158476247316791</v>
      </c>
      <c r="P32" s="255">
        <v>16.346502470820166</v>
      </c>
      <c r="Q32" s="255">
        <v>16.547925611253525</v>
      </c>
      <c r="R32" s="255">
        <v>16.770350968639747</v>
      </c>
      <c r="S32" s="255">
        <v>16.617728883164396</v>
      </c>
      <c r="T32" s="255">
        <v>16.844111147099262</v>
      </c>
      <c r="U32" s="255">
        <v>16.647353476707451</v>
      </c>
      <c r="V32" s="255">
        <v>17.251539754404863</v>
      </c>
      <c r="W32" s="255">
        <v>17.116345241376433</v>
      </c>
      <c r="X32" s="255">
        <v>17.664546300618341</v>
      </c>
      <c r="Y32" s="255">
        <v>17.630494180823401</v>
      </c>
      <c r="Z32" s="255">
        <v>17.68176152936049</v>
      </c>
      <c r="AA32" s="255">
        <v>17.056052255959937</v>
      </c>
      <c r="AB32" s="255">
        <v>18.816589965141354</v>
      </c>
      <c r="AC32" s="255">
        <v>17.931754143383976</v>
      </c>
      <c r="AD32" s="255">
        <v>18.010131512145133</v>
      </c>
      <c r="AE32" s="255">
        <v>16.944044301481902</v>
      </c>
      <c r="AF32" s="255">
        <v>18.158472966836577</v>
      </c>
      <c r="AG32" s="255">
        <v>18.250889307041589</v>
      </c>
      <c r="AH32" s="255">
        <v>18.243635206577505</v>
      </c>
      <c r="AI32" s="255">
        <v>18.23055652859496</v>
      </c>
      <c r="AJ32" s="255">
        <v>18.272580676934844</v>
      </c>
      <c r="AK32" s="255">
        <v>18.225575401452698</v>
      </c>
      <c r="AL32" s="255">
        <v>18.209666374635191</v>
      </c>
      <c r="AM32" s="255">
        <v>18.208371820542073</v>
      </c>
      <c r="AN32" s="255">
        <v>18.208371820542073</v>
      </c>
      <c r="AO32" s="255">
        <v>18.2405932558414</v>
      </c>
      <c r="AP32" s="255">
        <v>18.2405932558414</v>
      </c>
      <c r="AQ32" s="255">
        <v>18.2405932558414</v>
      </c>
      <c r="AR32" s="255">
        <v>18.2405932558414</v>
      </c>
    </row>
    <row r="33" spans="2:44" ht="13.8">
      <c r="B33" s="13"/>
      <c r="C33" s="13"/>
      <c r="D33" s="353"/>
      <c r="E33" s="344" t="s">
        <v>459</v>
      </c>
      <c r="F33" s="372"/>
      <c r="G33" s="372"/>
      <c r="H33" s="342"/>
      <c r="I33" s="205" t="s">
        <v>469</v>
      </c>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row>
    <row r="34" spans="2:44" ht="13.8">
      <c r="B34" s="13"/>
      <c r="C34" s="13"/>
      <c r="D34" s="353"/>
      <c r="E34" s="353"/>
      <c r="F34" s="344" t="s">
        <v>460</v>
      </c>
      <c r="G34" s="372"/>
      <c r="H34" s="342"/>
      <c r="I34" s="205" t="s">
        <v>470</v>
      </c>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341"/>
      <c r="AP34" s="341"/>
      <c r="AQ34" s="341"/>
      <c r="AR34" s="341"/>
    </row>
    <row r="35" spans="2:44" ht="13.8">
      <c r="B35" s="13"/>
      <c r="C35" s="13"/>
      <c r="D35" s="191"/>
      <c r="E35" s="191"/>
      <c r="F35" s="191"/>
      <c r="G35" s="181" t="s">
        <v>168</v>
      </c>
      <c r="H35" s="134"/>
      <c r="I35" s="205" t="s">
        <v>169</v>
      </c>
      <c r="J35" s="255">
        <v>18.170000000000002</v>
      </c>
      <c r="K35" s="255">
        <v>18.170000000000002</v>
      </c>
      <c r="L35" s="255">
        <v>18.170000000000002</v>
      </c>
      <c r="M35" s="255">
        <v>18.170000000000002</v>
      </c>
      <c r="N35" s="255">
        <v>18.170000000000002</v>
      </c>
      <c r="O35" s="255">
        <v>18.170000000000002</v>
      </c>
      <c r="P35" s="255">
        <v>18.170000000000002</v>
      </c>
      <c r="Q35" s="255">
        <v>18.170000000000002</v>
      </c>
      <c r="R35" s="255">
        <v>18.170000000000002</v>
      </c>
      <c r="S35" s="255">
        <v>18.170000000000002</v>
      </c>
      <c r="T35" s="255">
        <v>18.170000000000002</v>
      </c>
      <c r="U35" s="255">
        <v>18.170000000000002</v>
      </c>
      <c r="V35" s="255">
        <v>18.170000000000002</v>
      </c>
      <c r="W35" s="255">
        <v>18.170000000000002</v>
      </c>
      <c r="X35" s="255">
        <v>18.170000000000002</v>
      </c>
      <c r="Y35" s="255">
        <v>18.170000000000002</v>
      </c>
      <c r="Z35" s="255">
        <v>18.170000000000002</v>
      </c>
      <c r="AA35" s="255">
        <v>18.170000000000002</v>
      </c>
      <c r="AB35" s="255">
        <v>18.170000000000002</v>
      </c>
      <c r="AC35" s="255">
        <v>18.170000000000002</v>
      </c>
      <c r="AD35" s="255">
        <v>18.170000000000002</v>
      </c>
      <c r="AE35" s="255">
        <v>18.170000000000002</v>
      </c>
      <c r="AF35" s="255">
        <v>18.170000000000002</v>
      </c>
      <c r="AG35" s="255">
        <v>18.630537702558474</v>
      </c>
      <c r="AH35" s="255">
        <v>18.630537702558474</v>
      </c>
      <c r="AI35" s="255">
        <v>18.630537702558474</v>
      </c>
      <c r="AJ35" s="255">
        <v>18.630537702558474</v>
      </c>
      <c r="AK35" s="255">
        <v>18.630537702558474</v>
      </c>
      <c r="AL35" s="255">
        <v>18.630537702558474</v>
      </c>
      <c r="AM35" s="255">
        <v>18.630537702558474</v>
      </c>
      <c r="AN35" s="255">
        <v>18.630537702558474</v>
      </c>
      <c r="AO35" s="255">
        <v>18.630537702558474</v>
      </c>
      <c r="AP35" s="255">
        <v>18.630537702558474</v>
      </c>
      <c r="AQ35" s="255">
        <v>18.633641011736074</v>
      </c>
      <c r="AR35" s="255">
        <v>18.633641011736074</v>
      </c>
    </row>
    <row r="36" spans="2:44" ht="13.8">
      <c r="B36" s="13"/>
      <c r="C36" s="13"/>
      <c r="D36" s="191"/>
      <c r="E36" s="191"/>
      <c r="F36" s="128"/>
      <c r="G36" s="181" t="s">
        <v>170</v>
      </c>
      <c r="H36" s="134"/>
      <c r="I36" s="205" t="s">
        <v>171</v>
      </c>
      <c r="J36" s="255">
        <v>18.29</v>
      </c>
      <c r="K36" s="255">
        <v>18.29</v>
      </c>
      <c r="L36" s="255">
        <v>18.29</v>
      </c>
      <c r="M36" s="255">
        <v>18.29</v>
      </c>
      <c r="N36" s="255">
        <v>18.29</v>
      </c>
      <c r="O36" s="255">
        <v>18.29</v>
      </c>
      <c r="P36" s="255">
        <v>18.29</v>
      </c>
      <c r="Q36" s="255">
        <v>18.29</v>
      </c>
      <c r="R36" s="255">
        <v>18.29</v>
      </c>
      <c r="S36" s="255">
        <v>18.29</v>
      </c>
      <c r="T36" s="255">
        <v>18.29</v>
      </c>
      <c r="U36" s="255">
        <v>18.29</v>
      </c>
      <c r="V36" s="255">
        <v>18.29</v>
      </c>
      <c r="W36" s="255">
        <v>18.29</v>
      </c>
      <c r="X36" s="255">
        <v>18.29</v>
      </c>
      <c r="Y36" s="255">
        <v>18.29</v>
      </c>
      <c r="Z36" s="255">
        <v>18.29</v>
      </c>
      <c r="AA36" s="255">
        <v>18.29</v>
      </c>
      <c r="AB36" s="255">
        <v>18.29</v>
      </c>
      <c r="AC36" s="255">
        <v>18.29</v>
      </c>
      <c r="AD36" s="255">
        <v>18.29</v>
      </c>
      <c r="AE36" s="255">
        <v>18.29</v>
      </c>
      <c r="AF36" s="255">
        <v>18.29</v>
      </c>
      <c r="AG36" s="255">
        <v>19.261158234938485</v>
      </c>
      <c r="AH36" s="255">
        <v>19.261158234938485</v>
      </c>
      <c r="AI36" s="255">
        <v>19.261158234938485</v>
      </c>
      <c r="AJ36" s="255">
        <v>19.261158234938485</v>
      </c>
      <c r="AK36" s="255">
        <v>19.261158234938485</v>
      </c>
      <c r="AL36" s="255">
        <v>19.261158234938485</v>
      </c>
      <c r="AM36" s="255">
        <v>19.261158234938485</v>
      </c>
      <c r="AN36" s="255">
        <v>19.261158234938485</v>
      </c>
      <c r="AO36" s="255">
        <v>19.261158234938485</v>
      </c>
      <c r="AP36" s="255">
        <v>19.261158234938485</v>
      </c>
      <c r="AQ36" s="255">
        <v>19.225519038571292</v>
      </c>
      <c r="AR36" s="255">
        <v>19.225519038571292</v>
      </c>
    </row>
    <row r="37" spans="2:44" ht="13.8">
      <c r="B37" s="13"/>
      <c r="C37" s="13"/>
      <c r="D37" s="353"/>
      <c r="E37" s="353"/>
      <c r="F37" s="344" t="s">
        <v>461</v>
      </c>
      <c r="G37" s="372"/>
      <c r="H37" s="342"/>
      <c r="I37" s="205" t="s">
        <v>471</v>
      </c>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1"/>
      <c r="AR37" s="341"/>
    </row>
    <row r="38" spans="2:44" ht="16.8">
      <c r="B38" s="13"/>
      <c r="C38" s="13"/>
      <c r="D38" s="373"/>
      <c r="E38" s="373"/>
      <c r="F38" s="373"/>
      <c r="G38" s="206" t="s">
        <v>552</v>
      </c>
      <c r="H38" s="343"/>
      <c r="I38" s="587" t="s">
        <v>172</v>
      </c>
      <c r="J38" s="255">
        <v>18.289999999999996</v>
      </c>
      <c r="K38" s="255">
        <v>18.29</v>
      </c>
      <c r="L38" s="255">
        <v>18.289999999999996</v>
      </c>
      <c r="M38" s="255">
        <v>18.289999999999996</v>
      </c>
      <c r="N38" s="255">
        <v>18.29</v>
      </c>
      <c r="O38" s="255">
        <v>18.29</v>
      </c>
      <c r="P38" s="255">
        <v>18.29</v>
      </c>
      <c r="Q38" s="255">
        <v>18.29</v>
      </c>
      <c r="R38" s="255">
        <v>18.289999999999996</v>
      </c>
      <c r="S38" s="255">
        <v>18.289999999999996</v>
      </c>
      <c r="T38" s="255">
        <v>18.289999999999996</v>
      </c>
      <c r="U38" s="255">
        <v>18.289999999999996</v>
      </c>
      <c r="V38" s="255">
        <v>18.29</v>
      </c>
      <c r="W38" s="255">
        <v>18.289999999999996</v>
      </c>
      <c r="X38" s="255">
        <v>18.289999999999996</v>
      </c>
      <c r="Y38" s="255">
        <v>18.29</v>
      </c>
      <c r="Z38" s="255">
        <v>18.289999999999996</v>
      </c>
      <c r="AA38" s="255">
        <v>18.289999999999996</v>
      </c>
      <c r="AB38" s="255">
        <v>18.29</v>
      </c>
      <c r="AC38" s="255">
        <v>18.289999999999996</v>
      </c>
      <c r="AD38" s="255">
        <v>18.289999999999996</v>
      </c>
      <c r="AE38" s="255">
        <v>18.289999999999996</v>
      </c>
      <c r="AF38" s="255">
        <v>18.29</v>
      </c>
      <c r="AG38" s="255">
        <v>18.713499704353897</v>
      </c>
      <c r="AH38" s="255">
        <v>18.712026773961565</v>
      </c>
      <c r="AI38" s="255">
        <v>18.714307487587941</v>
      </c>
      <c r="AJ38" s="255">
        <v>18.703894174834584</v>
      </c>
      <c r="AK38" s="255">
        <v>18.70357296970629</v>
      </c>
      <c r="AL38" s="255">
        <v>18.709433737462081</v>
      </c>
      <c r="AM38" s="255">
        <v>18.708004327480783</v>
      </c>
      <c r="AN38" s="255">
        <v>18.708738306527817</v>
      </c>
      <c r="AO38" s="255">
        <v>18.707246884165063</v>
      </c>
      <c r="AP38" s="255">
        <v>18.698510311289105</v>
      </c>
      <c r="AQ38" s="255">
        <v>18.696359367289343</v>
      </c>
      <c r="AR38" s="255">
        <v>18.693998167275939</v>
      </c>
    </row>
    <row r="39" spans="2:44" ht="16.8">
      <c r="B39" s="13"/>
      <c r="C39" s="13"/>
      <c r="D39" s="373"/>
      <c r="E39" s="373"/>
      <c r="F39" s="373"/>
      <c r="G39" s="206" t="s">
        <v>553</v>
      </c>
      <c r="H39" s="343"/>
      <c r="I39" s="587"/>
      <c r="J39" s="255">
        <v>18.289999999999996</v>
      </c>
      <c r="K39" s="255">
        <v>18.29</v>
      </c>
      <c r="L39" s="255">
        <v>18.289999999999996</v>
      </c>
      <c r="M39" s="255">
        <v>18.289999999999996</v>
      </c>
      <c r="N39" s="255">
        <v>18.29</v>
      </c>
      <c r="O39" s="255">
        <v>18.29</v>
      </c>
      <c r="P39" s="255">
        <v>18.29</v>
      </c>
      <c r="Q39" s="255">
        <v>18.29</v>
      </c>
      <c r="R39" s="255">
        <v>18.289999999999996</v>
      </c>
      <c r="S39" s="255">
        <v>18.289999999999996</v>
      </c>
      <c r="T39" s="255">
        <v>18.29</v>
      </c>
      <c r="U39" s="255">
        <v>18.289999999999996</v>
      </c>
      <c r="V39" s="255">
        <v>18.29</v>
      </c>
      <c r="W39" s="255">
        <v>18.289999999999996</v>
      </c>
      <c r="X39" s="255">
        <v>18.289999999999996</v>
      </c>
      <c r="Y39" s="255">
        <v>18.289999803394895</v>
      </c>
      <c r="Z39" s="255">
        <v>18.289999398636756</v>
      </c>
      <c r="AA39" s="255">
        <v>18.289999005676574</v>
      </c>
      <c r="AB39" s="255">
        <v>18.289979684653332</v>
      </c>
      <c r="AC39" s="255">
        <v>18.287248980672533</v>
      </c>
      <c r="AD39" s="255">
        <v>18.219018502850187</v>
      </c>
      <c r="AE39" s="255">
        <v>18.215980584071598</v>
      </c>
      <c r="AF39" s="255">
        <v>18.212560253313555</v>
      </c>
      <c r="AG39" s="255">
        <v>18.61572269423182</v>
      </c>
      <c r="AH39" s="255">
        <v>18.591711405067468</v>
      </c>
      <c r="AI39" s="255">
        <v>18.568902586651003</v>
      </c>
      <c r="AJ39" s="255">
        <v>18.54184150794773</v>
      </c>
      <c r="AK39" s="255">
        <v>18.526667038281374</v>
      </c>
      <c r="AL39" s="255">
        <v>18.51876606221018</v>
      </c>
      <c r="AM39" s="255">
        <v>18.518285852680702</v>
      </c>
      <c r="AN39" s="255">
        <v>18.479738612333584</v>
      </c>
      <c r="AO39" s="255">
        <v>18.486017649494521</v>
      </c>
      <c r="AP39" s="255">
        <v>18.488760435291137</v>
      </c>
      <c r="AQ39" s="255">
        <v>18.471039602559728</v>
      </c>
      <c r="AR39" s="255">
        <v>18.452503287754606</v>
      </c>
    </row>
    <row r="40" spans="2:44" ht="13.8">
      <c r="B40" s="13"/>
      <c r="C40" s="13"/>
      <c r="D40" s="191"/>
      <c r="E40" s="191"/>
      <c r="F40" s="191"/>
      <c r="G40" s="181" t="s">
        <v>173</v>
      </c>
      <c r="H40" s="134"/>
      <c r="I40" s="205" t="s">
        <v>174</v>
      </c>
      <c r="J40" s="255">
        <v>18.309999999999999</v>
      </c>
      <c r="K40" s="255">
        <v>18.309999999999999</v>
      </c>
      <c r="L40" s="255">
        <v>18.309999999999999</v>
      </c>
      <c r="M40" s="255">
        <v>18.309999999999999</v>
      </c>
      <c r="N40" s="255">
        <v>18.309999999999995</v>
      </c>
      <c r="O40" s="255">
        <v>18.310000000000002</v>
      </c>
      <c r="P40" s="255">
        <v>18.309999999999995</v>
      </c>
      <c r="Q40" s="255">
        <v>18.309999999999995</v>
      </c>
      <c r="R40" s="255">
        <v>18.309999999999995</v>
      </c>
      <c r="S40" s="255">
        <v>18.309999999999999</v>
      </c>
      <c r="T40" s="255">
        <v>18.309999999999995</v>
      </c>
      <c r="U40" s="255">
        <v>18.309999999999995</v>
      </c>
      <c r="V40" s="255">
        <v>18.309999999999995</v>
      </c>
      <c r="W40" s="255">
        <v>18.309999999999999</v>
      </c>
      <c r="X40" s="255">
        <v>18.310000000000002</v>
      </c>
      <c r="Y40" s="255">
        <v>18.309999999999999</v>
      </c>
      <c r="Z40" s="255">
        <v>18.309999999999995</v>
      </c>
      <c r="AA40" s="255">
        <v>18.309999999999999</v>
      </c>
      <c r="AB40" s="255">
        <v>18.309999999999999</v>
      </c>
      <c r="AC40" s="255">
        <v>18.309999999999995</v>
      </c>
      <c r="AD40" s="255">
        <v>18.309999999999999</v>
      </c>
      <c r="AE40" s="255">
        <v>18.309999999999995</v>
      </c>
      <c r="AF40" s="255">
        <v>18.309999999999999</v>
      </c>
      <c r="AG40" s="255">
        <v>18.599675061305959</v>
      </c>
      <c r="AH40" s="255">
        <v>18.588442385875258</v>
      </c>
      <c r="AI40" s="255">
        <v>18.574166640974418</v>
      </c>
      <c r="AJ40" s="255">
        <v>18.586854190814318</v>
      </c>
      <c r="AK40" s="255">
        <v>18.606179721360274</v>
      </c>
      <c r="AL40" s="255">
        <v>18.610086551718737</v>
      </c>
      <c r="AM40" s="255">
        <v>18.598853061690324</v>
      </c>
      <c r="AN40" s="255">
        <v>18.585840928654989</v>
      </c>
      <c r="AO40" s="255">
        <v>18.603324208686249</v>
      </c>
      <c r="AP40" s="255">
        <v>18.641869321681948</v>
      </c>
      <c r="AQ40" s="255">
        <v>18.611935555437125</v>
      </c>
      <c r="AR40" s="255">
        <v>18.62302794583497</v>
      </c>
    </row>
    <row r="41" spans="2:44" ht="13.8">
      <c r="B41" s="13"/>
      <c r="C41" s="13"/>
      <c r="D41" s="191"/>
      <c r="E41" s="191"/>
      <c r="F41" s="191"/>
      <c r="G41" s="181" t="s">
        <v>175</v>
      </c>
      <c r="H41" s="134"/>
      <c r="I41" s="205" t="s">
        <v>176</v>
      </c>
      <c r="J41" s="255">
        <v>18.510000000000002</v>
      </c>
      <c r="K41" s="255">
        <v>18.510000000000002</v>
      </c>
      <c r="L41" s="255">
        <v>18.510000000000002</v>
      </c>
      <c r="M41" s="255">
        <v>18.510000000000002</v>
      </c>
      <c r="N41" s="255">
        <v>18.510000000000002</v>
      </c>
      <c r="O41" s="255">
        <v>18.510000000000002</v>
      </c>
      <c r="P41" s="255">
        <v>18.510000000000002</v>
      </c>
      <c r="Q41" s="255">
        <v>18.510000000000002</v>
      </c>
      <c r="R41" s="255">
        <v>18.510000000000002</v>
      </c>
      <c r="S41" s="255">
        <v>18.510000000000002</v>
      </c>
      <c r="T41" s="255">
        <v>18.510000000000002</v>
      </c>
      <c r="U41" s="255">
        <v>18.510000000000002</v>
      </c>
      <c r="V41" s="255">
        <v>18.510000000000002</v>
      </c>
      <c r="W41" s="255">
        <v>18.510000000000002</v>
      </c>
      <c r="X41" s="255">
        <v>18.510000000000002</v>
      </c>
      <c r="Y41" s="255">
        <v>18.510000000000002</v>
      </c>
      <c r="Z41" s="255">
        <v>18.510000000000002</v>
      </c>
      <c r="AA41" s="255">
        <v>18.510000000000002</v>
      </c>
      <c r="AB41" s="255">
        <v>18.510000000000002</v>
      </c>
      <c r="AC41" s="255">
        <v>18.510000000000002</v>
      </c>
      <c r="AD41" s="255">
        <v>18.510000000000002</v>
      </c>
      <c r="AE41" s="255">
        <v>18.510000000000002</v>
      </c>
      <c r="AF41" s="255">
        <v>18.510000000000002</v>
      </c>
      <c r="AG41" s="255">
        <v>18.706172168860991</v>
      </c>
      <c r="AH41" s="255">
        <v>18.706172168860991</v>
      </c>
      <c r="AI41" s="255">
        <v>18.706172168860991</v>
      </c>
      <c r="AJ41" s="255">
        <v>18.706172168860991</v>
      </c>
      <c r="AK41" s="255">
        <v>18.706172168860991</v>
      </c>
      <c r="AL41" s="255">
        <v>18.706172168860991</v>
      </c>
      <c r="AM41" s="255">
        <v>18.706172168860991</v>
      </c>
      <c r="AN41" s="255">
        <v>18.706172168860991</v>
      </c>
      <c r="AO41" s="255">
        <v>18.706172168860991</v>
      </c>
      <c r="AP41" s="255">
        <v>18.706172168860991</v>
      </c>
      <c r="AQ41" s="255">
        <v>18.671635078651775</v>
      </c>
      <c r="AR41" s="255">
        <v>18.671635078651775</v>
      </c>
    </row>
    <row r="42" spans="2:44" ht="16.8">
      <c r="B42" s="13"/>
      <c r="C42" s="13"/>
      <c r="D42" s="373"/>
      <c r="E42" s="373"/>
      <c r="F42" s="373"/>
      <c r="G42" s="206" t="s">
        <v>554</v>
      </c>
      <c r="H42" s="343"/>
      <c r="I42" s="587" t="s">
        <v>177</v>
      </c>
      <c r="J42" s="255">
        <v>18.73</v>
      </c>
      <c r="K42" s="255">
        <v>18.73</v>
      </c>
      <c r="L42" s="255">
        <v>18.73</v>
      </c>
      <c r="M42" s="255">
        <v>18.73</v>
      </c>
      <c r="N42" s="255">
        <v>18.73</v>
      </c>
      <c r="O42" s="255">
        <v>18.73</v>
      </c>
      <c r="P42" s="255">
        <v>18.73</v>
      </c>
      <c r="Q42" s="255">
        <v>18.73</v>
      </c>
      <c r="R42" s="255">
        <v>18.73</v>
      </c>
      <c r="S42" s="255">
        <v>18.73</v>
      </c>
      <c r="T42" s="255">
        <v>18.73</v>
      </c>
      <c r="U42" s="255">
        <v>18.73</v>
      </c>
      <c r="V42" s="255">
        <v>18.73</v>
      </c>
      <c r="W42" s="255">
        <v>18.73</v>
      </c>
      <c r="X42" s="255">
        <v>18.73</v>
      </c>
      <c r="Y42" s="255">
        <v>18.73</v>
      </c>
      <c r="Z42" s="255">
        <v>18.73</v>
      </c>
      <c r="AA42" s="255">
        <v>18.73</v>
      </c>
      <c r="AB42" s="255">
        <v>18.73</v>
      </c>
      <c r="AC42" s="255">
        <v>18.73</v>
      </c>
      <c r="AD42" s="255">
        <v>18.73</v>
      </c>
      <c r="AE42" s="255">
        <v>18.73</v>
      </c>
      <c r="AF42" s="255">
        <v>18.73</v>
      </c>
      <c r="AG42" s="255">
        <v>18.7944215470534</v>
      </c>
      <c r="AH42" s="255">
        <v>18.7944215470534</v>
      </c>
      <c r="AI42" s="255">
        <v>18.7944215470534</v>
      </c>
      <c r="AJ42" s="255">
        <v>18.7944215470534</v>
      </c>
      <c r="AK42" s="255">
        <v>18.7944215470534</v>
      </c>
      <c r="AL42" s="255">
        <v>18.7944215470534</v>
      </c>
      <c r="AM42" s="255">
        <v>18.7944215470534</v>
      </c>
      <c r="AN42" s="255">
        <v>18.7944215470534</v>
      </c>
      <c r="AO42" s="255">
        <v>18.7944215470534</v>
      </c>
      <c r="AP42" s="255">
        <v>18.7944215470534</v>
      </c>
      <c r="AQ42" s="255">
        <v>18.775335415509293</v>
      </c>
      <c r="AR42" s="255">
        <v>18.775335415509293</v>
      </c>
    </row>
    <row r="43" spans="2:44" ht="16.8">
      <c r="B43" s="13"/>
      <c r="C43" s="13"/>
      <c r="D43" s="373"/>
      <c r="E43" s="373"/>
      <c r="F43" s="373"/>
      <c r="G43" s="206" t="s">
        <v>555</v>
      </c>
      <c r="H43" s="343"/>
      <c r="I43" s="587"/>
      <c r="J43" s="255">
        <v>18.73</v>
      </c>
      <c r="K43" s="255">
        <v>18.73</v>
      </c>
      <c r="L43" s="255">
        <v>18.73</v>
      </c>
      <c r="M43" s="255">
        <v>18.73</v>
      </c>
      <c r="N43" s="255">
        <v>18.73</v>
      </c>
      <c r="O43" s="255">
        <v>18.73</v>
      </c>
      <c r="P43" s="255">
        <v>18.73</v>
      </c>
      <c r="Q43" s="255">
        <v>18.73</v>
      </c>
      <c r="R43" s="255">
        <v>18.73</v>
      </c>
      <c r="S43" s="255">
        <v>18.73</v>
      </c>
      <c r="T43" s="255">
        <v>18.73</v>
      </c>
      <c r="U43" s="255">
        <v>18.73</v>
      </c>
      <c r="V43" s="255">
        <v>18.73</v>
      </c>
      <c r="W43" s="255">
        <v>18.73</v>
      </c>
      <c r="X43" s="255">
        <v>18.73</v>
      </c>
      <c r="Y43" s="255">
        <v>18.73</v>
      </c>
      <c r="Z43" s="255">
        <v>18.728889136113967</v>
      </c>
      <c r="AA43" s="255">
        <v>18.728576375834528</v>
      </c>
      <c r="AB43" s="255">
        <v>18.728487788381731</v>
      </c>
      <c r="AC43" s="255">
        <v>18.727983417838722</v>
      </c>
      <c r="AD43" s="255">
        <v>18.727984534999671</v>
      </c>
      <c r="AE43" s="255">
        <v>18.727794012515506</v>
      </c>
      <c r="AF43" s="255">
        <v>18.727810909846824</v>
      </c>
      <c r="AG43" s="255">
        <v>18.792100792443147</v>
      </c>
      <c r="AH43" s="255">
        <v>18.790701826273139</v>
      </c>
      <c r="AI43" s="255">
        <v>18.790444814812926</v>
      </c>
      <c r="AJ43" s="255">
        <v>18.790810682108354</v>
      </c>
      <c r="AK43" s="255">
        <v>18.79090337479105</v>
      </c>
      <c r="AL43" s="255">
        <v>18.791023807039824</v>
      </c>
      <c r="AM43" s="255">
        <v>18.790670333821364</v>
      </c>
      <c r="AN43" s="255">
        <v>18.790617670982215</v>
      </c>
      <c r="AO43" s="255">
        <v>18.78996124779384</v>
      </c>
      <c r="AP43" s="255">
        <v>18.790553176767087</v>
      </c>
      <c r="AQ43" s="255">
        <v>18.770559279742344</v>
      </c>
      <c r="AR43" s="255">
        <v>18.769632758435726</v>
      </c>
    </row>
    <row r="44" spans="2:44" ht="13.8">
      <c r="B44" s="13"/>
      <c r="C44" s="13"/>
      <c r="D44" s="191"/>
      <c r="E44" s="191"/>
      <c r="F44" s="191"/>
      <c r="G44" s="181" t="s">
        <v>179</v>
      </c>
      <c r="H44" s="134"/>
      <c r="I44" s="205" t="s">
        <v>180</v>
      </c>
      <c r="J44" s="255">
        <v>18.899999999999999</v>
      </c>
      <c r="K44" s="255">
        <v>18.899999999999999</v>
      </c>
      <c r="L44" s="255">
        <v>18.899999999999999</v>
      </c>
      <c r="M44" s="255">
        <v>18.899999999999999</v>
      </c>
      <c r="N44" s="255">
        <v>18.899999999999999</v>
      </c>
      <c r="O44" s="255">
        <v>18.899999999999999</v>
      </c>
      <c r="P44" s="255">
        <v>18.899999999999999</v>
      </c>
      <c r="Q44" s="255">
        <v>18.899999999999999</v>
      </c>
      <c r="R44" s="255">
        <v>18.899999999999999</v>
      </c>
      <c r="S44" s="255">
        <v>18.899999999999999</v>
      </c>
      <c r="T44" s="255">
        <v>18.899999999999999</v>
      </c>
      <c r="U44" s="255">
        <v>18.899999999999999</v>
      </c>
      <c r="V44" s="255">
        <v>18.899999999999999</v>
      </c>
      <c r="W44" s="255">
        <v>18.899999999999999</v>
      </c>
      <c r="X44" s="255">
        <v>18.899999999999999</v>
      </c>
      <c r="Y44" s="255">
        <v>18.899999999999999</v>
      </c>
      <c r="Z44" s="255">
        <v>18.899999999999999</v>
      </c>
      <c r="AA44" s="255">
        <v>18.899999999999999</v>
      </c>
      <c r="AB44" s="255">
        <v>18.899999999999999</v>
      </c>
      <c r="AC44" s="255">
        <v>18.899999999999999</v>
      </c>
      <c r="AD44" s="255">
        <v>18.899999999999999</v>
      </c>
      <c r="AE44" s="255">
        <v>18.899999999999999</v>
      </c>
      <c r="AF44" s="255">
        <v>18.899999999999999</v>
      </c>
      <c r="AG44" s="255">
        <v>19.323023451438921</v>
      </c>
      <c r="AH44" s="255">
        <v>19.323023451438921</v>
      </c>
      <c r="AI44" s="255">
        <v>19.323023451438921</v>
      </c>
      <c r="AJ44" s="255">
        <v>19.323023451438921</v>
      </c>
      <c r="AK44" s="255">
        <v>19.323023451438921</v>
      </c>
      <c r="AL44" s="255">
        <v>19.323023451438921</v>
      </c>
      <c r="AM44" s="255">
        <v>19.323023451438921</v>
      </c>
      <c r="AN44" s="255">
        <v>19.323023451438921</v>
      </c>
      <c r="AO44" s="255">
        <v>19.323023451438921</v>
      </c>
      <c r="AP44" s="255">
        <v>19.323023451438921</v>
      </c>
      <c r="AQ44" s="255">
        <v>19.182580639603295</v>
      </c>
      <c r="AR44" s="255">
        <v>19.182580639603295</v>
      </c>
    </row>
    <row r="45" spans="2:44" ht="13.8">
      <c r="B45" s="13"/>
      <c r="C45" s="13"/>
      <c r="D45" s="191"/>
      <c r="E45" s="191"/>
      <c r="F45" s="191"/>
      <c r="G45" s="181" t="s">
        <v>181</v>
      </c>
      <c r="H45" s="134"/>
      <c r="I45" s="205" t="s">
        <v>182</v>
      </c>
      <c r="J45" s="255">
        <v>19.22</v>
      </c>
      <c r="K45" s="255">
        <v>19.22</v>
      </c>
      <c r="L45" s="255">
        <v>19.22</v>
      </c>
      <c r="M45" s="255">
        <v>19.22</v>
      </c>
      <c r="N45" s="255">
        <v>19.22</v>
      </c>
      <c r="O45" s="255">
        <v>19.22</v>
      </c>
      <c r="P45" s="255">
        <v>19.22</v>
      </c>
      <c r="Q45" s="255">
        <v>19.22</v>
      </c>
      <c r="R45" s="255">
        <v>19.22</v>
      </c>
      <c r="S45" s="255">
        <v>19.22</v>
      </c>
      <c r="T45" s="255">
        <v>19.22</v>
      </c>
      <c r="U45" s="255">
        <v>19.22</v>
      </c>
      <c r="V45" s="255">
        <v>19.22</v>
      </c>
      <c r="W45" s="255">
        <v>19.22</v>
      </c>
      <c r="X45" s="255">
        <v>19.22</v>
      </c>
      <c r="Y45" s="255">
        <v>19.22</v>
      </c>
      <c r="Z45" s="255">
        <v>19.22</v>
      </c>
      <c r="AA45" s="255">
        <v>19.22</v>
      </c>
      <c r="AB45" s="255">
        <v>19.22</v>
      </c>
      <c r="AC45" s="255">
        <v>19.22</v>
      </c>
      <c r="AD45" s="255">
        <v>19.22</v>
      </c>
      <c r="AE45" s="255">
        <v>19.22</v>
      </c>
      <c r="AF45" s="255">
        <v>19.22</v>
      </c>
      <c r="AG45" s="255">
        <v>19.984462940905889</v>
      </c>
      <c r="AH45" s="255">
        <v>19.984462940905889</v>
      </c>
      <c r="AI45" s="255">
        <v>19.984462940905889</v>
      </c>
      <c r="AJ45" s="255">
        <v>19.984462940905889</v>
      </c>
      <c r="AK45" s="255">
        <v>19.984462940905889</v>
      </c>
      <c r="AL45" s="255">
        <v>19.984462940905889</v>
      </c>
      <c r="AM45" s="255">
        <v>19.984462940905889</v>
      </c>
      <c r="AN45" s="255">
        <v>19.984462940905889</v>
      </c>
      <c r="AO45" s="255">
        <v>19.984462940905889</v>
      </c>
      <c r="AP45" s="255">
        <v>19.984462940905889</v>
      </c>
      <c r="AQ45" s="255">
        <v>19.984462940905889</v>
      </c>
      <c r="AR45" s="255">
        <v>19.984462940905889</v>
      </c>
    </row>
    <row r="46" spans="2:44" ht="13.8">
      <c r="B46" s="13"/>
      <c r="C46" s="13"/>
      <c r="D46" s="191"/>
      <c r="E46" s="191"/>
      <c r="F46" s="191"/>
      <c r="G46" s="181" t="s">
        <v>183</v>
      </c>
      <c r="H46" s="134"/>
      <c r="I46" s="205" t="s">
        <v>184</v>
      </c>
      <c r="J46" s="255">
        <v>19.54</v>
      </c>
      <c r="K46" s="255">
        <v>19.54</v>
      </c>
      <c r="L46" s="255">
        <v>19.54</v>
      </c>
      <c r="M46" s="255">
        <v>19.54</v>
      </c>
      <c r="N46" s="255">
        <v>19.54</v>
      </c>
      <c r="O46" s="255">
        <v>19.54</v>
      </c>
      <c r="P46" s="255">
        <v>19.54</v>
      </c>
      <c r="Q46" s="255">
        <v>19.54</v>
      </c>
      <c r="R46" s="255">
        <v>19.54</v>
      </c>
      <c r="S46" s="255">
        <v>19.54</v>
      </c>
      <c r="T46" s="255">
        <v>19.54</v>
      </c>
      <c r="U46" s="255">
        <v>19.54</v>
      </c>
      <c r="V46" s="255">
        <v>19.54</v>
      </c>
      <c r="W46" s="255">
        <v>19.54</v>
      </c>
      <c r="X46" s="255">
        <v>19.54</v>
      </c>
      <c r="Y46" s="255">
        <v>19.54</v>
      </c>
      <c r="Z46" s="255">
        <v>19.54</v>
      </c>
      <c r="AA46" s="255">
        <v>19.54</v>
      </c>
      <c r="AB46" s="255">
        <v>19.54</v>
      </c>
      <c r="AC46" s="255">
        <v>19.54</v>
      </c>
      <c r="AD46" s="255">
        <v>19.54</v>
      </c>
      <c r="AE46" s="255">
        <v>19.54</v>
      </c>
      <c r="AF46" s="255">
        <v>19.54</v>
      </c>
      <c r="AG46" s="255">
        <v>20.174769941996598</v>
      </c>
      <c r="AH46" s="255">
        <v>20.174769941996598</v>
      </c>
      <c r="AI46" s="255">
        <v>20.174769941996598</v>
      </c>
      <c r="AJ46" s="255">
        <v>20.174769941996598</v>
      </c>
      <c r="AK46" s="255">
        <v>20.174769941996598</v>
      </c>
      <c r="AL46" s="255">
        <v>20.174769941996598</v>
      </c>
      <c r="AM46" s="255">
        <v>20.174769941996598</v>
      </c>
      <c r="AN46" s="255">
        <v>20.174769941996598</v>
      </c>
      <c r="AO46" s="255">
        <v>20.174769941996598</v>
      </c>
      <c r="AP46" s="255">
        <v>20.174769941996598</v>
      </c>
      <c r="AQ46" s="255">
        <v>19.970225317921845</v>
      </c>
      <c r="AR46" s="255">
        <v>19.970225317921845</v>
      </c>
    </row>
    <row r="47" spans="2:44" ht="13.8">
      <c r="B47" s="13"/>
      <c r="C47" s="13"/>
      <c r="D47" s="191"/>
      <c r="E47" s="191"/>
      <c r="F47" s="128"/>
      <c r="G47" s="181" t="s">
        <v>185</v>
      </c>
      <c r="H47" s="134"/>
      <c r="I47" s="205" t="s">
        <v>186</v>
      </c>
      <c r="J47" s="255">
        <v>19.54</v>
      </c>
      <c r="K47" s="255">
        <v>19.54</v>
      </c>
      <c r="L47" s="255">
        <v>19.54</v>
      </c>
      <c r="M47" s="255">
        <v>19.54</v>
      </c>
      <c r="N47" s="255">
        <v>19.54</v>
      </c>
      <c r="O47" s="255">
        <v>19.54</v>
      </c>
      <c r="P47" s="255">
        <v>19.54</v>
      </c>
      <c r="Q47" s="255">
        <v>19.54</v>
      </c>
      <c r="R47" s="255">
        <v>19.54</v>
      </c>
      <c r="S47" s="255">
        <v>19.54</v>
      </c>
      <c r="T47" s="255">
        <v>19.54</v>
      </c>
      <c r="U47" s="255">
        <v>19.54</v>
      </c>
      <c r="V47" s="255">
        <v>19.54</v>
      </c>
      <c r="W47" s="255">
        <v>19.54</v>
      </c>
      <c r="X47" s="255">
        <v>19.54</v>
      </c>
      <c r="Y47" s="255">
        <v>19.54</v>
      </c>
      <c r="Z47" s="255">
        <v>19.54</v>
      </c>
      <c r="AA47" s="255">
        <v>19.54</v>
      </c>
      <c r="AB47" s="255">
        <v>19.54</v>
      </c>
      <c r="AC47" s="255">
        <v>19.54</v>
      </c>
      <c r="AD47" s="255">
        <v>19.54</v>
      </c>
      <c r="AE47" s="255">
        <v>19.54</v>
      </c>
      <c r="AF47" s="255">
        <v>19.54</v>
      </c>
      <c r="AG47" s="255">
        <v>19.823808978580391</v>
      </c>
      <c r="AH47" s="255">
        <v>19.823808978580391</v>
      </c>
      <c r="AI47" s="255">
        <v>19.823808978580391</v>
      </c>
      <c r="AJ47" s="255">
        <v>19.823808978580391</v>
      </c>
      <c r="AK47" s="255">
        <v>19.823808978580391</v>
      </c>
      <c r="AL47" s="255">
        <v>20.065818657083117</v>
      </c>
      <c r="AM47" s="255">
        <v>20.114901542396709</v>
      </c>
      <c r="AN47" s="255">
        <v>20.065619753775671</v>
      </c>
      <c r="AO47" s="255">
        <v>20.017125352887781</v>
      </c>
      <c r="AP47" s="255">
        <v>20.017605038113917</v>
      </c>
      <c r="AQ47" s="255">
        <v>19.976796003486935</v>
      </c>
      <c r="AR47" s="255">
        <v>19.880831846758095</v>
      </c>
    </row>
    <row r="48" spans="2:44" ht="13.8">
      <c r="B48" s="13"/>
      <c r="C48" s="13"/>
      <c r="D48" s="353"/>
      <c r="E48" s="353"/>
      <c r="F48" s="344" t="s">
        <v>462</v>
      </c>
      <c r="G48" s="372"/>
      <c r="H48" s="342"/>
      <c r="I48" s="205" t="s">
        <v>472</v>
      </c>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c r="AO48" s="341"/>
      <c r="AP48" s="341"/>
      <c r="AQ48" s="341"/>
      <c r="AR48" s="341"/>
    </row>
    <row r="49" spans="2:44" ht="13.8">
      <c r="B49" s="13"/>
      <c r="C49" s="13"/>
      <c r="D49" s="191"/>
      <c r="E49" s="191"/>
      <c r="F49" s="191"/>
      <c r="G49" s="181" t="s">
        <v>187</v>
      </c>
      <c r="H49" s="134"/>
      <c r="I49" s="205" t="s">
        <v>188</v>
      </c>
      <c r="J49" s="255">
        <v>19.22</v>
      </c>
      <c r="K49" s="255">
        <v>19.22</v>
      </c>
      <c r="L49" s="255">
        <v>19.22</v>
      </c>
      <c r="M49" s="255">
        <v>19.22</v>
      </c>
      <c r="N49" s="255">
        <v>19.22</v>
      </c>
      <c r="O49" s="255">
        <v>19.22</v>
      </c>
      <c r="P49" s="255">
        <v>19.22</v>
      </c>
      <c r="Q49" s="255">
        <v>19.22</v>
      </c>
      <c r="R49" s="255">
        <v>19.22</v>
      </c>
      <c r="S49" s="255">
        <v>19.22</v>
      </c>
      <c r="T49" s="255">
        <v>19.22</v>
      </c>
      <c r="U49" s="255">
        <v>19.22</v>
      </c>
      <c r="V49" s="255">
        <v>19.22</v>
      </c>
      <c r="W49" s="255">
        <v>19.22</v>
      </c>
      <c r="X49" s="255">
        <v>19.22</v>
      </c>
      <c r="Y49" s="255">
        <v>19.22</v>
      </c>
      <c r="Z49" s="255">
        <v>19.22</v>
      </c>
      <c r="AA49" s="255">
        <v>19.22</v>
      </c>
      <c r="AB49" s="255">
        <v>19.22</v>
      </c>
      <c r="AC49" s="255">
        <v>19.22</v>
      </c>
      <c r="AD49" s="255">
        <v>19.22</v>
      </c>
      <c r="AE49" s="255">
        <v>19.22</v>
      </c>
      <c r="AF49" s="255">
        <v>19.22</v>
      </c>
      <c r="AG49" s="255">
        <v>19.886604052978207</v>
      </c>
      <c r="AH49" s="255">
        <v>19.886604052978207</v>
      </c>
      <c r="AI49" s="255">
        <v>19.886604052978207</v>
      </c>
      <c r="AJ49" s="255">
        <v>19.886604052978207</v>
      </c>
      <c r="AK49" s="255">
        <v>19.886604052978207</v>
      </c>
      <c r="AL49" s="255">
        <v>19.886604052978207</v>
      </c>
      <c r="AM49" s="255">
        <v>19.886604052978207</v>
      </c>
      <c r="AN49" s="255">
        <v>19.886604052978207</v>
      </c>
      <c r="AO49" s="255">
        <v>19.886604052978207</v>
      </c>
      <c r="AP49" s="255">
        <v>19.886604052978207</v>
      </c>
      <c r="AQ49" s="255">
        <v>19.886604052978207</v>
      </c>
      <c r="AR49" s="255">
        <v>19.886604052978207</v>
      </c>
    </row>
    <row r="50" spans="2:44" ht="16.8">
      <c r="B50" s="13"/>
      <c r="C50" s="13"/>
      <c r="D50" s="191"/>
      <c r="E50" s="191"/>
      <c r="F50" s="191"/>
      <c r="G50" s="206" t="s">
        <v>541</v>
      </c>
      <c r="H50" s="134"/>
      <c r="I50" s="205" t="s">
        <v>190</v>
      </c>
      <c r="J50" s="255">
        <v>20.77</v>
      </c>
      <c r="K50" s="255">
        <v>20.77</v>
      </c>
      <c r="L50" s="255">
        <v>20.77</v>
      </c>
      <c r="M50" s="255">
        <v>20.77</v>
      </c>
      <c r="N50" s="255">
        <v>20.77</v>
      </c>
      <c r="O50" s="255">
        <v>20.77</v>
      </c>
      <c r="P50" s="255">
        <v>20.77</v>
      </c>
      <c r="Q50" s="255">
        <v>20.77</v>
      </c>
      <c r="R50" s="255">
        <v>20.77</v>
      </c>
      <c r="S50" s="255">
        <v>20.77</v>
      </c>
      <c r="T50" s="255">
        <v>20.77</v>
      </c>
      <c r="U50" s="255">
        <v>20.77</v>
      </c>
      <c r="V50" s="255">
        <v>20.77</v>
      </c>
      <c r="W50" s="255">
        <v>20.77</v>
      </c>
      <c r="X50" s="255">
        <v>20.77</v>
      </c>
      <c r="Y50" s="255">
        <v>20.77</v>
      </c>
      <c r="Z50" s="255">
        <v>20.77</v>
      </c>
      <c r="AA50" s="255">
        <v>20.77</v>
      </c>
      <c r="AB50" s="255">
        <v>20.77</v>
      </c>
      <c r="AC50" s="255">
        <v>20.77</v>
      </c>
      <c r="AD50" s="255">
        <v>20.77</v>
      </c>
      <c r="AE50" s="255">
        <v>20.77</v>
      </c>
      <c r="AF50" s="255">
        <v>20.77</v>
      </c>
      <c r="AG50" s="255">
        <v>20.40733409285691</v>
      </c>
      <c r="AH50" s="255">
        <v>20.40733409285691</v>
      </c>
      <c r="AI50" s="255">
        <v>20.40733409285691</v>
      </c>
      <c r="AJ50" s="255">
        <v>20.40733409285691</v>
      </c>
      <c r="AK50" s="255">
        <v>20.40733409285691</v>
      </c>
      <c r="AL50" s="255">
        <v>20.775545593028752</v>
      </c>
      <c r="AM50" s="255">
        <v>20.775545593028752</v>
      </c>
      <c r="AN50" s="255">
        <v>20.775545593028752</v>
      </c>
      <c r="AO50" s="255">
        <v>20.775545593028752</v>
      </c>
      <c r="AP50" s="255">
        <v>20.775545593028752</v>
      </c>
      <c r="AQ50" s="255">
        <v>20.771020430667338</v>
      </c>
      <c r="AR50" s="255">
        <v>20.771020430667338</v>
      </c>
    </row>
    <row r="51" spans="2:44" ht="13.8">
      <c r="B51" s="13"/>
      <c r="C51" s="13"/>
      <c r="D51" s="191"/>
      <c r="E51" s="191"/>
      <c r="F51" s="191"/>
      <c r="G51" s="181" t="s">
        <v>191</v>
      </c>
      <c r="H51" s="134"/>
      <c r="I51" s="205" t="s">
        <v>192</v>
      </c>
      <c r="J51" s="255">
        <v>25.35</v>
      </c>
      <c r="K51" s="255">
        <v>25.35</v>
      </c>
      <c r="L51" s="255">
        <v>25.35</v>
      </c>
      <c r="M51" s="255">
        <v>25.35</v>
      </c>
      <c r="N51" s="255">
        <v>25.35</v>
      </c>
      <c r="O51" s="255">
        <v>25.35</v>
      </c>
      <c r="P51" s="255">
        <v>25.35</v>
      </c>
      <c r="Q51" s="255">
        <v>25.35</v>
      </c>
      <c r="R51" s="255">
        <v>25.35</v>
      </c>
      <c r="S51" s="255">
        <v>25.35</v>
      </c>
      <c r="T51" s="255">
        <v>25.35</v>
      </c>
      <c r="U51" s="255">
        <v>25.35</v>
      </c>
      <c r="V51" s="255">
        <v>25.35</v>
      </c>
      <c r="W51" s="255">
        <v>25.35</v>
      </c>
      <c r="X51" s="255">
        <v>25.35</v>
      </c>
      <c r="Y51" s="255">
        <v>25.35</v>
      </c>
      <c r="Z51" s="255">
        <v>25.35</v>
      </c>
      <c r="AA51" s="255">
        <v>25.35</v>
      </c>
      <c r="AB51" s="255">
        <v>25.35</v>
      </c>
      <c r="AC51" s="255">
        <v>25.35</v>
      </c>
      <c r="AD51" s="255">
        <v>25.35</v>
      </c>
      <c r="AE51" s="255">
        <v>25.35</v>
      </c>
      <c r="AF51" s="255">
        <v>25.35</v>
      </c>
      <c r="AG51" s="255">
        <v>24.500102682122115</v>
      </c>
      <c r="AH51" s="255">
        <v>24.500102682122115</v>
      </c>
      <c r="AI51" s="255">
        <v>24.500102682122115</v>
      </c>
      <c r="AJ51" s="255">
        <v>24.500102682122115</v>
      </c>
      <c r="AK51" s="255">
        <v>24.500102682122115</v>
      </c>
      <c r="AL51" s="255">
        <v>24.500102682122115</v>
      </c>
      <c r="AM51" s="255">
        <v>24.500102682122115</v>
      </c>
      <c r="AN51" s="255">
        <v>24.500102682122115</v>
      </c>
      <c r="AO51" s="255">
        <v>24.798422413099921</v>
      </c>
      <c r="AP51" s="255">
        <v>24.798422413099921</v>
      </c>
      <c r="AQ51" s="255">
        <v>24.798422413099921</v>
      </c>
      <c r="AR51" s="255">
        <v>24.798422413099921</v>
      </c>
    </row>
    <row r="52" spans="2:44" ht="13.8">
      <c r="B52" s="13"/>
      <c r="C52" s="13"/>
      <c r="D52" s="191"/>
      <c r="E52" s="191"/>
      <c r="F52" s="191"/>
      <c r="G52" s="181" t="s">
        <v>193</v>
      </c>
      <c r="H52" s="134"/>
      <c r="I52" s="205" t="s">
        <v>194</v>
      </c>
      <c r="J52" s="255">
        <v>38.44</v>
      </c>
      <c r="K52" s="255">
        <v>38.44</v>
      </c>
      <c r="L52" s="255">
        <v>38.44</v>
      </c>
      <c r="M52" s="255">
        <v>38.44</v>
      </c>
      <c r="N52" s="255">
        <v>38.44</v>
      </c>
      <c r="O52" s="255">
        <v>38.44</v>
      </c>
      <c r="P52" s="255">
        <v>38.44</v>
      </c>
      <c r="Q52" s="255">
        <v>38.44</v>
      </c>
      <c r="R52" s="255">
        <v>38.44</v>
      </c>
      <c r="S52" s="255">
        <v>38.44</v>
      </c>
      <c r="T52" s="255">
        <v>38.44</v>
      </c>
      <c r="U52" s="255">
        <v>38.44</v>
      </c>
      <c r="V52" s="255">
        <v>38.44</v>
      </c>
      <c r="W52" s="255">
        <v>38.44</v>
      </c>
      <c r="X52" s="255">
        <v>38.44</v>
      </c>
      <c r="Y52" s="255">
        <v>38.44</v>
      </c>
      <c r="Z52" s="255">
        <v>38.44</v>
      </c>
      <c r="AA52" s="255">
        <v>38.44</v>
      </c>
      <c r="AB52" s="255">
        <v>38.44</v>
      </c>
      <c r="AC52" s="255">
        <v>38.44</v>
      </c>
      <c r="AD52" s="255">
        <v>38.44</v>
      </c>
      <c r="AE52" s="255">
        <v>38.44</v>
      </c>
      <c r="AF52" s="255">
        <v>38.44</v>
      </c>
      <c r="AG52" s="255">
        <v>41.716953631553373</v>
      </c>
      <c r="AH52" s="255">
        <v>41.716953631553373</v>
      </c>
      <c r="AI52" s="255">
        <v>41.716953631553373</v>
      </c>
      <c r="AJ52" s="255">
        <v>41.716953631553373</v>
      </c>
      <c r="AK52" s="255">
        <v>41.716953631553373</v>
      </c>
      <c r="AL52" s="255">
        <v>41.963948354800785</v>
      </c>
      <c r="AM52" s="255">
        <v>41.963948354800785</v>
      </c>
      <c r="AN52" s="255">
        <v>41.963948354800785</v>
      </c>
      <c r="AO52" s="255">
        <v>41.963948354800785</v>
      </c>
      <c r="AP52" s="255">
        <v>41.963948354800785</v>
      </c>
      <c r="AQ52" s="255">
        <v>41.92910810062773</v>
      </c>
      <c r="AR52" s="255">
        <v>41.92910810062773</v>
      </c>
    </row>
    <row r="53" spans="2:44" ht="13.8">
      <c r="B53" s="13"/>
      <c r="C53" s="13"/>
      <c r="D53" s="191"/>
      <c r="E53" s="191"/>
      <c r="F53" s="191"/>
      <c r="G53" s="181" t="s">
        <v>195</v>
      </c>
      <c r="H53" s="134"/>
      <c r="I53" s="205" t="s">
        <v>196</v>
      </c>
      <c r="J53" s="255">
        <v>14.15</v>
      </c>
      <c r="K53" s="255">
        <v>14.15</v>
      </c>
      <c r="L53" s="255">
        <v>14.15</v>
      </c>
      <c r="M53" s="255">
        <v>14.15</v>
      </c>
      <c r="N53" s="255">
        <v>14.15</v>
      </c>
      <c r="O53" s="255">
        <v>14.15</v>
      </c>
      <c r="P53" s="255">
        <v>14.15</v>
      </c>
      <c r="Q53" s="255">
        <v>14.15</v>
      </c>
      <c r="R53" s="255">
        <v>14.15</v>
      </c>
      <c r="S53" s="255">
        <v>14.15</v>
      </c>
      <c r="T53" s="255">
        <v>14.15</v>
      </c>
      <c r="U53" s="255">
        <v>14.15</v>
      </c>
      <c r="V53" s="255">
        <v>14.15</v>
      </c>
      <c r="W53" s="255">
        <v>14.15</v>
      </c>
      <c r="X53" s="255">
        <v>14.15</v>
      </c>
      <c r="Y53" s="255">
        <v>14.15</v>
      </c>
      <c r="Z53" s="255">
        <v>14.15</v>
      </c>
      <c r="AA53" s="255">
        <v>14.15</v>
      </c>
      <c r="AB53" s="255">
        <v>14.15</v>
      </c>
      <c r="AC53" s="255">
        <v>14.15</v>
      </c>
      <c r="AD53" s="255">
        <v>14.15</v>
      </c>
      <c r="AE53" s="255">
        <v>14.15</v>
      </c>
      <c r="AF53" s="255">
        <v>14.15</v>
      </c>
      <c r="AG53" s="255">
        <v>14.440605965514742</v>
      </c>
      <c r="AH53" s="255">
        <v>14.440605965514742</v>
      </c>
      <c r="AI53" s="255">
        <v>14.440605965514742</v>
      </c>
      <c r="AJ53" s="255">
        <v>14.440605965514742</v>
      </c>
      <c r="AK53" s="255">
        <v>14.440605965514742</v>
      </c>
      <c r="AL53" s="255">
        <v>14.440605965514742</v>
      </c>
      <c r="AM53" s="255">
        <v>14.440605965514742</v>
      </c>
      <c r="AN53" s="255">
        <v>14.440605965514742</v>
      </c>
      <c r="AO53" s="255">
        <v>14.440605965514742</v>
      </c>
      <c r="AP53" s="255">
        <v>14.440605965514742</v>
      </c>
      <c r="AQ53" s="255">
        <v>14.4406461475757</v>
      </c>
      <c r="AR53" s="255">
        <v>14.4406461475757</v>
      </c>
    </row>
    <row r="54" spans="2:44" ht="13.8">
      <c r="B54" s="13"/>
      <c r="C54" s="13"/>
      <c r="D54" s="128"/>
      <c r="E54" s="128"/>
      <c r="F54" s="128"/>
      <c r="G54" s="181" t="s">
        <v>197</v>
      </c>
      <c r="H54" s="134"/>
      <c r="I54" s="205" t="s">
        <v>198</v>
      </c>
      <c r="J54" s="255">
        <v>16.544596840650478</v>
      </c>
      <c r="K54" s="255">
        <v>16.538728547626903</v>
      </c>
      <c r="L54" s="255">
        <v>16.533727410101474</v>
      </c>
      <c r="M54" s="255">
        <v>16.524769515662591</v>
      </c>
      <c r="N54" s="255">
        <v>16.525585940889449</v>
      </c>
      <c r="O54" s="255">
        <v>16.513331798192571</v>
      </c>
      <c r="P54" s="255">
        <v>16.51158032141732</v>
      </c>
      <c r="Q54" s="255">
        <v>16.503626300572328</v>
      </c>
      <c r="R54" s="255">
        <v>16.496378392526189</v>
      </c>
      <c r="S54" s="255">
        <v>16.493881176739656</v>
      </c>
      <c r="T54" s="255">
        <v>16.489297397888745</v>
      </c>
      <c r="U54" s="255">
        <v>16.480263967470108</v>
      </c>
      <c r="V54" s="255">
        <v>16.485477573362463</v>
      </c>
      <c r="W54" s="255">
        <v>16.47480611750489</v>
      </c>
      <c r="X54" s="255">
        <v>16.481344733838132</v>
      </c>
      <c r="Y54" s="255">
        <v>16.475644120249278</v>
      </c>
      <c r="Z54" s="255">
        <v>16.47727487796141</v>
      </c>
      <c r="AA54" s="255">
        <v>16.482371380929578</v>
      </c>
      <c r="AB54" s="255">
        <v>16.481493772284949</v>
      </c>
      <c r="AC54" s="255">
        <v>16.484147874984476</v>
      </c>
      <c r="AD54" s="255">
        <v>16.467224856835081</v>
      </c>
      <c r="AE54" s="255">
        <v>16.469976889236591</v>
      </c>
      <c r="AF54" s="255">
        <v>16.466409809385318</v>
      </c>
      <c r="AG54" s="255">
        <v>16.375818020593908</v>
      </c>
      <c r="AH54" s="255">
        <v>16.368051273415567</v>
      </c>
      <c r="AI54" s="255">
        <v>16.361405658727982</v>
      </c>
      <c r="AJ54" s="255">
        <v>16.360102544373571</v>
      </c>
      <c r="AK54" s="255">
        <v>16.3546359487455</v>
      </c>
      <c r="AL54" s="255">
        <v>16.355856628784903</v>
      </c>
      <c r="AM54" s="255">
        <v>16.357583752855668</v>
      </c>
      <c r="AN54" s="255">
        <v>16.344629466813693</v>
      </c>
      <c r="AO54" s="255">
        <v>16.341448618086922</v>
      </c>
      <c r="AP54" s="255">
        <v>16.344051365187717</v>
      </c>
      <c r="AQ54" s="255">
        <v>16.346103538807082</v>
      </c>
      <c r="AR54" s="255">
        <v>16.337151410796324</v>
      </c>
    </row>
    <row r="55" spans="2:44" ht="13.8">
      <c r="B55" s="13"/>
      <c r="C55" s="13"/>
      <c r="D55" s="344" t="s">
        <v>504</v>
      </c>
      <c r="E55" s="372"/>
      <c r="F55" s="374"/>
      <c r="G55" s="375"/>
      <c r="H55" s="367"/>
      <c r="I55" s="376"/>
      <c r="J55" s="341"/>
      <c r="K55" s="341"/>
      <c r="L55" s="341"/>
      <c r="M55" s="341"/>
      <c r="N55" s="341"/>
      <c r="O55" s="341"/>
      <c r="P55" s="341"/>
      <c r="Q55" s="341"/>
      <c r="R55" s="341"/>
      <c r="S55" s="341"/>
      <c r="T55" s="341"/>
      <c r="U55" s="341"/>
      <c r="V55" s="341"/>
      <c r="W55" s="341"/>
      <c r="X55" s="341"/>
      <c r="Y55" s="341"/>
      <c r="Z55" s="341"/>
      <c r="AA55" s="341"/>
      <c r="AB55" s="341"/>
      <c r="AC55" s="341"/>
      <c r="AD55" s="341"/>
      <c r="AE55" s="341"/>
      <c r="AF55" s="341"/>
      <c r="AG55" s="341"/>
      <c r="AH55" s="341"/>
      <c r="AI55" s="341"/>
      <c r="AJ55" s="341"/>
      <c r="AK55" s="341"/>
      <c r="AL55" s="341"/>
      <c r="AM55" s="341"/>
      <c r="AN55" s="341"/>
      <c r="AO55" s="341"/>
      <c r="AP55" s="341"/>
      <c r="AQ55" s="341"/>
      <c r="AR55" s="341"/>
    </row>
    <row r="56" spans="2:44" ht="13.8">
      <c r="B56" s="13"/>
      <c r="C56" s="13"/>
      <c r="D56" s="353"/>
      <c r="E56" s="344" t="s">
        <v>463</v>
      </c>
      <c r="F56" s="374"/>
      <c r="G56" s="375"/>
      <c r="H56" s="367"/>
      <c r="I56" s="205" t="s">
        <v>473</v>
      </c>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row>
    <row r="57" spans="2:44" ht="13.8">
      <c r="B57" s="13"/>
      <c r="C57" s="13"/>
      <c r="D57" s="191"/>
      <c r="E57" s="191"/>
      <c r="F57" s="203" t="s">
        <v>199</v>
      </c>
      <c r="G57" s="375"/>
      <c r="H57" s="204"/>
      <c r="I57" s="205" t="s">
        <v>200</v>
      </c>
      <c r="J57" s="255">
        <v>13.943439226072577</v>
      </c>
      <c r="K57" s="255">
        <v>13.942617729607313</v>
      </c>
      <c r="L57" s="255">
        <v>13.946252388477163</v>
      </c>
      <c r="M57" s="255">
        <v>13.947024327727851</v>
      </c>
      <c r="N57" s="255">
        <v>13.947165111729719</v>
      </c>
      <c r="O57" s="255">
        <v>13.94697317016017</v>
      </c>
      <c r="P57" s="255">
        <v>13.947094388920565</v>
      </c>
      <c r="Q57" s="255">
        <v>13.946055970121849</v>
      </c>
      <c r="R57" s="255">
        <v>13.94470472797445</v>
      </c>
      <c r="S57" s="255">
        <v>13.944677413016585</v>
      </c>
      <c r="T57" s="255">
        <v>13.943082358108693</v>
      </c>
      <c r="U57" s="255">
        <v>13.942481825215008</v>
      </c>
      <c r="V57" s="255">
        <v>13.941732190479327</v>
      </c>
      <c r="W57" s="255">
        <v>13.943643042496769</v>
      </c>
      <c r="X57" s="255">
        <v>13.945427537310985</v>
      </c>
      <c r="Y57" s="255">
        <v>13.944400150082496</v>
      </c>
      <c r="Z57" s="255">
        <v>13.947161194070874</v>
      </c>
      <c r="AA57" s="255">
        <v>13.949189307398562</v>
      </c>
      <c r="AB57" s="255">
        <v>13.948133446228191</v>
      </c>
      <c r="AC57" s="255">
        <v>13.950343727205533</v>
      </c>
      <c r="AD57" s="255">
        <v>13.951108640140859</v>
      </c>
      <c r="AE57" s="255">
        <v>13.951454666792502</v>
      </c>
      <c r="AF57" s="255">
        <v>13.955560273912974</v>
      </c>
      <c r="AG57" s="255">
        <v>13.957212231974617</v>
      </c>
      <c r="AH57" s="255">
        <v>13.954808724027302</v>
      </c>
      <c r="AI57" s="255">
        <v>13.959402608071185</v>
      </c>
      <c r="AJ57" s="255">
        <v>13.961969628413613</v>
      </c>
      <c r="AK57" s="255">
        <v>13.963474852629982</v>
      </c>
      <c r="AL57" s="255">
        <v>13.873044816872026</v>
      </c>
      <c r="AM57" s="255">
        <v>13.867766666638136</v>
      </c>
      <c r="AN57" s="255">
        <v>13.860590972577041</v>
      </c>
      <c r="AO57" s="255">
        <v>13.862549143719923</v>
      </c>
      <c r="AP57" s="255">
        <v>13.869099814879668</v>
      </c>
      <c r="AQ57" s="255">
        <v>13.839613618241229</v>
      </c>
      <c r="AR57" s="255">
        <v>13.840090612572233</v>
      </c>
    </row>
    <row r="58" spans="2:44" ht="13.8">
      <c r="B58" s="13"/>
      <c r="C58" s="13"/>
      <c r="D58" s="191"/>
      <c r="E58" s="191"/>
      <c r="F58" s="194" t="s">
        <v>201</v>
      </c>
      <c r="G58" s="375"/>
      <c r="H58" s="204"/>
      <c r="I58" s="205" t="s">
        <v>202</v>
      </c>
      <c r="J58" s="255">
        <v>13.9</v>
      </c>
      <c r="K58" s="255">
        <v>13.9</v>
      </c>
      <c r="L58" s="255">
        <v>13.9</v>
      </c>
      <c r="M58" s="255">
        <v>13.9</v>
      </c>
      <c r="N58" s="255">
        <v>13.9</v>
      </c>
      <c r="O58" s="255">
        <v>13.9</v>
      </c>
      <c r="P58" s="255">
        <v>13.9</v>
      </c>
      <c r="Q58" s="255">
        <v>13.9</v>
      </c>
      <c r="R58" s="255">
        <v>13.9</v>
      </c>
      <c r="S58" s="255">
        <v>13.9</v>
      </c>
      <c r="T58" s="255">
        <v>13.9</v>
      </c>
      <c r="U58" s="255">
        <v>13.9</v>
      </c>
      <c r="V58" s="255">
        <v>13.9</v>
      </c>
      <c r="W58" s="255">
        <v>13.9</v>
      </c>
      <c r="X58" s="255">
        <v>13.9</v>
      </c>
      <c r="Y58" s="255">
        <v>13.9</v>
      </c>
      <c r="Z58" s="255">
        <v>13.9</v>
      </c>
      <c r="AA58" s="255">
        <v>13.9</v>
      </c>
      <c r="AB58" s="255">
        <v>13.9</v>
      </c>
      <c r="AC58" s="255">
        <v>13.9</v>
      </c>
      <c r="AD58" s="255">
        <v>13.9</v>
      </c>
      <c r="AE58" s="255">
        <v>13.9</v>
      </c>
      <c r="AF58" s="255">
        <v>13.9</v>
      </c>
      <c r="AG58" s="255">
        <v>13.967432576160576</v>
      </c>
      <c r="AH58" s="255">
        <v>13.967432576160576</v>
      </c>
      <c r="AI58" s="255">
        <v>13.967432576160576</v>
      </c>
      <c r="AJ58" s="255">
        <v>13.967432576160576</v>
      </c>
      <c r="AK58" s="255">
        <v>13.967432576160576</v>
      </c>
      <c r="AL58" s="255">
        <v>13.908513265631411</v>
      </c>
      <c r="AM58" s="255">
        <v>13.908513265631411</v>
      </c>
      <c r="AN58" s="255">
        <v>13.908513265631411</v>
      </c>
      <c r="AO58" s="255">
        <v>13.908513265631411</v>
      </c>
      <c r="AP58" s="255">
        <v>13.908513265631411</v>
      </c>
      <c r="AQ58" s="255">
        <v>13.903939131443446</v>
      </c>
      <c r="AR58" s="255">
        <v>13.903939131443446</v>
      </c>
    </row>
    <row r="59" spans="2:44" ht="13.8">
      <c r="B59" s="13"/>
      <c r="C59" s="13"/>
      <c r="D59" s="191"/>
      <c r="E59" s="191"/>
      <c r="F59" s="191"/>
      <c r="G59" s="203" t="s">
        <v>203</v>
      </c>
      <c r="H59" s="204"/>
      <c r="I59" s="205" t="s">
        <v>204</v>
      </c>
      <c r="J59" s="255">
        <v>13.9</v>
      </c>
      <c r="K59" s="255">
        <v>13.9</v>
      </c>
      <c r="L59" s="255">
        <v>13.9</v>
      </c>
      <c r="M59" s="255">
        <v>13.9</v>
      </c>
      <c r="N59" s="255">
        <v>13.9</v>
      </c>
      <c r="O59" s="255">
        <v>13.9</v>
      </c>
      <c r="P59" s="255">
        <v>13.9</v>
      </c>
      <c r="Q59" s="255">
        <v>13.9</v>
      </c>
      <c r="R59" s="255">
        <v>13.9</v>
      </c>
      <c r="S59" s="255">
        <v>13.9</v>
      </c>
      <c r="T59" s="255">
        <v>13.9</v>
      </c>
      <c r="U59" s="255">
        <v>13.9</v>
      </c>
      <c r="V59" s="255">
        <v>13.9</v>
      </c>
      <c r="W59" s="255">
        <v>13.9</v>
      </c>
      <c r="X59" s="255">
        <v>13.9</v>
      </c>
      <c r="Y59" s="255">
        <v>13.9</v>
      </c>
      <c r="Z59" s="255">
        <v>13.9</v>
      </c>
      <c r="AA59" s="255">
        <v>13.9</v>
      </c>
      <c r="AB59" s="255">
        <v>13.9</v>
      </c>
      <c r="AC59" s="255">
        <v>13.9</v>
      </c>
      <c r="AD59" s="255">
        <v>13.9</v>
      </c>
      <c r="AE59" s="255">
        <v>13.9</v>
      </c>
      <c r="AF59" s="255">
        <v>13.9</v>
      </c>
      <c r="AG59" s="255">
        <v>13.967432576160576</v>
      </c>
      <c r="AH59" s="255">
        <v>13.967432576160576</v>
      </c>
      <c r="AI59" s="255">
        <v>13.967432576160576</v>
      </c>
      <c r="AJ59" s="255">
        <v>13.967432576160576</v>
      </c>
      <c r="AK59" s="255">
        <v>13.967432576160576</v>
      </c>
      <c r="AL59" s="255">
        <v>13.908513265631411</v>
      </c>
      <c r="AM59" s="255">
        <v>13.908513265631411</v>
      </c>
      <c r="AN59" s="255">
        <v>13.908513265631411</v>
      </c>
      <c r="AO59" s="255">
        <v>13.908513265631411</v>
      </c>
      <c r="AP59" s="255">
        <v>13.908513265631411</v>
      </c>
      <c r="AQ59" s="255">
        <v>13.903939131443446</v>
      </c>
      <c r="AR59" s="255">
        <v>13.903939131443446</v>
      </c>
    </row>
    <row r="60" spans="2:44" ht="16.8">
      <c r="B60" s="13"/>
      <c r="C60" s="13"/>
      <c r="D60" s="191"/>
      <c r="E60" s="191"/>
      <c r="F60" s="191"/>
      <c r="G60" s="437" t="s">
        <v>556</v>
      </c>
      <c r="H60" s="204"/>
      <c r="I60" s="205" t="s">
        <v>205</v>
      </c>
      <c r="J60" s="255">
        <v>13.47</v>
      </c>
      <c r="K60" s="255">
        <v>13.47</v>
      </c>
      <c r="L60" s="255">
        <v>13.47</v>
      </c>
      <c r="M60" s="255">
        <v>13.47</v>
      </c>
      <c r="N60" s="255">
        <v>13.47</v>
      </c>
      <c r="O60" s="255">
        <v>13.47</v>
      </c>
      <c r="P60" s="255">
        <v>13.47</v>
      </c>
      <c r="Q60" s="255">
        <v>13.47</v>
      </c>
      <c r="R60" s="255">
        <v>13.47</v>
      </c>
      <c r="S60" s="255">
        <v>13.47</v>
      </c>
      <c r="T60" s="255">
        <v>13.47</v>
      </c>
      <c r="U60" s="255">
        <v>13.47</v>
      </c>
      <c r="V60" s="255">
        <v>13.47</v>
      </c>
      <c r="W60" s="255">
        <v>13.47</v>
      </c>
      <c r="X60" s="255">
        <v>13.47</v>
      </c>
      <c r="Y60" s="255">
        <v>13.47</v>
      </c>
      <c r="Z60" s="255">
        <v>13.47</v>
      </c>
      <c r="AA60" s="255">
        <v>13.47</v>
      </c>
      <c r="AB60" s="255">
        <v>13.47</v>
      </c>
      <c r="AC60" s="255">
        <v>13.47</v>
      </c>
      <c r="AD60" s="255">
        <v>13.47</v>
      </c>
      <c r="AE60" s="255">
        <v>13.47</v>
      </c>
      <c r="AF60" s="255">
        <v>13.47</v>
      </c>
      <c r="AG60" s="255">
        <v>13.491568602966623</v>
      </c>
      <c r="AH60" s="255">
        <v>13.491568602966623</v>
      </c>
      <c r="AI60" s="255">
        <v>13.491568602966623</v>
      </c>
      <c r="AJ60" s="255">
        <v>13.491568602966623</v>
      </c>
      <c r="AK60" s="255">
        <v>13.491568602966623</v>
      </c>
      <c r="AL60" s="255">
        <v>13.491568602966623</v>
      </c>
      <c r="AM60" s="255">
        <v>13.491568602966623</v>
      </c>
      <c r="AN60" s="255">
        <v>13.491568602966623</v>
      </c>
      <c r="AO60" s="255">
        <v>13.491568602966623</v>
      </c>
      <c r="AP60" s="255">
        <v>13.491568602966623</v>
      </c>
      <c r="AQ60" s="255">
        <v>13.491568602966623</v>
      </c>
      <c r="AR60" s="255">
        <v>13.491568602966623</v>
      </c>
    </row>
    <row r="61" spans="2:44" ht="13.8">
      <c r="B61" s="13"/>
      <c r="C61" s="13"/>
      <c r="D61" s="191"/>
      <c r="E61" s="128"/>
      <c r="F61" s="128"/>
      <c r="G61" s="203" t="s">
        <v>206</v>
      </c>
      <c r="H61" s="204"/>
      <c r="I61" s="205" t="s">
        <v>207</v>
      </c>
      <c r="J61" s="255">
        <v>13.9</v>
      </c>
      <c r="K61" s="255">
        <v>13.9</v>
      </c>
      <c r="L61" s="255">
        <v>13.9</v>
      </c>
      <c r="M61" s="255">
        <v>13.9</v>
      </c>
      <c r="N61" s="255">
        <v>13.9</v>
      </c>
      <c r="O61" s="255">
        <v>13.9</v>
      </c>
      <c r="P61" s="255">
        <v>13.9</v>
      </c>
      <c r="Q61" s="255">
        <v>13.9</v>
      </c>
      <c r="R61" s="255">
        <v>13.9</v>
      </c>
      <c r="S61" s="255">
        <v>13.9</v>
      </c>
      <c r="T61" s="255">
        <v>13.9</v>
      </c>
      <c r="U61" s="255">
        <v>13.9</v>
      </c>
      <c r="V61" s="255">
        <v>13.9</v>
      </c>
      <c r="W61" s="255">
        <v>13.9</v>
      </c>
      <c r="X61" s="255">
        <v>13.9</v>
      </c>
      <c r="Y61" s="255">
        <v>13.9</v>
      </c>
      <c r="Z61" s="255">
        <v>13.9</v>
      </c>
      <c r="AA61" s="255">
        <v>13.9</v>
      </c>
      <c r="AB61" s="255">
        <v>13.9</v>
      </c>
      <c r="AC61" s="255">
        <v>13.9</v>
      </c>
      <c r="AD61" s="255">
        <v>13.9</v>
      </c>
      <c r="AE61" s="255">
        <v>13.9</v>
      </c>
      <c r="AF61" s="255">
        <v>13.9</v>
      </c>
      <c r="AG61" s="255">
        <v>13.967432576160576</v>
      </c>
      <c r="AH61" s="255">
        <v>13.967432576160576</v>
      </c>
      <c r="AI61" s="255">
        <v>13.967432576160576</v>
      </c>
      <c r="AJ61" s="255">
        <v>13.967432576160576</v>
      </c>
      <c r="AK61" s="255">
        <v>13.967432576160576</v>
      </c>
      <c r="AL61" s="255">
        <v>13.908513265631411</v>
      </c>
      <c r="AM61" s="255">
        <v>13.908513265631411</v>
      </c>
      <c r="AN61" s="255">
        <v>13.908513265631411</v>
      </c>
      <c r="AO61" s="255">
        <v>13.908513265631411</v>
      </c>
      <c r="AP61" s="255">
        <v>13.908513265631411</v>
      </c>
      <c r="AQ61" s="255">
        <v>13.903939131443446</v>
      </c>
      <c r="AR61" s="255">
        <v>13.903939131443446</v>
      </c>
    </row>
    <row r="62" spans="2:44" ht="13.8">
      <c r="B62" s="13"/>
      <c r="C62" s="13"/>
      <c r="D62" s="353"/>
      <c r="E62" s="344" t="s">
        <v>464</v>
      </c>
      <c r="F62" s="366"/>
      <c r="G62" s="375"/>
      <c r="H62" s="367"/>
      <c r="I62" s="205" t="s">
        <v>474</v>
      </c>
      <c r="J62" s="341"/>
      <c r="K62" s="341"/>
      <c r="L62" s="341"/>
      <c r="M62" s="341"/>
      <c r="N62" s="341"/>
      <c r="O62" s="341"/>
      <c r="P62" s="341"/>
      <c r="Q62" s="341"/>
      <c r="R62" s="341"/>
      <c r="S62" s="341"/>
      <c r="T62" s="341"/>
      <c r="U62" s="341"/>
      <c r="V62" s="341"/>
      <c r="W62" s="341"/>
      <c r="X62" s="341"/>
      <c r="Y62" s="341"/>
      <c r="Z62" s="341"/>
      <c r="AA62" s="341"/>
      <c r="AB62" s="341"/>
      <c r="AC62" s="341"/>
      <c r="AD62" s="341"/>
      <c r="AE62" s="341"/>
      <c r="AF62" s="341"/>
      <c r="AG62" s="341"/>
      <c r="AH62" s="341"/>
      <c r="AI62" s="341"/>
      <c r="AJ62" s="341"/>
      <c r="AK62" s="341"/>
      <c r="AL62" s="341"/>
      <c r="AM62" s="341"/>
      <c r="AN62" s="341"/>
      <c r="AO62" s="341"/>
      <c r="AP62" s="341"/>
      <c r="AQ62" s="341"/>
      <c r="AR62" s="341"/>
    </row>
    <row r="63" spans="2:44" ht="13.8">
      <c r="B63" s="13"/>
      <c r="C63" s="13"/>
      <c r="D63" s="191"/>
      <c r="E63" s="191"/>
      <c r="F63" s="203" t="s">
        <v>208</v>
      </c>
      <c r="G63" s="375"/>
      <c r="H63" s="204"/>
      <c r="I63" s="205" t="s">
        <v>209</v>
      </c>
      <c r="J63" s="255">
        <v>14.409134419578875</v>
      </c>
      <c r="K63" s="255">
        <v>14.419270564598088</v>
      </c>
      <c r="L63" s="255">
        <v>14.403006716654676</v>
      </c>
      <c r="M63" s="255">
        <v>14.394440450087023</v>
      </c>
      <c r="N63" s="255">
        <v>14.355431269757881</v>
      </c>
      <c r="O63" s="255">
        <v>14.375095050016474</v>
      </c>
      <c r="P63" s="255">
        <v>14.329410265117504</v>
      </c>
      <c r="Q63" s="255">
        <v>14.278295614441282</v>
      </c>
      <c r="R63" s="255">
        <v>14.240282848221774</v>
      </c>
      <c r="S63" s="255">
        <v>14.236759404308488</v>
      </c>
      <c r="T63" s="255">
        <v>14.200454550271406</v>
      </c>
      <c r="U63" s="255">
        <v>14.173429968878454</v>
      </c>
      <c r="V63" s="255">
        <v>14.157345345985675</v>
      </c>
      <c r="W63" s="255">
        <v>14.137582314690356</v>
      </c>
      <c r="X63" s="255">
        <v>14.102602006352575</v>
      </c>
      <c r="Y63" s="255">
        <v>14.081287430066398</v>
      </c>
      <c r="Z63" s="255">
        <v>14.005616701031855</v>
      </c>
      <c r="AA63" s="255">
        <v>14.010030674153588</v>
      </c>
      <c r="AB63" s="255">
        <v>14.010391102434991</v>
      </c>
      <c r="AC63" s="255">
        <v>14.014199086931532</v>
      </c>
      <c r="AD63" s="255">
        <v>14.017359965789058</v>
      </c>
      <c r="AE63" s="255">
        <v>14.022958924855759</v>
      </c>
      <c r="AF63" s="255">
        <v>14.027907068172366</v>
      </c>
      <c r="AG63" s="255">
        <v>14.037153131997032</v>
      </c>
      <c r="AH63" s="255">
        <v>14.03912378904057</v>
      </c>
      <c r="AI63" s="255">
        <v>14.028628861722821</v>
      </c>
      <c r="AJ63" s="255">
        <v>14.030149356181196</v>
      </c>
      <c r="AK63" s="255">
        <v>14.040311707405452</v>
      </c>
      <c r="AL63" s="255">
        <v>13.961710421775944</v>
      </c>
      <c r="AM63" s="255">
        <v>13.962932943849889</v>
      </c>
      <c r="AN63" s="255">
        <v>13.962484915660063</v>
      </c>
      <c r="AO63" s="255">
        <v>13.980025954163251</v>
      </c>
      <c r="AP63" s="255">
        <v>14.019611342318512</v>
      </c>
      <c r="AQ63" s="255">
        <v>13.988953594915953</v>
      </c>
      <c r="AR63" s="255">
        <v>13.982771805985024</v>
      </c>
    </row>
    <row r="64" spans="2:44" ht="13.8">
      <c r="B64" s="13"/>
      <c r="C64" s="13"/>
      <c r="D64" s="128"/>
      <c r="E64" s="128"/>
      <c r="F64" s="203" t="s">
        <v>210</v>
      </c>
      <c r="G64" s="375"/>
      <c r="H64" s="204"/>
      <c r="I64" s="205" t="s">
        <v>211</v>
      </c>
      <c r="J64" s="255">
        <v>16.544596840650478</v>
      </c>
      <c r="K64" s="255">
        <v>16.538728547626903</v>
      </c>
      <c r="L64" s="255">
        <v>16.533727410101474</v>
      </c>
      <c r="M64" s="255">
        <v>16.524769515662591</v>
      </c>
      <c r="N64" s="255">
        <v>16.525585940889449</v>
      </c>
      <c r="O64" s="255">
        <v>16.513331798192571</v>
      </c>
      <c r="P64" s="255">
        <v>16.51158032141732</v>
      </c>
      <c r="Q64" s="255">
        <v>16.503626300572328</v>
      </c>
      <c r="R64" s="255">
        <v>16.496378392526189</v>
      </c>
      <c r="S64" s="255">
        <v>16.493881176739656</v>
      </c>
      <c r="T64" s="255">
        <v>16.489297397888745</v>
      </c>
      <c r="U64" s="255">
        <v>16.480263967470108</v>
      </c>
      <c r="V64" s="255">
        <v>16.485477573362463</v>
      </c>
      <c r="W64" s="255">
        <v>16.47480611750489</v>
      </c>
      <c r="X64" s="255">
        <v>16.481344733838132</v>
      </c>
      <c r="Y64" s="255">
        <v>16.475644120249278</v>
      </c>
      <c r="Z64" s="255">
        <v>16.47727487796141</v>
      </c>
      <c r="AA64" s="255">
        <v>16.482371380929578</v>
      </c>
      <c r="AB64" s="255">
        <v>16.481493772284949</v>
      </c>
      <c r="AC64" s="255">
        <v>16.484147874984476</v>
      </c>
      <c r="AD64" s="255">
        <v>16.467224856835081</v>
      </c>
      <c r="AE64" s="255">
        <v>16.469976889236591</v>
      </c>
      <c r="AF64" s="255">
        <v>16.466409809385318</v>
      </c>
      <c r="AG64" s="255">
        <v>16.375818020593908</v>
      </c>
      <c r="AH64" s="255">
        <v>16.368051273415567</v>
      </c>
      <c r="AI64" s="255">
        <v>16.361405658727982</v>
      </c>
      <c r="AJ64" s="255">
        <v>16.360102544373571</v>
      </c>
      <c r="AK64" s="255">
        <v>16.3546359487455</v>
      </c>
      <c r="AL64" s="255">
        <v>16.355856628784903</v>
      </c>
      <c r="AM64" s="255">
        <v>16.357583752855668</v>
      </c>
      <c r="AN64" s="255">
        <v>16.344629466813693</v>
      </c>
      <c r="AO64" s="255">
        <v>16.341448618086922</v>
      </c>
      <c r="AP64" s="255">
        <v>16.344051365187717</v>
      </c>
      <c r="AQ64" s="255">
        <v>16.346103538807082</v>
      </c>
      <c r="AR64" s="255">
        <v>16.337151410796324</v>
      </c>
    </row>
    <row r="65" spans="2:44" ht="13.8">
      <c r="B65" s="13"/>
      <c r="C65" s="13"/>
      <c r="D65" s="344" t="s">
        <v>465</v>
      </c>
      <c r="E65" s="342"/>
      <c r="F65" s="366"/>
      <c r="G65" s="375"/>
      <c r="H65" s="367"/>
      <c r="I65" s="205" t="s">
        <v>475</v>
      </c>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row>
    <row r="66" spans="2:44" ht="13.8">
      <c r="B66" s="13"/>
      <c r="C66" s="13"/>
      <c r="D66" s="191"/>
      <c r="E66" s="206" t="s">
        <v>212</v>
      </c>
      <c r="F66" s="203"/>
      <c r="G66" s="375"/>
      <c r="H66" s="204"/>
      <c r="I66" s="205" t="s">
        <v>213</v>
      </c>
      <c r="J66" s="255">
        <v>30.19</v>
      </c>
      <c r="K66" s="255">
        <v>30.19</v>
      </c>
      <c r="L66" s="255">
        <v>30.19</v>
      </c>
      <c r="M66" s="255">
        <v>30.19</v>
      </c>
      <c r="N66" s="255">
        <v>30.19</v>
      </c>
      <c r="O66" s="255">
        <v>30.19</v>
      </c>
      <c r="P66" s="255">
        <v>30.19</v>
      </c>
      <c r="Q66" s="255">
        <v>30.19</v>
      </c>
      <c r="R66" s="255">
        <v>30.19</v>
      </c>
      <c r="S66" s="255">
        <v>30.19</v>
      </c>
      <c r="T66" s="255">
        <v>30.19</v>
      </c>
      <c r="U66" s="255">
        <v>30.19</v>
      </c>
      <c r="V66" s="255">
        <v>30.19</v>
      </c>
      <c r="W66" s="255">
        <v>30.19</v>
      </c>
      <c r="X66" s="255">
        <v>30.19</v>
      </c>
      <c r="Y66" s="255">
        <v>30.93</v>
      </c>
      <c r="Z66" s="255">
        <v>30.93</v>
      </c>
      <c r="AA66" s="255">
        <v>30.93</v>
      </c>
      <c r="AB66" s="255">
        <v>30.93</v>
      </c>
      <c r="AC66" s="255">
        <v>30.93</v>
      </c>
      <c r="AD66" s="255">
        <v>30.93</v>
      </c>
      <c r="AE66" s="255">
        <v>30.93</v>
      </c>
      <c r="AF66" s="255">
        <v>30.93</v>
      </c>
      <c r="AG66" s="255">
        <v>29.55</v>
      </c>
      <c r="AH66" s="255">
        <v>29.55</v>
      </c>
      <c r="AI66" s="255">
        <v>29.55</v>
      </c>
      <c r="AJ66" s="255">
        <v>29.55</v>
      </c>
      <c r="AK66" s="255">
        <v>29.55</v>
      </c>
      <c r="AL66" s="255">
        <v>29.55</v>
      </c>
      <c r="AM66" s="255">
        <v>29.55</v>
      </c>
      <c r="AN66" s="255">
        <v>29.55</v>
      </c>
      <c r="AO66" s="255">
        <v>29.55</v>
      </c>
      <c r="AP66" s="255">
        <v>29.55</v>
      </c>
      <c r="AQ66" s="255">
        <v>29.55</v>
      </c>
      <c r="AR66" s="255">
        <v>29.55</v>
      </c>
    </row>
    <row r="67" spans="2:44" ht="13.8">
      <c r="B67" s="13"/>
      <c r="C67" s="13"/>
      <c r="D67" s="191"/>
      <c r="E67" s="206" t="s">
        <v>214</v>
      </c>
      <c r="F67" s="203"/>
      <c r="G67" s="375"/>
      <c r="H67" s="204"/>
      <c r="I67" s="205" t="s">
        <v>215</v>
      </c>
      <c r="J67" s="255">
        <v>30.19</v>
      </c>
      <c r="K67" s="255">
        <v>30.19</v>
      </c>
      <c r="L67" s="255">
        <v>30.19</v>
      </c>
      <c r="M67" s="255">
        <v>30.19</v>
      </c>
      <c r="N67" s="255">
        <v>30.19</v>
      </c>
      <c r="O67" s="255">
        <v>30.19</v>
      </c>
      <c r="P67" s="255">
        <v>30.19</v>
      </c>
      <c r="Q67" s="255">
        <v>30.19</v>
      </c>
      <c r="R67" s="255">
        <v>30.19</v>
      </c>
      <c r="S67" s="255">
        <v>30.19</v>
      </c>
      <c r="T67" s="255">
        <v>30.19</v>
      </c>
      <c r="U67" s="255">
        <v>30.19</v>
      </c>
      <c r="V67" s="255">
        <v>30.19</v>
      </c>
      <c r="W67" s="255">
        <v>30.19</v>
      </c>
      <c r="X67" s="255">
        <v>30.19</v>
      </c>
      <c r="Y67" s="255">
        <v>30.93</v>
      </c>
      <c r="Z67" s="255">
        <v>30.93</v>
      </c>
      <c r="AA67" s="255">
        <v>30.93</v>
      </c>
      <c r="AB67" s="255">
        <v>30.93</v>
      </c>
      <c r="AC67" s="255">
        <v>30.93</v>
      </c>
      <c r="AD67" s="255">
        <v>30.93</v>
      </c>
      <c r="AE67" s="255">
        <v>30.93</v>
      </c>
      <c r="AF67" s="255">
        <v>30.93</v>
      </c>
      <c r="AG67" s="255">
        <v>29.55</v>
      </c>
      <c r="AH67" s="255">
        <v>29.55</v>
      </c>
      <c r="AI67" s="255">
        <v>29.55</v>
      </c>
      <c r="AJ67" s="255">
        <v>29.55</v>
      </c>
      <c r="AK67" s="255">
        <v>29.55</v>
      </c>
      <c r="AL67" s="255">
        <v>29.55</v>
      </c>
      <c r="AM67" s="255">
        <v>29.55</v>
      </c>
      <c r="AN67" s="255">
        <v>29.55</v>
      </c>
      <c r="AO67" s="255">
        <v>29.55</v>
      </c>
      <c r="AP67" s="255">
        <v>29.55</v>
      </c>
      <c r="AQ67" s="255">
        <v>29.55</v>
      </c>
      <c r="AR67" s="255">
        <v>29.55</v>
      </c>
    </row>
    <row r="68" spans="2:44" ht="13.8">
      <c r="B68" s="13"/>
      <c r="C68" s="13"/>
      <c r="D68" s="191"/>
      <c r="E68" s="206" t="s">
        <v>520</v>
      </c>
      <c r="F68" s="203"/>
      <c r="G68" s="375"/>
      <c r="H68" s="204"/>
      <c r="I68" s="205" t="s">
        <v>216</v>
      </c>
      <c r="J68" s="255">
        <v>17.22</v>
      </c>
      <c r="K68" s="255">
        <v>17.22</v>
      </c>
      <c r="L68" s="255">
        <v>17.22</v>
      </c>
      <c r="M68" s="255">
        <v>17.22</v>
      </c>
      <c r="N68" s="255">
        <v>17.22</v>
      </c>
      <c r="O68" s="255">
        <v>17.22</v>
      </c>
      <c r="P68" s="255">
        <v>17.22</v>
      </c>
      <c r="Q68" s="255">
        <v>17.22</v>
      </c>
      <c r="R68" s="255">
        <v>17.22</v>
      </c>
      <c r="S68" s="255">
        <v>17.22</v>
      </c>
      <c r="T68" s="255">
        <v>17.22</v>
      </c>
      <c r="U68" s="255">
        <v>17.22</v>
      </c>
      <c r="V68" s="255">
        <v>17.22</v>
      </c>
      <c r="W68" s="255">
        <v>17.22</v>
      </c>
      <c r="X68" s="255">
        <v>17.22</v>
      </c>
      <c r="Y68" s="255">
        <v>17.22</v>
      </c>
      <c r="Z68" s="255">
        <v>17.22</v>
      </c>
      <c r="AA68" s="255">
        <v>17.22</v>
      </c>
      <c r="AB68" s="255">
        <v>17.22</v>
      </c>
      <c r="AC68" s="255">
        <v>17.22</v>
      </c>
      <c r="AD68" s="255">
        <v>17.22</v>
      </c>
      <c r="AE68" s="255">
        <v>17.22</v>
      </c>
      <c r="AF68" s="255">
        <v>17.22</v>
      </c>
      <c r="AG68" s="255">
        <v>17.57</v>
      </c>
      <c r="AH68" s="255">
        <v>17.57</v>
      </c>
      <c r="AI68" s="255">
        <v>17.57</v>
      </c>
      <c r="AJ68" s="255">
        <v>17.57</v>
      </c>
      <c r="AK68" s="255">
        <v>17.57</v>
      </c>
      <c r="AL68" s="255">
        <v>17.57</v>
      </c>
      <c r="AM68" s="255">
        <v>17.57</v>
      </c>
      <c r="AN68" s="255">
        <v>17.57</v>
      </c>
      <c r="AO68" s="255">
        <v>17.57</v>
      </c>
      <c r="AP68" s="255">
        <v>17.57</v>
      </c>
      <c r="AQ68" s="255">
        <v>17.57</v>
      </c>
      <c r="AR68" s="255">
        <v>17.57</v>
      </c>
    </row>
    <row r="69" spans="2:44" ht="13.8">
      <c r="B69" s="13"/>
      <c r="C69" s="13"/>
      <c r="D69" s="191"/>
      <c r="E69" s="206" t="s">
        <v>521</v>
      </c>
      <c r="F69" s="203"/>
      <c r="G69" s="375"/>
      <c r="H69" s="204"/>
      <c r="I69" s="205" t="s">
        <v>217</v>
      </c>
      <c r="J69" s="255">
        <v>17.22</v>
      </c>
      <c r="K69" s="255">
        <v>17.22</v>
      </c>
      <c r="L69" s="255">
        <v>17.22</v>
      </c>
      <c r="M69" s="255">
        <v>17.22</v>
      </c>
      <c r="N69" s="255">
        <v>17.22</v>
      </c>
      <c r="O69" s="255">
        <v>17.22</v>
      </c>
      <c r="P69" s="255">
        <v>17.22</v>
      </c>
      <c r="Q69" s="255">
        <v>17.22</v>
      </c>
      <c r="R69" s="255">
        <v>17.22</v>
      </c>
      <c r="S69" s="255">
        <v>17.22</v>
      </c>
      <c r="T69" s="255">
        <v>17.22</v>
      </c>
      <c r="U69" s="255">
        <v>17.22</v>
      </c>
      <c r="V69" s="255">
        <v>17.22</v>
      </c>
      <c r="W69" s="255">
        <v>17.22</v>
      </c>
      <c r="X69" s="255">
        <v>17.22</v>
      </c>
      <c r="Y69" s="255">
        <v>17.22</v>
      </c>
      <c r="Z69" s="255">
        <v>17.22</v>
      </c>
      <c r="AA69" s="255">
        <v>17.22</v>
      </c>
      <c r="AB69" s="255">
        <v>17.22</v>
      </c>
      <c r="AC69" s="255">
        <v>17.22</v>
      </c>
      <c r="AD69" s="255">
        <v>17.22</v>
      </c>
      <c r="AE69" s="255">
        <v>17.22</v>
      </c>
      <c r="AF69" s="255">
        <v>17.22</v>
      </c>
      <c r="AG69" s="255">
        <v>17.57</v>
      </c>
      <c r="AH69" s="255">
        <v>17.57</v>
      </c>
      <c r="AI69" s="255">
        <v>17.57</v>
      </c>
      <c r="AJ69" s="255">
        <v>17.57</v>
      </c>
      <c r="AK69" s="255">
        <v>17.57</v>
      </c>
      <c r="AL69" s="255">
        <v>17.57</v>
      </c>
      <c r="AM69" s="255">
        <v>17.57</v>
      </c>
      <c r="AN69" s="255">
        <v>17.57</v>
      </c>
      <c r="AO69" s="255">
        <v>17.57</v>
      </c>
      <c r="AP69" s="255">
        <v>17.57</v>
      </c>
      <c r="AQ69" s="255">
        <v>17.57</v>
      </c>
      <c r="AR69" s="255">
        <v>17.57</v>
      </c>
    </row>
    <row r="70" spans="2:44" ht="13.8">
      <c r="B70" s="13"/>
      <c r="C70" s="13"/>
      <c r="D70" s="191"/>
      <c r="E70" s="206" t="s">
        <v>218</v>
      </c>
      <c r="F70" s="203"/>
      <c r="G70" s="375"/>
      <c r="H70" s="204"/>
      <c r="I70" s="205" t="s">
        <v>219</v>
      </c>
      <c r="J70" s="255">
        <v>26.84</v>
      </c>
      <c r="K70" s="255">
        <v>26.84</v>
      </c>
      <c r="L70" s="255">
        <v>26.84</v>
      </c>
      <c r="M70" s="255">
        <v>26.84</v>
      </c>
      <c r="N70" s="255">
        <v>26.84</v>
      </c>
      <c r="O70" s="255">
        <v>26.84</v>
      </c>
      <c r="P70" s="255">
        <v>26.84</v>
      </c>
      <c r="Q70" s="255">
        <v>26.84</v>
      </c>
      <c r="R70" s="255">
        <v>26.84</v>
      </c>
      <c r="S70" s="255">
        <v>26.84</v>
      </c>
      <c r="T70" s="255">
        <v>26.84</v>
      </c>
      <c r="U70" s="255">
        <v>26.84</v>
      </c>
      <c r="V70" s="255">
        <v>26.84</v>
      </c>
      <c r="W70" s="255">
        <v>26.84</v>
      </c>
      <c r="X70" s="255">
        <v>26.84</v>
      </c>
      <c r="Y70" s="255">
        <v>25.62</v>
      </c>
      <c r="Z70" s="255">
        <v>25.62</v>
      </c>
      <c r="AA70" s="255">
        <v>25.62</v>
      </c>
      <c r="AB70" s="255">
        <v>25.62</v>
      </c>
      <c r="AC70" s="255">
        <v>25.62</v>
      </c>
      <c r="AD70" s="255">
        <v>25.62</v>
      </c>
      <c r="AE70" s="255">
        <v>25.62</v>
      </c>
      <c r="AF70" s="255">
        <v>25.62</v>
      </c>
      <c r="AG70" s="255">
        <v>24.85</v>
      </c>
      <c r="AH70" s="255">
        <v>24.85</v>
      </c>
      <c r="AI70" s="255">
        <v>24.85</v>
      </c>
      <c r="AJ70" s="255">
        <v>24.85</v>
      </c>
      <c r="AK70" s="255">
        <v>24.85</v>
      </c>
      <c r="AL70" s="255">
        <v>24.85</v>
      </c>
      <c r="AM70" s="255">
        <v>24.85</v>
      </c>
      <c r="AN70" s="255">
        <v>24.85</v>
      </c>
      <c r="AO70" s="255">
        <v>24.85</v>
      </c>
      <c r="AP70" s="255">
        <v>24.85</v>
      </c>
      <c r="AQ70" s="255">
        <v>24.85</v>
      </c>
      <c r="AR70" s="255">
        <v>24.85</v>
      </c>
    </row>
    <row r="71" spans="2:44" ht="13.8">
      <c r="B71" s="13"/>
      <c r="C71" s="13"/>
      <c r="D71" s="128"/>
      <c r="E71" s="206" t="s">
        <v>522</v>
      </c>
      <c r="F71" s="203"/>
      <c r="G71" s="375"/>
      <c r="H71" s="204"/>
      <c r="I71" s="205" t="s">
        <v>220</v>
      </c>
      <c r="J71" s="255">
        <v>12.36</v>
      </c>
      <c r="K71" s="255">
        <v>12.36</v>
      </c>
      <c r="L71" s="255">
        <v>12.36</v>
      </c>
      <c r="M71" s="255">
        <v>12.36</v>
      </c>
      <c r="N71" s="255">
        <v>12.36</v>
      </c>
      <c r="O71" s="255">
        <v>12.36</v>
      </c>
      <c r="P71" s="255">
        <v>12.36</v>
      </c>
      <c r="Q71" s="255">
        <v>12.36</v>
      </c>
      <c r="R71" s="255">
        <v>12.36</v>
      </c>
      <c r="S71" s="255">
        <v>12.36</v>
      </c>
      <c r="T71" s="255">
        <v>12.36</v>
      </c>
      <c r="U71" s="255">
        <v>12.36</v>
      </c>
      <c r="V71" s="255">
        <v>12.36</v>
      </c>
      <c r="W71" s="255">
        <v>12.36</v>
      </c>
      <c r="X71" s="255">
        <v>12.36</v>
      </c>
      <c r="Y71" s="255">
        <v>12.36</v>
      </c>
      <c r="Z71" s="255">
        <v>12.36</v>
      </c>
      <c r="AA71" s="255">
        <v>12.36</v>
      </c>
      <c r="AB71" s="255">
        <v>12.36</v>
      </c>
      <c r="AC71" s="255">
        <v>12.36</v>
      </c>
      <c r="AD71" s="255">
        <v>12.36</v>
      </c>
      <c r="AE71" s="255">
        <v>12.36</v>
      </c>
      <c r="AF71" s="255">
        <v>12.36</v>
      </c>
      <c r="AG71" s="255">
        <v>13.49</v>
      </c>
      <c r="AH71" s="255">
        <v>13.49</v>
      </c>
      <c r="AI71" s="255">
        <v>13.49</v>
      </c>
      <c r="AJ71" s="255">
        <v>13.49</v>
      </c>
      <c r="AK71" s="255">
        <v>13.49</v>
      </c>
      <c r="AL71" s="255">
        <v>13.49</v>
      </c>
      <c r="AM71" s="255">
        <v>13.49</v>
      </c>
      <c r="AN71" s="255">
        <v>13.49</v>
      </c>
      <c r="AO71" s="255">
        <v>13.49</v>
      </c>
      <c r="AP71" s="255">
        <v>13.49</v>
      </c>
      <c r="AQ71" s="255">
        <v>13.49</v>
      </c>
      <c r="AR71" s="255">
        <v>13.49</v>
      </c>
    </row>
    <row r="72" spans="2:44" ht="13.8">
      <c r="B72" s="13"/>
      <c r="C72" s="13"/>
      <c r="D72" s="6" t="s">
        <v>221</v>
      </c>
      <c r="E72" s="13"/>
      <c r="F72" s="13"/>
      <c r="G72" s="13"/>
      <c r="H72" s="6"/>
      <c r="I72" s="559"/>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row>
    <row r="73" spans="2:44" ht="13.8">
      <c r="B73" s="13"/>
      <c r="C73" s="13"/>
      <c r="D73" s="6" t="s">
        <v>557</v>
      </c>
      <c r="E73" s="13"/>
      <c r="F73" s="13"/>
      <c r="G73" s="13"/>
      <c r="H73" s="6"/>
    </row>
    <row r="74" spans="2:44" ht="13.8">
      <c r="B74" s="13"/>
      <c r="C74" s="13"/>
      <c r="D74" s="6" t="s">
        <v>558</v>
      </c>
      <c r="E74" s="13"/>
      <c r="F74" s="13"/>
      <c r="G74" s="13"/>
      <c r="H74" s="6"/>
      <c r="I74" s="6"/>
    </row>
    <row r="75" spans="2:44" ht="13.8">
      <c r="B75" s="13"/>
      <c r="C75" s="13"/>
      <c r="D75" s="6" t="s">
        <v>561</v>
      </c>
      <c r="E75" s="13"/>
      <c r="F75" s="13"/>
      <c r="G75" s="13"/>
      <c r="H75" s="6"/>
      <c r="I75" s="559"/>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row>
    <row r="76" spans="2:44" ht="13.8">
      <c r="B76" s="13"/>
      <c r="C76" s="13"/>
      <c r="D76" s="6" t="s">
        <v>562</v>
      </c>
      <c r="E76" s="13"/>
      <c r="F76" s="13"/>
      <c r="G76" s="13"/>
      <c r="H76" s="6"/>
      <c r="I76" s="559"/>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row>
    <row r="77" spans="2:44" ht="13.8">
      <c r="D77" s="6" t="s">
        <v>563</v>
      </c>
      <c r="E77" s="13"/>
      <c r="F77" s="13"/>
      <c r="G77" s="13"/>
      <c r="H77" s="6"/>
      <c r="I77" s="6"/>
    </row>
    <row r="78" spans="2:44" ht="13.8">
      <c r="D78" s="6"/>
      <c r="E78" s="13"/>
      <c r="F78" s="13"/>
      <c r="G78" s="13"/>
      <c r="H78" s="6"/>
      <c r="I78" s="6"/>
    </row>
  </sheetData>
  <mergeCells count="2">
    <mergeCell ref="I38:I39"/>
    <mergeCell ref="I42:I43"/>
  </mergeCells>
  <phoneticPr fontId="6"/>
  <pageMargins left="0.23622047244094491" right="0.23622047244094491" top="0.55118110236220474" bottom="0.35433070866141736" header="0.31496062992125984" footer="0.31496062992125984"/>
  <pageSetup paperSize="9" scale="65" orientation="portrait" r:id="rId1"/>
  <ignoredErrors>
    <ignoredError sqref="I6:I44 I45:I7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dimension ref="A1:AP35"/>
  <sheetViews>
    <sheetView workbookViewId="0"/>
  </sheetViews>
  <sheetFormatPr defaultColWidth="18.6640625" defaultRowHeight="12.75" customHeight="1"/>
  <cols>
    <col min="1" max="1" width="3" style="19" customWidth="1"/>
    <col min="2" max="2" width="4.88671875" style="19" customWidth="1"/>
    <col min="3" max="3" width="3.44140625" style="19" customWidth="1"/>
    <col min="4" max="4" width="4.44140625" style="18" customWidth="1"/>
    <col min="5" max="5" width="15.6640625" style="18" customWidth="1"/>
    <col min="6" max="6" width="7.109375" style="17" customWidth="1"/>
    <col min="7" max="41" width="6.88671875" style="16" customWidth="1"/>
    <col min="42" max="42" width="8.33203125" style="15" customWidth="1"/>
    <col min="43" max="16384" width="18.6640625" style="15"/>
  </cols>
  <sheetData>
    <row r="1" spans="1:42" ht="16.2" customHeight="1">
      <c r="B1" s="210" t="s">
        <v>672</v>
      </c>
    </row>
    <row r="2" spans="1:42" s="19" customFormat="1" ht="13.8">
      <c r="D2" s="18"/>
      <c r="E2" s="18"/>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row>
    <row r="3" spans="1:42" s="19" customFormat="1" ht="13.8">
      <c r="B3" s="12" t="s">
        <v>91</v>
      </c>
      <c r="C3" s="230">
        <v>13</v>
      </c>
      <c r="D3" s="90" t="s">
        <v>222</v>
      </c>
      <c r="E3" s="18"/>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row>
    <row r="4" spans="1:42" s="19" customFormat="1" ht="15" customHeight="1">
      <c r="D4" s="257" t="s">
        <v>223</v>
      </c>
      <c r="E4" s="197"/>
      <c r="F4" s="258"/>
      <c r="G4" s="259">
        <v>1990</v>
      </c>
      <c r="H4" s="260">
        <f t="shared" ref="H4:AD4" si="0">G4+1</f>
        <v>1991</v>
      </c>
      <c r="I4" s="260">
        <f t="shared" si="0"/>
        <v>1992</v>
      </c>
      <c r="J4" s="260">
        <f t="shared" si="0"/>
        <v>1993</v>
      </c>
      <c r="K4" s="260">
        <f t="shared" si="0"/>
        <v>1994</v>
      </c>
      <c r="L4" s="260">
        <f t="shared" si="0"/>
        <v>1995</v>
      </c>
      <c r="M4" s="260">
        <f t="shared" si="0"/>
        <v>1996</v>
      </c>
      <c r="N4" s="260">
        <f t="shared" si="0"/>
        <v>1997</v>
      </c>
      <c r="O4" s="260">
        <f t="shared" si="0"/>
        <v>1998</v>
      </c>
      <c r="P4" s="260">
        <f t="shared" si="0"/>
        <v>1999</v>
      </c>
      <c r="Q4" s="260">
        <f t="shared" si="0"/>
        <v>2000</v>
      </c>
      <c r="R4" s="260">
        <f t="shared" si="0"/>
        <v>2001</v>
      </c>
      <c r="S4" s="260">
        <f t="shared" si="0"/>
        <v>2002</v>
      </c>
      <c r="T4" s="260">
        <f t="shared" si="0"/>
        <v>2003</v>
      </c>
      <c r="U4" s="260">
        <f t="shared" si="0"/>
        <v>2004</v>
      </c>
      <c r="V4" s="260">
        <f t="shared" si="0"/>
        <v>2005</v>
      </c>
      <c r="W4" s="260">
        <f t="shared" si="0"/>
        <v>2006</v>
      </c>
      <c r="X4" s="260">
        <f t="shared" si="0"/>
        <v>2007</v>
      </c>
      <c r="Y4" s="260">
        <f t="shared" si="0"/>
        <v>2008</v>
      </c>
      <c r="Z4" s="260">
        <f t="shared" si="0"/>
        <v>2009</v>
      </c>
      <c r="AA4" s="260">
        <f t="shared" si="0"/>
        <v>2010</v>
      </c>
      <c r="AB4" s="260">
        <f t="shared" si="0"/>
        <v>2011</v>
      </c>
      <c r="AC4" s="260">
        <f t="shared" si="0"/>
        <v>2012</v>
      </c>
      <c r="AD4" s="260">
        <f t="shared" si="0"/>
        <v>2013</v>
      </c>
      <c r="AE4" s="260">
        <f t="shared" ref="AE4:AO4" si="1">AD4+1</f>
        <v>2014</v>
      </c>
      <c r="AF4" s="260">
        <f t="shared" si="1"/>
        <v>2015</v>
      </c>
      <c r="AG4" s="260">
        <f t="shared" si="1"/>
        <v>2016</v>
      </c>
      <c r="AH4" s="260">
        <f t="shared" si="1"/>
        <v>2017</v>
      </c>
      <c r="AI4" s="260">
        <f t="shared" si="1"/>
        <v>2018</v>
      </c>
      <c r="AJ4" s="260">
        <f t="shared" si="1"/>
        <v>2019</v>
      </c>
      <c r="AK4" s="260">
        <f t="shared" si="1"/>
        <v>2020</v>
      </c>
      <c r="AL4" s="260">
        <f t="shared" si="1"/>
        <v>2021</v>
      </c>
      <c r="AM4" s="260">
        <f t="shared" si="1"/>
        <v>2022</v>
      </c>
      <c r="AN4" s="260">
        <f t="shared" si="1"/>
        <v>2023</v>
      </c>
      <c r="AO4" s="260">
        <f t="shared" si="1"/>
        <v>2024</v>
      </c>
      <c r="AP4" s="202" t="s">
        <v>224</v>
      </c>
    </row>
    <row r="5" spans="1:42" s="19" customFormat="1" ht="15" customHeight="1">
      <c r="D5" s="438" t="s">
        <v>564</v>
      </c>
      <c r="E5" s="121"/>
      <c r="F5" s="261"/>
      <c r="G5" s="262"/>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4"/>
    </row>
    <row r="6" spans="1:42" s="19" customFormat="1" ht="15" customHeight="1">
      <c r="D6" s="34"/>
      <c r="E6" s="7" t="s">
        <v>226</v>
      </c>
      <c r="F6" s="33" t="s">
        <v>225</v>
      </c>
      <c r="G6" s="32">
        <v>1650.0943483839408</v>
      </c>
      <c r="H6" s="31">
        <v>1937.4484491919445</v>
      </c>
      <c r="I6" s="31">
        <v>2067.4199439472695</v>
      </c>
      <c r="J6" s="31">
        <v>2081.0811198419783</v>
      </c>
      <c r="K6" s="31">
        <v>2490.2382794268851</v>
      </c>
      <c r="L6" s="31">
        <v>2619.0806578739889</v>
      </c>
      <c r="M6" s="31">
        <v>2884.1868153416544</v>
      </c>
      <c r="N6" s="31">
        <v>2981.5212846809509</v>
      </c>
      <c r="O6" s="31">
        <v>3176.6046718358948</v>
      </c>
      <c r="P6" s="31">
        <v>3274.0232559247333</v>
      </c>
      <c r="Q6" s="31">
        <v>3351.0394309531534</v>
      </c>
      <c r="R6" s="31">
        <v>3425.1887500867206</v>
      </c>
      <c r="S6" s="31">
        <v>3418.7352109794674</v>
      </c>
      <c r="T6" s="31">
        <v>3396.4909828371692</v>
      </c>
      <c r="U6" s="31">
        <v>3227.0165947608994</v>
      </c>
      <c r="V6" s="31">
        <v>3013.914352990244</v>
      </c>
      <c r="W6" s="31">
        <v>3126.1323680349169</v>
      </c>
      <c r="X6" s="31">
        <v>3387.2981086486921</v>
      </c>
      <c r="Y6" s="31">
        <v>2858.7724159549211</v>
      </c>
      <c r="Z6" s="31">
        <v>2575.6459522430473</v>
      </c>
      <c r="AA6" s="31">
        <v>3443.8799106235347</v>
      </c>
      <c r="AB6" s="31">
        <v>3668.5383521790259</v>
      </c>
      <c r="AC6" s="31">
        <v>4019.2196578708176</v>
      </c>
      <c r="AD6" s="31">
        <v>4400.8572825915653</v>
      </c>
      <c r="AE6" s="31">
        <v>4283.1706587028029</v>
      </c>
      <c r="AF6" s="31">
        <v>4179.8508188940441</v>
      </c>
      <c r="AG6" s="31">
        <v>4205.84479740401</v>
      </c>
      <c r="AH6" s="31">
        <v>4249.804755351779</v>
      </c>
      <c r="AI6" s="31">
        <v>4093.8051909626988</v>
      </c>
      <c r="AJ6" s="31">
        <v>4043.3545413111351</v>
      </c>
      <c r="AK6" s="31">
        <v>2965.3803843020964</v>
      </c>
      <c r="AL6" s="31">
        <v>4035.0887004485357</v>
      </c>
      <c r="AM6" s="31">
        <v>3490.5029672457995</v>
      </c>
      <c r="AN6" s="31">
        <v>3527.7046986367263</v>
      </c>
      <c r="AO6" s="31">
        <v>3455.610349814418</v>
      </c>
      <c r="AP6" s="38" t="s">
        <v>227</v>
      </c>
    </row>
    <row r="7" spans="1:42" s="19" customFormat="1" ht="15" customHeight="1">
      <c r="D7" s="34"/>
      <c r="E7" s="7" t="s">
        <v>140</v>
      </c>
      <c r="F7" s="33" t="s">
        <v>225</v>
      </c>
      <c r="G7" s="32">
        <v>12738.841243636831</v>
      </c>
      <c r="H7" s="31">
        <v>12004.901030158651</v>
      </c>
      <c r="I7" s="31">
        <v>11203.044519351333</v>
      </c>
      <c r="J7" s="31">
        <v>11235.415939250506</v>
      </c>
      <c r="K7" s="31">
        <v>11650.666663191481</v>
      </c>
      <c r="L7" s="31">
        <v>11400.052506989219</v>
      </c>
      <c r="M7" s="31">
        <v>11594.330628077834</v>
      </c>
      <c r="N7" s="31">
        <v>11716.090515445441</v>
      </c>
      <c r="O7" s="31">
        <v>10782.064539610552</v>
      </c>
      <c r="P7" s="31">
        <v>11477.27316635462</v>
      </c>
      <c r="Q7" s="31">
        <v>12221.246377189618</v>
      </c>
      <c r="R7" s="31">
        <v>11874.389067192145</v>
      </c>
      <c r="S7" s="31">
        <v>12452.630606349827</v>
      </c>
      <c r="T7" s="31">
        <v>12292.010334390812</v>
      </c>
      <c r="U7" s="31">
        <v>12569.871585737737</v>
      </c>
      <c r="V7" s="31">
        <v>11497.30824659829</v>
      </c>
      <c r="W7" s="31">
        <v>11746.264723607643</v>
      </c>
      <c r="X7" s="31">
        <v>11934.655315814454</v>
      </c>
      <c r="Y7" s="31">
        <v>10927.5672719129</v>
      </c>
      <c r="Z7" s="31">
        <v>10458.216341540096</v>
      </c>
      <c r="AA7" s="31">
        <v>11193.581452309521</v>
      </c>
      <c r="AB7" s="31">
        <v>10137.05492058353</v>
      </c>
      <c r="AC7" s="31">
        <v>10186.740953393924</v>
      </c>
      <c r="AD7" s="31">
        <v>10869.930051633586</v>
      </c>
      <c r="AE7" s="31">
        <v>10917.278283470345</v>
      </c>
      <c r="AF7" s="31">
        <v>10269.509850044999</v>
      </c>
      <c r="AG7" s="31">
        <v>10196.220083394379</v>
      </c>
      <c r="AH7" s="31">
        <v>9739.2350353694856</v>
      </c>
      <c r="AI7" s="31">
        <v>9585.8409487837689</v>
      </c>
      <c r="AJ7" s="31">
        <v>9272.5540082336047</v>
      </c>
      <c r="AK7" s="31">
        <v>7833.2928982405956</v>
      </c>
      <c r="AL7" s="31">
        <v>8756.5030251041771</v>
      </c>
      <c r="AM7" s="31">
        <v>7899.4667494914484</v>
      </c>
      <c r="AN7" s="31">
        <v>7496.5223428675054</v>
      </c>
      <c r="AO7" s="31">
        <v>7017.1188300578806</v>
      </c>
      <c r="AP7" s="38" t="s">
        <v>228</v>
      </c>
    </row>
    <row r="8" spans="1:42" s="19" customFormat="1" ht="15" customHeight="1">
      <c r="D8" s="28"/>
      <c r="E8" s="37" t="s">
        <v>229</v>
      </c>
      <c r="F8" s="26" t="s">
        <v>225</v>
      </c>
      <c r="G8" s="25">
        <f t="shared" ref="G8:AD8" si="2">SUM(G6:G7)</f>
        <v>14388.935592020771</v>
      </c>
      <c r="H8" s="24">
        <f t="shared" si="2"/>
        <v>13942.349479350596</v>
      </c>
      <c r="I8" s="24">
        <f t="shared" si="2"/>
        <v>13270.464463298602</v>
      </c>
      <c r="J8" s="24">
        <f t="shared" si="2"/>
        <v>13316.497059092484</v>
      </c>
      <c r="K8" s="24">
        <f t="shared" si="2"/>
        <v>14140.904942618366</v>
      </c>
      <c r="L8" s="24">
        <f t="shared" si="2"/>
        <v>14019.133164863208</v>
      </c>
      <c r="M8" s="24">
        <f t="shared" si="2"/>
        <v>14478.517443419489</v>
      </c>
      <c r="N8" s="24">
        <f t="shared" si="2"/>
        <v>14697.611800126393</v>
      </c>
      <c r="O8" s="24">
        <f t="shared" si="2"/>
        <v>13958.669211446446</v>
      </c>
      <c r="P8" s="24">
        <f t="shared" si="2"/>
        <v>14751.296422279353</v>
      </c>
      <c r="Q8" s="24">
        <f t="shared" si="2"/>
        <v>15572.285808142771</v>
      </c>
      <c r="R8" s="24">
        <f t="shared" si="2"/>
        <v>15299.577817278867</v>
      </c>
      <c r="S8" s="24">
        <f t="shared" si="2"/>
        <v>15871.365817329293</v>
      </c>
      <c r="T8" s="24">
        <f t="shared" si="2"/>
        <v>15688.501317227981</v>
      </c>
      <c r="U8" s="24">
        <f t="shared" si="2"/>
        <v>15796.888180498638</v>
      </c>
      <c r="V8" s="24">
        <f t="shared" si="2"/>
        <v>14511.222599588535</v>
      </c>
      <c r="W8" s="24">
        <f t="shared" si="2"/>
        <v>14872.397091642561</v>
      </c>
      <c r="X8" s="24">
        <f t="shared" si="2"/>
        <v>15321.953424463147</v>
      </c>
      <c r="Y8" s="24">
        <f t="shared" si="2"/>
        <v>13786.339687867821</v>
      </c>
      <c r="Z8" s="24">
        <f t="shared" si="2"/>
        <v>13033.862293783142</v>
      </c>
      <c r="AA8" s="24">
        <f t="shared" si="2"/>
        <v>14637.461362933056</v>
      </c>
      <c r="AB8" s="24">
        <f t="shared" si="2"/>
        <v>13805.593272762557</v>
      </c>
      <c r="AC8" s="24">
        <f t="shared" si="2"/>
        <v>14205.960611264742</v>
      </c>
      <c r="AD8" s="24">
        <f t="shared" si="2"/>
        <v>15270.787334225151</v>
      </c>
      <c r="AE8" s="24">
        <f t="shared" ref="AE8:AI8" si="3">SUM(AE6:AE7)</f>
        <v>15200.448942173149</v>
      </c>
      <c r="AF8" s="24">
        <f t="shared" si="3"/>
        <v>14449.360668939044</v>
      </c>
      <c r="AG8" s="24">
        <f t="shared" si="3"/>
        <v>14402.064880798389</v>
      </c>
      <c r="AH8" s="24">
        <f t="shared" si="3"/>
        <v>13989.039790721265</v>
      </c>
      <c r="AI8" s="24">
        <f t="shared" si="3"/>
        <v>13679.646139746468</v>
      </c>
      <c r="AJ8" s="24">
        <f t="shared" ref="AJ8:AK8" si="4">SUM(AJ6:AJ7)</f>
        <v>13315.90854954474</v>
      </c>
      <c r="AK8" s="24">
        <f t="shared" si="4"/>
        <v>10798.673282542692</v>
      </c>
      <c r="AL8" s="24">
        <f t="shared" ref="AL8:AM8" si="5">SUM(AL6:AL7)</f>
        <v>12791.591725552713</v>
      </c>
      <c r="AM8" s="24">
        <f t="shared" si="5"/>
        <v>11389.969716737247</v>
      </c>
      <c r="AN8" s="24">
        <f t="shared" ref="AN8:AO8" si="6">SUM(AN6:AN7)</f>
        <v>11024.227041504231</v>
      </c>
      <c r="AO8" s="24">
        <f t="shared" si="6"/>
        <v>10472.729179872298</v>
      </c>
      <c r="AP8" s="36" t="s">
        <v>230</v>
      </c>
    </row>
    <row r="9" spans="1:42" s="19" customFormat="1" ht="15" customHeight="1">
      <c r="D9" s="438" t="s">
        <v>565</v>
      </c>
      <c r="E9" s="121"/>
      <c r="F9" s="261"/>
      <c r="G9" s="262"/>
      <c r="H9" s="263"/>
      <c r="I9" s="263"/>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4"/>
    </row>
    <row r="10" spans="1:42" s="19" customFormat="1" ht="15" customHeight="1">
      <c r="D10" s="28"/>
      <c r="E10" s="27" t="s">
        <v>231</v>
      </c>
      <c r="F10" s="26" t="s">
        <v>225</v>
      </c>
      <c r="G10" s="25">
        <v>2541.3087432066841</v>
      </c>
      <c r="H10" s="24">
        <v>2397.1955255124353</v>
      </c>
      <c r="I10" s="24">
        <v>2227.3657118388719</v>
      </c>
      <c r="J10" s="24">
        <v>2236.0816583393635</v>
      </c>
      <c r="K10" s="24">
        <v>2354.4499595841839</v>
      </c>
      <c r="L10" s="24">
        <v>2359.2332226213957</v>
      </c>
      <c r="M10" s="24">
        <v>2383.010188221564</v>
      </c>
      <c r="N10" s="24">
        <v>2408.0789534470678</v>
      </c>
      <c r="O10" s="24">
        <v>2228.5303911722281</v>
      </c>
      <c r="P10" s="24">
        <v>2517.3090757279074</v>
      </c>
      <c r="Q10" s="24">
        <v>2726.3606840896</v>
      </c>
      <c r="R10" s="24">
        <v>2694.1819996344002</v>
      </c>
      <c r="S10" s="24">
        <v>2864.6138101124002</v>
      </c>
      <c r="T10" s="24">
        <v>2840.1233801300004</v>
      </c>
      <c r="U10" s="24">
        <v>2940.0131443651999</v>
      </c>
      <c r="V10" s="24">
        <v>2803.8387113143999</v>
      </c>
      <c r="W10" s="24">
        <v>2998.8876776915999</v>
      </c>
      <c r="X10" s="24">
        <v>3037.8937209143996</v>
      </c>
      <c r="Y10" s="24">
        <v>2726.9299808739997</v>
      </c>
      <c r="Z10" s="24">
        <v>2589.4672754292005</v>
      </c>
      <c r="AA10" s="24">
        <v>2798.2010244188</v>
      </c>
      <c r="AB10" s="24">
        <v>2501.7697081995998</v>
      </c>
      <c r="AC10" s="24">
        <v>2611.9384960332</v>
      </c>
      <c r="AD10" s="24">
        <v>2955.0260034830567</v>
      </c>
      <c r="AE10" s="24">
        <v>2940.752095169074</v>
      </c>
      <c r="AF10" s="24">
        <v>2778.0811138079343</v>
      </c>
      <c r="AG10" s="24">
        <v>2770.3696598386259</v>
      </c>
      <c r="AH10" s="24">
        <v>2589.2824072419553</v>
      </c>
      <c r="AI10" s="24">
        <v>2552.2431656243202</v>
      </c>
      <c r="AJ10" s="24">
        <v>2478.1024030904532</v>
      </c>
      <c r="AK10" s="24">
        <v>2065.6234752178807</v>
      </c>
      <c r="AL10" s="24">
        <v>2308.6332759576635</v>
      </c>
      <c r="AM10" s="24">
        <v>2113.343204229001</v>
      </c>
      <c r="AN10" s="24">
        <v>1898.6045162751591</v>
      </c>
      <c r="AO10" s="24">
        <v>1804.6004373030278</v>
      </c>
      <c r="AP10" s="36" t="s">
        <v>232</v>
      </c>
    </row>
    <row r="11" spans="1:42" s="19" customFormat="1" ht="15" customHeight="1">
      <c r="D11" s="439" t="s">
        <v>566</v>
      </c>
      <c r="E11" s="266"/>
      <c r="F11" s="267" t="s">
        <v>225</v>
      </c>
      <c r="G11" s="268">
        <f t="shared" ref="G11:AD11" si="7">G8-G10</f>
        <v>11847.626848814087</v>
      </c>
      <c r="H11" s="269">
        <f t="shared" si="7"/>
        <v>11545.15395383816</v>
      </c>
      <c r="I11" s="269">
        <f t="shared" si="7"/>
        <v>11043.098751459729</v>
      </c>
      <c r="J11" s="269">
        <f t="shared" si="7"/>
        <v>11080.415400753122</v>
      </c>
      <c r="K11" s="269">
        <f t="shared" si="7"/>
        <v>11786.454983034182</v>
      </c>
      <c r="L11" s="269">
        <f t="shared" si="7"/>
        <v>11659.899942241813</v>
      </c>
      <c r="M11" s="269">
        <f t="shared" si="7"/>
        <v>12095.507255197925</v>
      </c>
      <c r="N11" s="269">
        <f t="shared" si="7"/>
        <v>12289.532846679325</v>
      </c>
      <c r="O11" s="269">
        <f t="shared" si="7"/>
        <v>11730.138820274218</v>
      </c>
      <c r="P11" s="269">
        <f t="shared" si="7"/>
        <v>12233.987346551445</v>
      </c>
      <c r="Q11" s="269">
        <f t="shared" si="7"/>
        <v>12845.92512405317</v>
      </c>
      <c r="R11" s="269">
        <f t="shared" si="7"/>
        <v>12605.395817644467</v>
      </c>
      <c r="S11" s="269">
        <f t="shared" si="7"/>
        <v>13006.752007216894</v>
      </c>
      <c r="T11" s="269">
        <f t="shared" si="7"/>
        <v>12848.377937097981</v>
      </c>
      <c r="U11" s="269">
        <f t="shared" si="7"/>
        <v>12856.875036133439</v>
      </c>
      <c r="V11" s="269">
        <f t="shared" si="7"/>
        <v>11707.383888274135</v>
      </c>
      <c r="W11" s="269">
        <f t="shared" si="7"/>
        <v>11873.50941395096</v>
      </c>
      <c r="X11" s="269">
        <f t="shared" si="7"/>
        <v>12284.059703548748</v>
      </c>
      <c r="Y11" s="269">
        <f t="shared" si="7"/>
        <v>11059.409706993822</v>
      </c>
      <c r="Z11" s="269">
        <f t="shared" si="7"/>
        <v>10444.395018353942</v>
      </c>
      <c r="AA11" s="269">
        <f t="shared" si="7"/>
        <v>11839.260338514256</v>
      </c>
      <c r="AB11" s="269">
        <f t="shared" si="7"/>
        <v>11303.823564562957</v>
      </c>
      <c r="AC11" s="269">
        <f t="shared" si="7"/>
        <v>11594.022115231543</v>
      </c>
      <c r="AD11" s="269">
        <f t="shared" si="7"/>
        <v>12315.761330742094</v>
      </c>
      <c r="AE11" s="269">
        <f t="shared" ref="AE11:AI11" si="8">AE8-AE10</f>
        <v>12259.696847004074</v>
      </c>
      <c r="AF11" s="269">
        <f t="shared" si="8"/>
        <v>11671.27955513111</v>
      </c>
      <c r="AG11" s="269">
        <f t="shared" si="8"/>
        <v>11631.695220959762</v>
      </c>
      <c r="AH11" s="269">
        <f t="shared" si="8"/>
        <v>11399.757383479309</v>
      </c>
      <c r="AI11" s="269">
        <f t="shared" si="8"/>
        <v>11127.402974122147</v>
      </c>
      <c r="AJ11" s="269">
        <f t="shared" ref="AJ11:AK11" si="9">AJ8-AJ10</f>
        <v>10837.806146454286</v>
      </c>
      <c r="AK11" s="269">
        <f t="shared" si="9"/>
        <v>8733.0498073248109</v>
      </c>
      <c r="AL11" s="269">
        <f t="shared" ref="AL11:AM11" si="10">AL8-AL10</f>
        <v>10482.958449595049</v>
      </c>
      <c r="AM11" s="269">
        <f t="shared" si="10"/>
        <v>9276.6265125082464</v>
      </c>
      <c r="AN11" s="269">
        <f t="shared" ref="AN11:AO11" si="11">AN8-AN10</f>
        <v>9125.6225252290715</v>
      </c>
      <c r="AO11" s="269">
        <f t="shared" si="11"/>
        <v>8668.1287425692699</v>
      </c>
      <c r="AP11" s="270" t="s">
        <v>233</v>
      </c>
    </row>
    <row r="12" spans="1:42" s="19" customFormat="1" ht="15" customHeight="1">
      <c r="D12" s="438" t="s">
        <v>565</v>
      </c>
      <c r="E12" s="121"/>
      <c r="F12" s="261"/>
      <c r="G12" s="262"/>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3"/>
      <c r="AI12" s="263"/>
      <c r="AJ12" s="263"/>
      <c r="AK12" s="263"/>
      <c r="AL12" s="263"/>
      <c r="AM12" s="263"/>
      <c r="AN12" s="263"/>
      <c r="AO12" s="263"/>
      <c r="AP12" s="264"/>
    </row>
    <row r="13" spans="1:42" s="19" customFormat="1" ht="15" customHeight="1">
      <c r="D13" s="28"/>
      <c r="E13" s="27" t="s">
        <v>235</v>
      </c>
      <c r="F13" s="26" t="s">
        <v>234</v>
      </c>
      <c r="G13" s="195">
        <v>434.8011395886644</v>
      </c>
      <c r="H13" s="196">
        <v>425.2931895535296</v>
      </c>
      <c r="I13" s="196">
        <v>407.72143600767896</v>
      </c>
      <c r="J13" s="196">
        <v>409.15388418118243</v>
      </c>
      <c r="K13" s="196">
        <v>436.90185161014585</v>
      </c>
      <c r="L13" s="196">
        <v>433.50405026247785</v>
      </c>
      <c r="M13" s="196">
        <v>450.31434518755424</v>
      </c>
      <c r="N13" s="196">
        <v>457.77771869276927</v>
      </c>
      <c r="O13" s="196">
        <v>438.61671783148768</v>
      </c>
      <c r="P13" s="196">
        <v>458.74156046332695</v>
      </c>
      <c r="Q13" s="196">
        <v>481.76784535309076</v>
      </c>
      <c r="R13" s="196">
        <v>473.8243290408584</v>
      </c>
      <c r="S13" s="196">
        <v>488.80878511884458</v>
      </c>
      <c r="T13" s="196">
        <v>483.0713422314027</v>
      </c>
      <c r="U13" s="196">
        <v>483.01575007605743</v>
      </c>
      <c r="V13" s="196">
        <v>441.35718660000003</v>
      </c>
      <c r="W13" s="196">
        <v>449.33520214000009</v>
      </c>
      <c r="X13" s="196">
        <v>465.38815905999996</v>
      </c>
      <c r="Y13" s="196">
        <v>417.63605697000003</v>
      </c>
      <c r="Z13" s="196">
        <v>393.68543774999995</v>
      </c>
      <c r="AA13" s="196">
        <v>448.70842708999999</v>
      </c>
      <c r="AB13" s="196">
        <v>429.62521118000001</v>
      </c>
      <c r="AC13" s="196">
        <v>442.75805210999994</v>
      </c>
      <c r="AD13" s="196">
        <v>464.52200201000005</v>
      </c>
      <c r="AE13" s="196">
        <v>461.73458957999998</v>
      </c>
      <c r="AF13" s="196">
        <v>440.07340344000011</v>
      </c>
      <c r="AG13" s="196">
        <v>438.87013037999992</v>
      </c>
      <c r="AH13" s="196">
        <v>429.84173254000001</v>
      </c>
      <c r="AI13" s="196">
        <v>423.16028084000004</v>
      </c>
      <c r="AJ13" s="196">
        <v>412.43089656999996</v>
      </c>
      <c r="AK13" s="196">
        <v>331.12952653000002</v>
      </c>
      <c r="AL13" s="196">
        <v>398.86787670740335</v>
      </c>
      <c r="AM13" s="196">
        <v>353.13422732623008</v>
      </c>
      <c r="AN13" s="196">
        <v>349.37048844437322</v>
      </c>
      <c r="AO13" s="196">
        <v>332.56872996206096</v>
      </c>
      <c r="AP13" s="36" t="s">
        <v>236</v>
      </c>
    </row>
    <row r="14" spans="1:42" s="19" customFormat="1" ht="15" customHeight="1">
      <c r="D14" s="271"/>
      <c r="E14" s="266"/>
      <c r="F14" s="272"/>
      <c r="G14" s="269"/>
      <c r="H14" s="269"/>
      <c r="I14" s="269"/>
      <c r="J14" s="269"/>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269"/>
      <c r="AM14" s="269"/>
      <c r="AN14" s="269"/>
      <c r="AO14" s="269"/>
      <c r="AP14" s="273"/>
    </row>
    <row r="15" spans="1:42" s="19" customFormat="1" ht="15" customHeight="1">
      <c r="D15" s="265" t="s">
        <v>237</v>
      </c>
      <c r="E15" s="266" t="s">
        <v>235</v>
      </c>
      <c r="F15" s="267" t="s">
        <v>238</v>
      </c>
      <c r="G15" s="274">
        <f>G11/G13</f>
        <v>27.248380397582022</v>
      </c>
      <c r="H15" s="275">
        <f t="shared" ref="H15:AI15" si="12">H11/H13</f>
        <v>27.146341012321873</v>
      </c>
      <c r="I15" s="275">
        <f t="shared" si="12"/>
        <v>27.084910863631279</v>
      </c>
      <c r="J15" s="275">
        <f t="shared" si="12"/>
        <v>27.081290998685638</v>
      </c>
      <c r="K15" s="275">
        <f t="shared" si="12"/>
        <v>26.977351868838987</v>
      </c>
      <c r="L15" s="275">
        <f t="shared" si="12"/>
        <v>26.896865058543241</v>
      </c>
      <c r="M15" s="275">
        <f t="shared" si="12"/>
        <v>26.860141997386716</v>
      </c>
      <c r="N15" s="275">
        <f t="shared" si="12"/>
        <v>26.84607036308655</v>
      </c>
      <c r="O15" s="275">
        <f t="shared" si="12"/>
        <v>26.743483190216256</v>
      </c>
      <c r="P15" s="275">
        <f t="shared" si="12"/>
        <v>26.668582925417031</v>
      </c>
      <c r="Q15" s="275">
        <f t="shared" si="12"/>
        <v>26.664139684619901</v>
      </c>
      <c r="R15" s="275">
        <f t="shared" si="12"/>
        <v>26.603521695817122</v>
      </c>
      <c r="S15" s="275">
        <f t="shared" si="12"/>
        <v>26.609079875793451</v>
      </c>
      <c r="T15" s="275">
        <f t="shared" si="12"/>
        <v>26.59726796822342</v>
      </c>
      <c r="U15" s="275">
        <f t="shared" si="12"/>
        <v>26.617920914812711</v>
      </c>
      <c r="V15" s="275">
        <f t="shared" si="12"/>
        <v>26.52587120754076</v>
      </c>
      <c r="W15" s="275">
        <f t="shared" si="12"/>
        <v>26.424614313328409</v>
      </c>
      <c r="X15" s="275">
        <f t="shared" si="12"/>
        <v>26.395299202197862</v>
      </c>
      <c r="Y15" s="275">
        <f t="shared" si="12"/>
        <v>26.480974337395992</v>
      </c>
      <c r="Z15" s="275">
        <f t="shared" si="12"/>
        <v>26.529797693422413</v>
      </c>
      <c r="AA15" s="275">
        <f t="shared" si="12"/>
        <v>26.385197209901271</v>
      </c>
      <c r="AB15" s="275">
        <f t="shared" si="12"/>
        <v>26.310894403789995</v>
      </c>
      <c r="AC15" s="275">
        <f t="shared" si="12"/>
        <v>26.185909121198986</v>
      </c>
      <c r="AD15" s="275">
        <f t="shared" si="12"/>
        <v>26.512762102659167</v>
      </c>
      <c r="AE15" s="275">
        <f t="shared" si="12"/>
        <v>26.551393644031865</v>
      </c>
      <c r="AF15" s="275">
        <f t="shared" si="12"/>
        <v>26.521210925036918</v>
      </c>
      <c r="AG15" s="275">
        <f t="shared" si="12"/>
        <v>26.50372949940418</v>
      </c>
      <c r="AH15" s="275">
        <f t="shared" si="12"/>
        <v>26.520825039756875</v>
      </c>
      <c r="AI15" s="275">
        <f t="shared" si="12"/>
        <v>26.295953278113782</v>
      </c>
      <c r="AJ15" s="275">
        <f t="shared" ref="AJ15:AK15" si="13">AJ11/AJ13</f>
        <v>26.277871606097861</v>
      </c>
      <c r="AK15" s="275">
        <f t="shared" si="13"/>
        <v>26.373515822768542</v>
      </c>
      <c r="AL15" s="275">
        <f t="shared" ref="AL15:AM15" si="14">AL11/AL13</f>
        <v>26.281781666977938</v>
      </c>
      <c r="AM15" s="275">
        <f t="shared" si="14"/>
        <v>26.269406346551552</v>
      </c>
      <c r="AN15" s="275">
        <f t="shared" ref="AN15:AO15" si="15">AN11/AN13</f>
        <v>26.120187099552496</v>
      </c>
      <c r="AO15" s="275">
        <f t="shared" si="15"/>
        <v>26.064172490174045</v>
      </c>
      <c r="AP15" s="276" t="s">
        <v>239</v>
      </c>
    </row>
    <row r="16" spans="1:42" ht="13.8">
      <c r="A16" s="15"/>
      <c r="B16" s="15"/>
      <c r="C16" s="15"/>
      <c r="AP16" s="35"/>
    </row>
    <row r="17" spans="1:42" s="93" customFormat="1" ht="12.75" customHeight="1">
      <c r="A17" s="13"/>
      <c r="B17" s="13"/>
      <c r="C17" s="13"/>
      <c r="D17" s="91"/>
      <c r="E17" s="91"/>
      <c r="F17" s="3"/>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row>
    <row r="18" spans="1:42" s="93" customFormat="1" ht="12.75" customHeight="1">
      <c r="A18" s="13"/>
      <c r="B18" s="13"/>
      <c r="C18" s="13"/>
      <c r="D18" s="91"/>
      <c r="E18" s="91"/>
      <c r="F18" s="3"/>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row>
    <row r="19" spans="1:42" s="19" customFormat="1" ht="13.8">
      <c r="A19" s="22"/>
      <c r="B19" s="22"/>
      <c r="C19" s="22"/>
      <c r="D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2"/>
    </row>
    <row r="20" spans="1:42" s="19" customFormat="1" ht="13.8">
      <c r="A20" s="22"/>
      <c r="B20" s="12" t="s">
        <v>91</v>
      </c>
      <c r="C20" s="230">
        <f>C3+1</f>
        <v>14</v>
      </c>
      <c r="D20" s="123" t="s">
        <v>673</v>
      </c>
      <c r="E20" s="21"/>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2"/>
    </row>
    <row r="21" spans="1:42" s="19" customFormat="1" ht="13.8">
      <c r="A21" s="22"/>
      <c r="B21" s="22"/>
      <c r="C21" s="22"/>
      <c r="D21" s="277" t="s">
        <v>240</v>
      </c>
      <c r="E21" s="197"/>
      <c r="F21" s="258"/>
      <c r="G21" s="259">
        <v>1990</v>
      </c>
      <c r="H21" s="260">
        <f t="shared" ref="H21:AC21" si="16">G21+1</f>
        <v>1991</v>
      </c>
      <c r="I21" s="260">
        <f t="shared" si="16"/>
        <v>1992</v>
      </c>
      <c r="J21" s="260">
        <f t="shared" si="16"/>
        <v>1993</v>
      </c>
      <c r="K21" s="260">
        <f t="shared" si="16"/>
        <v>1994</v>
      </c>
      <c r="L21" s="260">
        <f t="shared" si="16"/>
        <v>1995</v>
      </c>
      <c r="M21" s="260">
        <f t="shared" si="16"/>
        <v>1996</v>
      </c>
      <c r="N21" s="260">
        <f t="shared" si="16"/>
        <v>1997</v>
      </c>
      <c r="O21" s="260">
        <f t="shared" si="16"/>
        <v>1998</v>
      </c>
      <c r="P21" s="260">
        <f t="shared" si="16"/>
        <v>1999</v>
      </c>
      <c r="Q21" s="260">
        <f t="shared" si="16"/>
        <v>2000</v>
      </c>
      <c r="R21" s="260">
        <f t="shared" si="16"/>
        <v>2001</v>
      </c>
      <c r="S21" s="260">
        <f t="shared" si="16"/>
        <v>2002</v>
      </c>
      <c r="T21" s="260">
        <f t="shared" si="16"/>
        <v>2003</v>
      </c>
      <c r="U21" s="260">
        <f t="shared" si="16"/>
        <v>2004</v>
      </c>
      <c r="V21" s="260">
        <f t="shared" si="16"/>
        <v>2005</v>
      </c>
      <c r="W21" s="260">
        <f t="shared" si="16"/>
        <v>2006</v>
      </c>
      <c r="X21" s="260">
        <f t="shared" si="16"/>
        <v>2007</v>
      </c>
      <c r="Y21" s="260">
        <f t="shared" si="16"/>
        <v>2008</v>
      </c>
      <c r="Z21" s="260">
        <f t="shared" si="16"/>
        <v>2009</v>
      </c>
      <c r="AA21" s="260">
        <f t="shared" si="16"/>
        <v>2010</v>
      </c>
      <c r="AB21" s="260">
        <f t="shared" si="16"/>
        <v>2011</v>
      </c>
      <c r="AC21" s="260">
        <f t="shared" si="16"/>
        <v>2012</v>
      </c>
      <c r="AD21" s="260">
        <f t="shared" ref="AD21:AO21" si="17">AC21+1</f>
        <v>2013</v>
      </c>
      <c r="AE21" s="260">
        <f t="shared" si="17"/>
        <v>2014</v>
      </c>
      <c r="AF21" s="260">
        <f t="shared" si="17"/>
        <v>2015</v>
      </c>
      <c r="AG21" s="260">
        <f t="shared" si="17"/>
        <v>2016</v>
      </c>
      <c r="AH21" s="260">
        <f t="shared" si="17"/>
        <v>2017</v>
      </c>
      <c r="AI21" s="260">
        <f t="shared" si="17"/>
        <v>2018</v>
      </c>
      <c r="AJ21" s="260">
        <f t="shared" si="17"/>
        <v>2019</v>
      </c>
      <c r="AK21" s="260">
        <f t="shared" si="17"/>
        <v>2020</v>
      </c>
      <c r="AL21" s="260">
        <f t="shared" si="17"/>
        <v>2021</v>
      </c>
      <c r="AM21" s="260">
        <f t="shared" si="17"/>
        <v>2022</v>
      </c>
      <c r="AN21" s="260">
        <f t="shared" si="17"/>
        <v>2023</v>
      </c>
      <c r="AO21" s="260">
        <f t="shared" si="17"/>
        <v>2024</v>
      </c>
      <c r="AP21" s="202" t="s">
        <v>224</v>
      </c>
    </row>
    <row r="22" spans="1:42" s="19" customFormat="1" ht="13.8">
      <c r="A22" s="22"/>
      <c r="B22" s="22"/>
      <c r="C22" s="22"/>
      <c r="D22" s="438" t="s">
        <v>564</v>
      </c>
      <c r="E22" s="121"/>
      <c r="F22" s="261"/>
      <c r="G22" s="262"/>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78"/>
    </row>
    <row r="23" spans="1:42" s="19" customFormat="1" ht="13.8">
      <c r="A23" s="22"/>
      <c r="B23" s="22"/>
      <c r="C23" s="22"/>
      <c r="D23" s="34"/>
      <c r="E23" s="7" t="s">
        <v>241</v>
      </c>
      <c r="F23" s="33" t="s">
        <v>225</v>
      </c>
      <c r="G23" s="32">
        <v>210.77036323000002</v>
      </c>
      <c r="H23" s="31">
        <v>176.64270960000002</v>
      </c>
      <c r="I23" s="31">
        <v>168.95485292000001</v>
      </c>
      <c r="J23" s="31">
        <v>165.78549078</v>
      </c>
      <c r="K23" s="31">
        <v>133.39068540000002</v>
      </c>
      <c r="L23" s="31">
        <v>134.13274118999996</v>
      </c>
      <c r="M23" s="31">
        <v>131.30622308999997</v>
      </c>
      <c r="N23" s="31">
        <v>105.91690528999999</v>
      </c>
      <c r="O23" s="31">
        <v>101.20038194</v>
      </c>
      <c r="P23" s="31">
        <v>106.9572077</v>
      </c>
      <c r="Q23" s="31">
        <v>105.20640179</v>
      </c>
      <c r="R23" s="31">
        <v>85.342328470000012</v>
      </c>
      <c r="S23" s="31">
        <v>86.560020469999998</v>
      </c>
      <c r="T23" s="31">
        <v>62.68513566</v>
      </c>
      <c r="U23" s="31">
        <v>30.022844670000001</v>
      </c>
      <c r="V23" s="31">
        <v>21.915158999999996</v>
      </c>
      <c r="W23" s="31">
        <v>0</v>
      </c>
      <c r="X23" s="31">
        <v>0</v>
      </c>
      <c r="Y23" s="31">
        <v>0</v>
      </c>
      <c r="Z23" s="31">
        <v>0</v>
      </c>
      <c r="AA23" s="31">
        <v>0</v>
      </c>
      <c r="AB23" s="31">
        <v>0</v>
      </c>
      <c r="AC23" s="31">
        <v>0</v>
      </c>
      <c r="AD23" s="31">
        <v>0</v>
      </c>
      <c r="AE23" s="31">
        <v>0</v>
      </c>
      <c r="AF23" s="31">
        <v>0</v>
      </c>
      <c r="AG23" s="31">
        <v>0</v>
      </c>
      <c r="AH23" s="31">
        <v>0</v>
      </c>
      <c r="AI23" s="31">
        <v>0</v>
      </c>
      <c r="AJ23" s="31">
        <v>0</v>
      </c>
      <c r="AK23" s="31">
        <v>0</v>
      </c>
      <c r="AL23" s="31">
        <v>0</v>
      </c>
      <c r="AM23" s="31">
        <v>0</v>
      </c>
      <c r="AN23" s="31">
        <v>0</v>
      </c>
      <c r="AO23" s="31">
        <v>0</v>
      </c>
      <c r="AP23" s="30" t="s">
        <v>242</v>
      </c>
    </row>
    <row r="24" spans="1:42" s="19" customFormat="1" ht="13.8">
      <c r="A24" s="22"/>
      <c r="B24" s="22"/>
      <c r="C24" s="22"/>
      <c r="D24" s="34"/>
      <c r="E24" s="7" t="s">
        <v>243</v>
      </c>
      <c r="F24" s="33" t="s">
        <v>225</v>
      </c>
      <c r="G24" s="32">
        <v>199.85835424496634</v>
      </c>
      <c r="H24" s="31">
        <v>235.99476953249996</v>
      </c>
      <c r="I24" s="31">
        <v>226.5598828779253</v>
      </c>
      <c r="J24" s="31">
        <v>255.63794652287615</v>
      </c>
      <c r="K24" s="31">
        <v>209.22866818375985</v>
      </c>
      <c r="L24" s="31">
        <v>274.89288093402814</v>
      </c>
      <c r="M24" s="31">
        <v>238.16222886707064</v>
      </c>
      <c r="N24" s="31">
        <v>169.23865587088662</v>
      </c>
      <c r="O24" s="31">
        <v>102.86118699536122</v>
      </c>
      <c r="P24" s="31">
        <v>98.321993728418107</v>
      </c>
      <c r="Q24" s="31">
        <v>69.114269967582203</v>
      </c>
      <c r="R24" s="31">
        <v>55.080550312780169</v>
      </c>
      <c r="S24" s="31">
        <v>45.62776482254958</v>
      </c>
      <c r="T24" s="31">
        <v>30.305529557190482</v>
      </c>
      <c r="U24" s="31">
        <v>15.828796341941135</v>
      </c>
      <c r="V24" s="31">
        <v>5.831494269944038</v>
      </c>
      <c r="W24" s="31">
        <v>0</v>
      </c>
      <c r="X24" s="31">
        <v>0</v>
      </c>
      <c r="Y24" s="31">
        <v>0</v>
      </c>
      <c r="Z24" s="31">
        <v>0</v>
      </c>
      <c r="AA24" s="31">
        <v>0</v>
      </c>
      <c r="AB24" s="31">
        <v>0</v>
      </c>
      <c r="AC24" s="31">
        <v>0</v>
      </c>
      <c r="AD24" s="31">
        <v>0</v>
      </c>
      <c r="AE24" s="31">
        <v>0</v>
      </c>
      <c r="AF24" s="31">
        <v>0</v>
      </c>
      <c r="AG24" s="31">
        <v>0</v>
      </c>
      <c r="AH24" s="31">
        <v>0</v>
      </c>
      <c r="AI24" s="31">
        <v>0</v>
      </c>
      <c r="AJ24" s="31">
        <v>0</v>
      </c>
      <c r="AK24" s="31">
        <v>0</v>
      </c>
      <c r="AL24" s="31">
        <v>0</v>
      </c>
      <c r="AM24" s="31">
        <v>0</v>
      </c>
      <c r="AN24" s="31">
        <v>0</v>
      </c>
      <c r="AO24" s="31">
        <v>0</v>
      </c>
      <c r="AP24" s="30" t="s">
        <v>244</v>
      </c>
    </row>
    <row r="25" spans="1:42" s="19" customFormat="1" ht="13.8">
      <c r="A25" s="22"/>
      <c r="B25" s="22"/>
      <c r="C25" s="22"/>
      <c r="D25" s="34"/>
      <c r="E25" s="7" t="s">
        <v>195</v>
      </c>
      <c r="F25" s="33" t="s">
        <v>225</v>
      </c>
      <c r="G25" s="32">
        <v>185.56601489999997</v>
      </c>
      <c r="H25" s="31">
        <v>193.02244229999999</v>
      </c>
      <c r="I25" s="31">
        <v>191.61856420000001</v>
      </c>
      <c r="J25" s="31">
        <v>193.34145405000001</v>
      </c>
      <c r="K25" s="31">
        <v>196.57785620000001</v>
      </c>
      <c r="L25" s="31">
        <v>198.95890500000002</v>
      </c>
      <c r="M25" s="31">
        <v>192.9533054</v>
      </c>
      <c r="N25" s="31">
        <v>192.1844227</v>
      </c>
      <c r="O25" s="31">
        <v>190.91372440000001</v>
      </c>
      <c r="P25" s="31">
        <v>188.53010030000002</v>
      </c>
      <c r="Q25" s="31">
        <v>185.53787054999998</v>
      </c>
      <c r="R25" s="31">
        <v>194.02055500000003</v>
      </c>
      <c r="S25" s="31">
        <v>194.00858410000001</v>
      </c>
      <c r="T25" s="31">
        <v>200.08869760000002</v>
      </c>
      <c r="U25" s="31">
        <v>157.26727425000001</v>
      </c>
      <c r="V25" s="31">
        <v>144.79252105</v>
      </c>
      <c r="W25" s="31">
        <v>100.64784629999998</v>
      </c>
      <c r="X25" s="31">
        <v>94.71966135000001</v>
      </c>
      <c r="Y25" s="31">
        <v>88.299947850000009</v>
      </c>
      <c r="Z25" s="31">
        <v>94.367920650000016</v>
      </c>
      <c r="AA25" s="31">
        <v>88.579127349999993</v>
      </c>
      <c r="AB25" s="31">
        <v>83.375620499999997</v>
      </c>
      <c r="AC25" s="31">
        <v>81.735168549999997</v>
      </c>
      <c r="AD25" s="31">
        <v>66.982967380129622</v>
      </c>
      <c r="AE25" s="31">
        <v>55.535783506418355</v>
      </c>
      <c r="AF25" s="31">
        <v>37.290222275050134</v>
      </c>
      <c r="AG25" s="31">
        <v>47.630793632412065</v>
      </c>
      <c r="AH25" s="31">
        <v>43.427869706754961</v>
      </c>
      <c r="AI25" s="31">
        <v>45.854079236838999</v>
      </c>
      <c r="AJ25" s="31">
        <v>77.019217407374285</v>
      </c>
      <c r="AK25" s="31">
        <v>80.971900072254982</v>
      </c>
      <c r="AL25" s="31">
        <v>83.460695188593562</v>
      </c>
      <c r="AM25" s="31">
        <v>86.536486496824338</v>
      </c>
      <c r="AN25" s="31">
        <v>73.83453277058554</v>
      </c>
      <c r="AO25" s="31">
        <v>90.186947180346479</v>
      </c>
      <c r="AP25" s="30" t="s">
        <v>245</v>
      </c>
    </row>
    <row r="26" spans="1:42" s="19" customFormat="1" ht="13.8">
      <c r="A26" s="22"/>
      <c r="B26" s="22"/>
      <c r="C26" s="22"/>
      <c r="D26" s="34"/>
      <c r="E26" s="7" t="s">
        <v>246</v>
      </c>
      <c r="F26" s="33" t="s">
        <v>225</v>
      </c>
      <c r="G26" s="32">
        <v>1957.2046126203986</v>
      </c>
      <c r="H26" s="31">
        <v>2044.177934111998</v>
      </c>
      <c r="I26" s="31">
        <v>2095.2317120617959</v>
      </c>
      <c r="J26" s="31">
        <v>2137.5593133298803</v>
      </c>
      <c r="K26" s="31">
        <v>2028.139931996642</v>
      </c>
      <c r="L26" s="31">
        <v>2128.7197309062935</v>
      </c>
      <c r="M26" s="31">
        <v>1999.8930603604092</v>
      </c>
      <c r="N26" s="31">
        <v>1890.0111439264178</v>
      </c>
      <c r="O26" s="31">
        <v>1818.2412521353806</v>
      </c>
      <c r="P26" s="31">
        <v>1870.1993416539642</v>
      </c>
      <c r="Q26" s="31">
        <v>1809.4526047462914</v>
      </c>
      <c r="R26" s="31">
        <v>1633.1495965425197</v>
      </c>
      <c r="S26" s="31">
        <v>1566.6009376261752</v>
      </c>
      <c r="T26" s="31">
        <v>1288.1459466029989</v>
      </c>
      <c r="U26" s="31">
        <v>1243.9414097986755</v>
      </c>
      <c r="V26" s="31">
        <v>1091.8472295449735</v>
      </c>
      <c r="W26" s="31">
        <v>747.81780840402803</v>
      </c>
      <c r="X26" s="31">
        <v>743.35466907961052</v>
      </c>
      <c r="Y26" s="31">
        <v>693.93282526679263</v>
      </c>
      <c r="Z26" s="31">
        <v>705.87030065007446</v>
      </c>
      <c r="AA26" s="31">
        <v>785.5546517769169</v>
      </c>
      <c r="AB26" s="31">
        <v>868.5811404721004</v>
      </c>
      <c r="AC26" s="31">
        <v>891.17920748372535</v>
      </c>
      <c r="AD26" s="31">
        <v>930.25523175302669</v>
      </c>
      <c r="AE26" s="31">
        <v>992.32456608671009</v>
      </c>
      <c r="AF26" s="31">
        <v>817.96676432279639</v>
      </c>
      <c r="AG26" s="31">
        <v>836.6087887855773</v>
      </c>
      <c r="AH26" s="31">
        <v>946.83360908916916</v>
      </c>
      <c r="AI26" s="31">
        <v>964.61531649925996</v>
      </c>
      <c r="AJ26" s="31">
        <v>941.78693583080747</v>
      </c>
      <c r="AK26" s="31">
        <v>931.50709140437255</v>
      </c>
      <c r="AL26" s="31">
        <v>1107.6698624138012</v>
      </c>
      <c r="AM26" s="31">
        <v>1349.8629166430978</v>
      </c>
      <c r="AN26" s="31">
        <v>1268.7806172712528</v>
      </c>
      <c r="AO26" s="31">
        <v>1187.4571262548773</v>
      </c>
      <c r="AP26" s="30" t="s">
        <v>247</v>
      </c>
    </row>
    <row r="27" spans="1:42" s="19" customFormat="1" ht="13.8">
      <c r="A27" s="22"/>
      <c r="B27" s="22"/>
      <c r="C27" s="22"/>
      <c r="D27" s="34"/>
      <c r="E27" s="7" t="s">
        <v>248</v>
      </c>
      <c r="F27" s="33" t="s">
        <v>225</v>
      </c>
      <c r="G27" s="32">
        <v>6473.0012479250581</v>
      </c>
      <c r="H27" s="31">
        <v>7162.6569183036381</v>
      </c>
      <c r="I27" s="31">
        <v>7694.4275113633175</v>
      </c>
      <c r="J27" s="31">
        <v>8431.4914091901519</v>
      </c>
      <c r="K27" s="31">
        <v>8701.1259027537417</v>
      </c>
      <c r="L27" s="31">
        <v>9429.2382959801489</v>
      </c>
      <c r="M27" s="31">
        <v>9988.1878389353406</v>
      </c>
      <c r="N27" s="31">
        <v>10525.210831238153</v>
      </c>
      <c r="O27" s="31">
        <v>10813.816195345684</v>
      </c>
      <c r="P27" s="31">
        <v>11482.649248099679</v>
      </c>
      <c r="Q27" s="31">
        <v>12050.704618729678</v>
      </c>
      <c r="R27" s="31">
        <v>12443.37625232083</v>
      </c>
      <c r="S27" s="31">
        <v>13693.318740910938</v>
      </c>
      <c r="T27" s="31">
        <v>14511.418789171825</v>
      </c>
      <c r="U27" s="31">
        <v>15647.313303573756</v>
      </c>
      <c r="V27" s="31">
        <v>17146.049345049596</v>
      </c>
      <c r="W27" s="31">
        <v>19252.623459699957</v>
      </c>
      <c r="X27" s="31">
        <v>20477.213889252944</v>
      </c>
      <c r="Y27" s="31">
        <v>20065.372706037473</v>
      </c>
      <c r="Z27" s="31">
        <v>19864.878936825473</v>
      </c>
      <c r="AA27" s="31">
        <v>21356.551501075417</v>
      </c>
      <c r="AB27" s="31">
        <v>21957.372870996482</v>
      </c>
      <c r="AC27" s="31">
        <v>22215.815175317017</v>
      </c>
      <c r="AD27" s="31">
        <v>21709.452594981987</v>
      </c>
      <c r="AE27" s="31">
        <v>21862.517038162376</v>
      </c>
      <c r="AF27" s="31">
        <v>21868.227971769622</v>
      </c>
      <c r="AG27" s="31">
        <v>22906.552322011939</v>
      </c>
      <c r="AH27" s="31">
        <v>23252.011683340868</v>
      </c>
      <c r="AI27" s="31">
        <v>22681.565358325108</v>
      </c>
      <c r="AJ27" s="31">
        <v>21960.461439742554</v>
      </c>
      <c r="AK27" s="31">
        <v>21239.455919015025</v>
      </c>
      <c r="AL27" s="31">
        <v>22085.15931615618</v>
      </c>
      <c r="AM27" s="31">
        <v>21240.822485638357</v>
      </c>
      <c r="AN27" s="31">
        <v>20373.646235372726</v>
      </c>
      <c r="AO27" s="31">
        <v>20340.413317529019</v>
      </c>
      <c r="AP27" s="30" t="s">
        <v>249</v>
      </c>
    </row>
    <row r="28" spans="1:42" s="19" customFormat="1" ht="13.8">
      <c r="A28" s="22"/>
      <c r="B28" s="22"/>
      <c r="C28" s="22"/>
      <c r="D28" s="34"/>
      <c r="E28" s="7" t="s">
        <v>250</v>
      </c>
      <c r="F28" s="33" t="s">
        <v>225</v>
      </c>
      <c r="G28" s="32">
        <v>550.78911394042609</v>
      </c>
      <c r="H28" s="31">
        <v>581.32988778873255</v>
      </c>
      <c r="I28" s="31">
        <v>608.30015775592267</v>
      </c>
      <c r="J28" s="31">
        <v>634.92832802426017</v>
      </c>
      <c r="K28" s="31">
        <v>627.23804580787055</v>
      </c>
      <c r="L28" s="31">
        <v>661.0562041649971</v>
      </c>
      <c r="M28" s="31">
        <v>688.73637834052442</v>
      </c>
      <c r="N28" s="31">
        <v>723.59712482672603</v>
      </c>
      <c r="O28" s="31">
        <v>751.71073510000008</v>
      </c>
      <c r="P28" s="31">
        <v>797.71998530000008</v>
      </c>
      <c r="Q28" s="31">
        <v>848.40491750000001</v>
      </c>
      <c r="R28" s="31">
        <v>861.60448259999998</v>
      </c>
      <c r="S28" s="31">
        <v>942.07165209999994</v>
      </c>
      <c r="T28" s="31">
        <v>1013.3803756999999</v>
      </c>
      <c r="U28" s="31">
        <v>1064.9928132</v>
      </c>
      <c r="V28" s="31">
        <v>1190.1754070000002</v>
      </c>
      <c r="W28" s="31">
        <v>1533.7708136000003</v>
      </c>
      <c r="X28" s="31">
        <v>1845.4284960000002</v>
      </c>
      <c r="Y28" s="31">
        <v>1822.4039660999999</v>
      </c>
      <c r="Z28" s="31">
        <v>1768.3468522000001</v>
      </c>
      <c r="AA28" s="31">
        <v>1603.1633804999999</v>
      </c>
      <c r="AB28" s="31">
        <v>1634.9903216999999</v>
      </c>
      <c r="AC28" s="31">
        <v>1557.4672</v>
      </c>
      <c r="AD28" s="31">
        <v>1497.9857736213803</v>
      </c>
      <c r="AE28" s="31">
        <v>1479.2120497237347</v>
      </c>
      <c r="AF28" s="31">
        <v>1435.4339956374376</v>
      </c>
      <c r="AG28" s="31">
        <v>1414.6090285590897</v>
      </c>
      <c r="AH28" s="31">
        <v>1346.7194425744094</v>
      </c>
      <c r="AI28" s="31">
        <v>1186.9018116496181</v>
      </c>
      <c r="AJ28" s="31">
        <v>1048.3275525940639</v>
      </c>
      <c r="AK28" s="31">
        <v>991.3039695137353</v>
      </c>
      <c r="AL28" s="31">
        <v>949.90547449776921</v>
      </c>
      <c r="AM28" s="31">
        <v>854.09537346722027</v>
      </c>
      <c r="AN28" s="31">
        <v>841.74949433961262</v>
      </c>
      <c r="AO28" s="31">
        <v>815.37666944236025</v>
      </c>
      <c r="AP28" s="30" t="s">
        <v>251</v>
      </c>
    </row>
    <row r="29" spans="1:42" s="19" customFormat="1" ht="13.8">
      <c r="A29" s="22"/>
      <c r="B29" s="22"/>
      <c r="C29" s="22"/>
      <c r="D29" s="28"/>
      <c r="E29" s="29" t="s">
        <v>229</v>
      </c>
      <c r="F29" s="26" t="s">
        <v>225</v>
      </c>
      <c r="G29" s="25">
        <f t="shared" ref="G29:AI29" si="18">SUM(G23:G28)</f>
        <v>9577.1897068608487</v>
      </c>
      <c r="H29" s="24">
        <f t="shared" si="18"/>
        <v>10393.824661636867</v>
      </c>
      <c r="I29" s="24">
        <f t="shared" si="18"/>
        <v>10985.092681178961</v>
      </c>
      <c r="J29" s="24">
        <f t="shared" si="18"/>
        <v>11818.743941897168</v>
      </c>
      <c r="K29" s="24">
        <f t="shared" si="18"/>
        <v>11895.701090342012</v>
      </c>
      <c r="L29" s="24">
        <f t="shared" si="18"/>
        <v>12826.998758175469</v>
      </c>
      <c r="M29" s="24">
        <f t="shared" si="18"/>
        <v>13239.239034993345</v>
      </c>
      <c r="N29" s="24">
        <f t="shared" si="18"/>
        <v>13606.159083852184</v>
      </c>
      <c r="O29" s="24">
        <f t="shared" si="18"/>
        <v>13778.743475916426</v>
      </c>
      <c r="P29" s="24">
        <f t="shared" si="18"/>
        <v>14544.37787678206</v>
      </c>
      <c r="Q29" s="24">
        <f t="shared" si="18"/>
        <v>15068.420683283552</v>
      </c>
      <c r="R29" s="24">
        <f t="shared" si="18"/>
        <v>15272.573765246128</v>
      </c>
      <c r="S29" s="24">
        <f t="shared" si="18"/>
        <v>16528.187700029663</v>
      </c>
      <c r="T29" s="24">
        <f t="shared" si="18"/>
        <v>17106.024474292015</v>
      </c>
      <c r="U29" s="24">
        <f t="shared" si="18"/>
        <v>18159.366441834372</v>
      </c>
      <c r="V29" s="24">
        <f t="shared" si="18"/>
        <v>19600.611155914514</v>
      </c>
      <c r="W29" s="24">
        <f t="shared" si="18"/>
        <v>21634.859928003985</v>
      </c>
      <c r="X29" s="24">
        <f t="shared" si="18"/>
        <v>23160.716715682556</v>
      </c>
      <c r="Y29" s="24">
        <f t="shared" si="18"/>
        <v>22670.009445254265</v>
      </c>
      <c r="Z29" s="24">
        <f t="shared" si="18"/>
        <v>22433.464010325548</v>
      </c>
      <c r="AA29" s="24">
        <f t="shared" si="18"/>
        <v>23833.848660702333</v>
      </c>
      <c r="AB29" s="24">
        <f t="shared" si="18"/>
        <v>24544.319953668582</v>
      </c>
      <c r="AC29" s="24">
        <f t="shared" si="18"/>
        <v>24746.196751350741</v>
      </c>
      <c r="AD29" s="24">
        <f t="shared" si="18"/>
        <v>24204.676567736526</v>
      </c>
      <c r="AE29" s="24">
        <f t="shared" si="18"/>
        <v>24389.589437479237</v>
      </c>
      <c r="AF29" s="24">
        <f t="shared" si="18"/>
        <v>24158.918954004908</v>
      </c>
      <c r="AG29" s="24">
        <f t="shared" si="18"/>
        <v>25205.400932989018</v>
      </c>
      <c r="AH29" s="24">
        <f t="shared" si="18"/>
        <v>25588.992604711202</v>
      </c>
      <c r="AI29" s="24">
        <f t="shared" si="18"/>
        <v>24878.936565710825</v>
      </c>
      <c r="AJ29" s="24">
        <f t="shared" ref="AJ29:AK29" si="19">SUM(AJ23:AJ28)</f>
        <v>24027.5951455748</v>
      </c>
      <c r="AK29" s="24">
        <f t="shared" si="19"/>
        <v>23243.238880005385</v>
      </c>
      <c r="AL29" s="24">
        <f t="shared" ref="AL29:AM29" si="20">SUM(AL23:AL28)</f>
        <v>24226.195348256344</v>
      </c>
      <c r="AM29" s="24">
        <f t="shared" si="20"/>
        <v>23531.317262245502</v>
      </c>
      <c r="AN29" s="24">
        <f t="shared" ref="AN29:AO29" si="21">SUM(AN23:AN28)</f>
        <v>22558.010879754176</v>
      </c>
      <c r="AO29" s="24">
        <f t="shared" si="21"/>
        <v>22433.434060406606</v>
      </c>
      <c r="AP29" s="23" t="s">
        <v>252</v>
      </c>
    </row>
    <row r="30" spans="1:42" s="19" customFormat="1" ht="13.8">
      <c r="A30" s="22"/>
      <c r="B30" s="22"/>
      <c r="C30" s="22"/>
      <c r="D30" s="438" t="s">
        <v>565</v>
      </c>
      <c r="E30" s="121"/>
      <c r="F30" s="261"/>
      <c r="G30" s="262"/>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3"/>
      <c r="AO30" s="263"/>
      <c r="AP30" s="278"/>
    </row>
    <row r="31" spans="1:42" s="19" customFormat="1" ht="13.8">
      <c r="A31" s="22"/>
      <c r="B31" s="22"/>
      <c r="C31" s="22"/>
      <c r="D31" s="28"/>
      <c r="E31" s="27" t="s">
        <v>208</v>
      </c>
      <c r="F31" s="26" t="s">
        <v>253</v>
      </c>
      <c r="G31" s="195">
        <v>664.66100100000006</v>
      </c>
      <c r="H31" s="196">
        <v>720.82874199999992</v>
      </c>
      <c r="I31" s="196">
        <v>762.69440799999995</v>
      </c>
      <c r="J31" s="196">
        <v>821.06310299999996</v>
      </c>
      <c r="K31" s="196">
        <v>828.65508299999999</v>
      </c>
      <c r="L31" s="196">
        <v>892.30705699999999</v>
      </c>
      <c r="M31" s="196">
        <v>923.92071900000008</v>
      </c>
      <c r="N31" s="196">
        <v>952.92599699999982</v>
      </c>
      <c r="O31" s="196">
        <v>967.58917099999996</v>
      </c>
      <c r="P31" s="196">
        <v>1021.607338</v>
      </c>
      <c r="Q31" s="196">
        <v>1061.122419</v>
      </c>
      <c r="R31" s="196">
        <v>1077.5495980000001</v>
      </c>
      <c r="S31" s="196">
        <v>1167.463765</v>
      </c>
      <c r="T31" s="196">
        <v>1209.968161</v>
      </c>
      <c r="U31" s="196">
        <v>1287.660705</v>
      </c>
      <c r="V31" s="196">
        <v>1391.9615840000001</v>
      </c>
      <c r="W31" s="196">
        <v>1544.7274040000004</v>
      </c>
      <c r="X31" s="196">
        <v>1653.1524629999999</v>
      </c>
      <c r="Y31" s="196">
        <v>1618.085411</v>
      </c>
      <c r="Z31" s="196">
        <v>1600.7667559999998</v>
      </c>
      <c r="AA31" s="196">
        <v>1700.3093819999999</v>
      </c>
      <c r="AB31" s="196">
        <v>1750.295361</v>
      </c>
      <c r="AC31" s="196">
        <v>1764.0690540000001</v>
      </c>
      <c r="AD31" s="196">
        <v>1724.3294519999999</v>
      </c>
      <c r="AE31" s="196">
        <v>1737.258664</v>
      </c>
      <c r="AF31" s="196">
        <v>1722.1154820000002</v>
      </c>
      <c r="AG31" s="196">
        <v>1796.5169360000002</v>
      </c>
      <c r="AH31" s="196">
        <v>1822.537358</v>
      </c>
      <c r="AI31" s="196">
        <v>1781.9404509999999</v>
      </c>
      <c r="AJ31" s="196">
        <v>1720.812901</v>
      </c>
      <c r="AK31" s="196">
        <v>1664.692139</v>
      </c>
      <c r="AL31" s="196">
        <v>1732.9149050000001</v>
      </c>
      <c r="AM31" s="196">
        <v>1678.4571759999999</v>
      </c>
      <c r="AN31" s="196">
        <v>1612.558847</v>
      </c>
      <c r="AO31" s="196">
        <v>1604.3624520000003</v>
      </c>
      <c r="AP31" s="23" t="s">
        <v>228</v>
      </c>
    </row>
    <row r="32" spans="1:42" s="19" customFormat="1" ht="13.8">
      <c r="A32" s="22"/>
      <c r="B32" s="22"/>
      <c r="C32" s="22"/>
      <c r="D32" s="271"/>
      <c r="E32" s="266"/>
      <c r="F32" s="272"/>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69"/>
      <c r="AP32" s="279"/>
    </row>
    <row r="33" spans="1:42" s="19" customFormat="1" ht="13.8">
      <c r="A33" s="22"/>
      <c r="B33" s="22"/>
      <c r="C33" s="22"/>
      <c r="D33" s="265" t="s">
        <v>237</v>
      </c>
      <c r="E33" s="266" t="s">
        <v>254</v>
      </c>
      <c r="F33" s="267" t="s">
        <v>238</v>
      </c>
      <c r="G33" s="274">
        <f t="shared" ref="G33:AH33" si="22">G29/G31</f>
        <v>14.409134419578873</v>
      </c>
      <c r="H33" s="275">
        <f t="shared" si="22"/>
        <v>14.419270564598087</v>
      </c>
      <c r="I33" s="275">
        <f t="shared" si="22"/>
        <v>14.403006716654676</v>
      </c>
      <c r="J33" s="275">
        <f t="shared" si="22"/>
        <v>14.394440450087025</v>
      </c>
      <c r="K33" s="275">
        <f t="shared" si="22"/>
        <v>14.355431269757881</v>
      </c>
      <c r="L33" s="275">
        <f t="shared" si="22"/>
        <v>14.375095050016474</v>
      </c>
      <c r="M33" s="275">
        <f t="shared" si="22"/>
        <v>14.329410265117502</v>
      </c>
      <c r="N33" s="275">
        <f t="shared" si="22"/>
        <v>14.278295614441282</v>
      </c>
      <c r="O33" s="275">
        <f t="shared" si="22"/>
        <v>14.240282848221776</v>
      </c>
      <c r="P33" s="275">
        <f t="shared" si="22"/>
        <v>14.236759404308488</v>
      </c>
      <c r="Q33" s="275">
        <f t="shared" si="22"/>
        <v>14.200454550271406</v>
      </c>
      <c r="R33" s="275">
        <f t="shared" si="22"/>
        <v>14.173429968878452</v>
      </c>
      <c r="S33" s="275">
        <f t="shared" si="22"/>
        <v>14.157345345985675</v>
      </c>
      <c r="T33" s="275">
        <f t="shared" si="22"/>
        <v>14.137582314690357</v>
      </c>
      <c r="U33" s="275">
        <f t="shared" si="22"/>
        <v>14.102602006352576</v>
      </c>
      <c r="V33" s="275">
        <f t="shared" si="22"/>
        <v>14.081287430066398</v>
      </c>
      <c r="W33" s="275">
        <f t="shared" si="22"/>
        <v>14.005616701031853</v>
      </c>
      <c r="X33" s="275">
        <f t="shared" si="22"/>
        <v>14.01003067415359</v>
      </c>
      <c r="Y33" s="275">
        <f t="shared" si="22"/>
        <v>14.010391102434991</v>
      </c>
      <c r="Z33" s="275">
        <f t="shared" si="22"/>
        <v>14.014199086931532</v>
      </c>
      <c r="AA33" s="275">
        <f t="shared" si="22"/>
        <v>14.017359965789058</v>
      </c>
      <c r="AB33" s="275">
        <f t="shared" si="22"/>
        <v>14.022958924855759</v>
      </c>
      <c r="AC33" s="275">
        <f t="shared" si="22"/>
        <v>14.027907068172366</v>
      </c>
      <c r="AD33" s="275">
        <f t="shared" si="22"/>
        <v>14.037153131997032</v>
      </c>
      <c r="AE33" s="275">
        <f t="shared" si="22"/>
        <v>14.03912378904057</v>
      </c>
      <c r="AF33" s="275">
        <f t="shared" si="22"/>
        <v>14.028628861722821</v>
      </c>
      <c r="AG33" s="275">
        <f t="shared" si="22"/>
        <v>14.030149356181196</v>
      </c>
      <c r="AH33" s="275">
        <f t="shared" si="22"/>
        <v>14.040311707405452</v>
      </c>
      <c r="AI33" s="275">
        <f t="shared" ref="AI33:AN33" si="23">AI29/AI31</f>
        <v>13.961710421775944</v>
      </c>
      <c r="AJ33" s="275">
        <f t="shared" si="23"/>
        <v>13.962932943849891</v>
      </c>
      <c r="AK33" s="275">
        <f t="shared" si="23"/>
        <v>13.962484915660063</v>
      </c>
      <c r="AL33" s="275">
        <f t="shared" si="23"/>
        <v>13.980025954163249</v>
      </c>
      <c r="AM33" s="275">
        <f t="shared" si="23"/>
        <v>14.019611342318514</v>
      </c>
      <c r="AN33" s="275">
        <f t="shared" si="23"/>
        <v>13.988953594915953</v>
      </c>
      <c r="AO33" s="275">
        <f t="shared" ref="AO33" si="24">AO29/AO31</f>
        <v>13.982771805985024</v>
      </c>
      <c r="AP33" s="280" t="s">
        <v>255</v>
      </c>
    </row>
    <row r="34" spans="1:42" ht="13.8">
      <c r="A34" s="22"/>
      <c r="B34" s="22"/>
      <c r="C34" s="22"/>
      <c r="D34" s="20"/>
      <c r="E34" s="21"/>
      <c r="F34" s="20"/>
    </row>
    <row r="35" spans="1:42" ht="12.75" customHeight="1">
      <c r="A35" s="22"/>
      <c r="B35" s="22"/>
      <c r="C35" s="22"/>
      <c r="D35" s="20"/>
      <c r="E35" s="21"/>
      <c r="F35" s="20"/>
    </row>
  </sheetData>
  <phoneticPr fontId="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dimension ref="B1:AM46"/>
  <sheetViews>
    <sheetView workbookViewId="0"/>
  </sheetViews>
  <sheetFormatPr defaultColWidth="18.6640625" defaultRowHeight="12.9" customHeight="1"/>
  <cols>
    <col min="1" max="1" width="3" style="39" customWidth="1"/>
    <col min="2" max="2" width="4.44140625" style="39" customWidth="1"/>
    <col min="3" max="3" width="3.44140625" style="39" customWidth="1"/>
    <col min="4" max="4" width="14.33203125" style="39" bestFit="1" customWidth="1"/>
    <col min="5" max="39" width="5.88671875" style="39" customWidth="1"/>
    <col min="40" max="16384" width="18.6640625" style="39"/>
  </cols>
  <sheetData>
    <row r="1" spans="2:39" ht="16.2" customHeight="1">
      <c r="B1" s="209" t="s">
        <v>256</v>
      </c>
    </row>
    <row r="3" spans="2:39" ht="13.2">
      <c r="B3" s="45" t="s">
        <v>257</v>
      </c>
      <c r="C3" s="231">
        <v>15</v>
      </c>
      <c r="D3" s="39" t="s">
        <v>258</v>
      </c>
    </row>
    <row r="4" spans="2:39" s="44" customFormat="1" ht="13.2">
      <c r="D4" s="281" t="s">
        <v>259</v>
      </c>
      <c r="E4" s="160">
        <v>1990</v>
      </c>
      <c r="F4" s="160">
        <v>1991</v>
      </c>
      <c r="G4" s="160">
        <v>1992</v>
      </c>
      <c r="H4" s="160">
        <v>1993</v>
      </c>
      <c r="I4" s="160">
        <v>1994</v>
      </c>
      <c r="J4" s="160">
        <f t="shared" ref="J4:AM4" si="0">I4+1</f>
        <v>1995</v>
      </c>
      <c r="K4" s="160">
        <f t="shared" si="0"/>
        <v>1996</v>
      </c>
      <c r="L4" s="160">
        <f t="shared" si="0"/>
        <v>1997</v>
      </c>
      <c r="M4" s="160">
        <f t="shared" si="0"/>
        <v>1998</v>
      </c>
      <c r="N4" s="160">
        <f t="shared" si="0"/>
        <v>1999</v>
      </c>
      <c r="O4" s="160">
        <f t="shared" si="0"/>
        <v>2000</v>
      </c>
      <c r="P4" s="160">
        <f t="shared" si="0"/>
        <v>2001</v>
      </c>
      <c r="Q4" s="160">
        <f t="shared" si="0"/>
        <v>2002</v>
      </c>
      <c r="R4" s="160">
        <f t="shared" si="0"/>
        <v>2003</v>
      </c>
      <c r="S4" s="160">
        <f t="shared" si="0"/>
        <v>2004</v>
      </c>
      <c r="T4" s="160">
        <f t="shared" si="0"/>
        <v>2005</v>
      </c>
      <c r="U4" s="160">
        <f t="shared" si="0"/>
        <v>2006</v>
      </c>
      <c r="V4" s="160">
        <f t="shared" si="0"/>
        <v>2007</v>
      </c>
      <c r="W4" s="160">
        <f t="shared" si="0"/>
        <v>2008</v>
      </c>
      <c r="X4" s="160">
        <f t="shared" si="0"/>
        <v>2009</v>
      </c>
      <c r="Y4" s="160">
        <f t="shared" si="0"/>
        <v>2010</v>
      </c>
      <c r="Z4" s="160">
        <f t="shared" si="0"/>
        <v>2011</v>
      </c>
      <c r="AA4" s="160">
        <f t="shared" si="0"/>
        <v>2012</v>
      </c>
      <c r="AB4" s="160">
        <f t="shared" si="0"/>
        <v>2013</v>
      </c>
      <c r="AC4" s="160">
        <f t="shared" si="0"/>
        <v>2014</v>
      </c>
      <c r="AD4" s="160">
        <f t="shared" si="0"/>
        <v>2015</v>
      </c>
      <c r="AE4" s="160">
        <f t="shared" si="0"/>
        <v>2016</v>
      </c>
      <c r="AF4" s="160">
        <f t="shared" si="0"/>
        <v>2017</v>
      </c>
      <c r="AG4" s="160">
        <f t="shared" si="0"/>
        <v>2018</v>
      </c>
      <c r="AH4" s="160">
        <f t="shared" si="0"/>
        <v>2019</v>
      </c>
      <c r="AI4" s="160">
        <f t="shared" si="0"/>
        <v>2020</v>
      </c>
      <c r="AJ4" s="160">
        <f t="shared" si="0"/>
        <v>2021</v>
      </c>
      <c r="AK4" s="160">
        <f t="shared" si="0"/>
        <v>2022</v>
      </c>
      <c r="AL4" s="160">
        <f t="shared" si="0"/>
        <v>2023</v>
      </c>
      <c r="AM4" s="160">
        <f t="shared" si="0"/>
        <v>2024</v>
      </c>
    </row>
    <row r="5" spans="2:39" ht="13.2">
      <c r="D5" s="43" t="s">
        <v>260</v>
      </c>
      <c r="E5" s="282">
        <v>2596.0813116454901</v>
      </c>
      <c r="F5" s="282">
        <v>2484.7472335818979</v>
      </c>
      <c r="G5" s="282">
        <v>2535.3146028259475</v>
      </c>
      <c r="H5" s="282">
        <v>2183.2376461457361</v>
      </c>
      <c r="I5" s="282">
        <v>2504.3066442499753</v>
      </c>
      <c r="J5" s="282">
        <v>2198.2141350459542</v>
      </c>
      <c r="K5" s="282">
        <v>2113.4660507635463</v>
      </c>
      <c r="L5" s="282">
        <v>1916.101959414349</v>
      </c>
      <c r="M5" s="282">
        <v>1744.3873021596753</v>
      </c>
      <c r="N5" s="282">
        <v>1745.2326553331022</v>
      </c>
      <c r="O5" s="282">
        <v>1617.5517313898383</v>
      </c>
      <c r="P5" s="282">
        <v>1347.8866041092501</v>
      </c>
      <c r="Q5" s="282">
        <v>1539.2233870081566</v>
      </c>
      <c r="R5" s="282">
        <v>1602.5980095335026</v>
      </c>
      <c r="S5" s="282">
        <v>1532.3317716440297</v>
      </c>
      <c r="T5" s="282">
        <v>1669.1881566905142</v>
      </c>
      <c r="U5" s="282">
        <v>1484.5841672198067</v>
      </c>
      <c r="V5" s="282">
        <v>1872.3460224595838</v>
      </c>
      <c r="W5" s="282">
        <v>1659.6311014558771</v>
      </c>
      <c r="X5" s="282">
        <v>1256.524399649016</v>
      </c>
      <c r="Y5" s="282">
        <v>1351.8791514017626</v>
      </c>
      <c r="Z5" s="282">
        <v>1884.7924187221411</v>
      </c>
      <c r="AA5" s="282">
        <v>2166.4171075935087</v>
      </c>
      <c r="AB5" s="282">
        <v>1866.2499505605742</v>
      </c>
      <c r="AC5" s="282">
        <v>1465.3931895279538</v>
      </c>
      <c r="AD5" s="282">
        <v>1312.3350721362985</v>
      </c>
      <c r="AE5" s="282">
        <v>1154.6615705563022</v>
      </c>
      <c r="AF5" s="282">
        <v>1021.4020530403487</v>
      </c>
      <c r="AG5" s="282">
        <v>879.99086936141612</v>
      </c>
      <c r="AH5" s="282">
        <v>777.46665539195692</v>
      </c>
      <c r="AI5" s="282">
        <v>674.93383870323805</v>
      </c>
      <c r="AJ5" s="282">
        <v>780.5013556832032</v>
      </c>
      <c r="AK5" s="282">
        <v>784.49208315186706</v>
      </c>
      <c r="AL5" s="282">
        <v>644.63962665380222</v>
      </c>
      <c r="AM5" s="282">
        <v>581.81035042129747</v>
      </c>
    </row>
    <row r="6" spans="2:39" ht="13.2">
      <c r="D6" s="283" t="s">
        <v>261</v>
      </c>
      <c r="E6" s="282">
        <v>1234.5479155289675</v>
      </c>
      <c r="F6" s="282">
        <v>1276.519971091454</v>
      </c>
      <c r="G6" s="282">
        <v>1291.7984929572135</v>
      </c>
      <c r="H6" s="282">
        <v>1372.8544661327537</v>
      </c>
      <c r="I6" s="282">
        <v>1449.5980251448457</v>
      </c>
      <c r="J6" s="282">
        <v>1541.714315991795</v>
      </c>
      <c r="K6" s="282">
        <v>1592.7511483928081</v>
      </c>
      <c r="L6" s="282">
        <v>1661.6188293074504</v>
      </c>
      <c r="M6" s="282">
        <v>1618.3379962910872</v>
      </c>
      <c r="N6" s="282">
        <v>1785.0112906843769</v>
      </c>
      <c r="O6" s="282">
        <v>1951.2111502300431</v>
      </c>
      <c r="P6" s="282">
        <v>2076.6195993171136</v>
      </c>
      <c r="Q6" s="282">
        <v>2215.1924819865612</v>
      </c>
      <c r="R6" s="282">
        <v>2340.1470644328342</v>
      </c>
      <c r="S6" s="282">
        <v>2415.5028950891005</v>
      </c>
      <c r="T6" s="282">
        <v>2585.6018912317077</v>
      </c>
      <c r="U6" s="282">
        <v>2530.7672284006653</v>
      </c>
      <c r="V6" s="282">
        <v>2650.7785711635129</v>
      </c>
      <c r="W6" s="282">
        <v>2605.3309321010588</v>
      </c>
      <c r="X6" s="282">
        <v>2569.2555719155425</v>
      </c>
      <c r="Y6" s="282">
        <v>2757.3451555988158</v>
      </c>
      <c r="Z6" s="282">
        <v>2654.9543377502059</v>
      </c>
      <c r="AA6" s="282">
        <v>2835.3102545265156</v>
      </c>
      <c r="AB6" s="282">
        <v>3121.2679594691767</v>
      </c>
      <c r="AC6" s="282">
        <v>3055.7481908848195</v>
      </c>
      <c r="AD6" s="282">
        <v>3037.6563604838948</v>
      </c>
      <c r="AE6" s="282">
        <v>3047.0185855494537</v>
      </c>
      <c r="AF6" s="282">
        <v>3103.3409010207615</v>
      </c>
      <c r="AG6" s="282">
        <v>2917.4369663229086</v>
      </c>
      <c r="AH6" s="282">
        <v>2856.5459150996476</v>
      </c>
      <c r="AI6" s="282">
        <v>2752.2683818810165</v>
      </c>
      <c r="AJ6" s="282">
        <v>2898.7054474986785</v>
      </c>
      <c r="AK6" s="282">
        <v>2877.7959821573977</v>
      </c>
      <c r="AL6" s="282">
        <v>2699.3795251735619</v>
      </c>
      <c r="AM6" s="282">
        <v>2765.1519668963183</v>
      </c>
    </row>
    <row r="7" spans="2:39" ht="13.2">
      <c r="D7" s="283" t="s">
        <v>262</v>
      </c>
      <c r="E7" s="282">
        <v>1564.2995910502386</v>
      </c>
      <c r="F7" s="282">
        <v>1666.6225503931601</v>
      </c>
      <c r="G7" s="282">
        <v>1654.6617930981547</v>
      </c>
      <c r="H7" s="282">
        <v>1657.5686096507307</v>
      </c>
      <c r="I7" s="282">
        <v>1759.5615738015138</v>
      </c>
      <c r="J7" s="282">
        <v>1786.4475497326162</v>
      </c>
      <c r="K7" s="282">
        <v>1867.9169916162416</v>
      </c>
      <c r="L7" s="282">
        <v>1937.1574169259186</v>
      </c>
      <c r="M7" s="282">
        <v>1993.8635570304091</v>
      </c>
      <c r="N7" s="282">
        <v>2116.8725435325568</v>
      </c>
      <c r="O7" s="282">
        <v>2167.4368037173226</v>
      </c>
      <c r="P7" s="282">
        <v>2153.7552104304418</v>
      </c>
      <c r="Q7" s="282">
        <v>2167.7970504944069</v>
      </c>
      <c r="R7" s="282">
        <v>2236.9944170476751</v>
      </c>
      <c r="S7" s="282">
        <v>2146.9805219600257</v>
      </c>
      <c r="T7" s="282">
        <v>2021.4330192178327</v>
      </c>
      <c r="U7" s="282">
        <v>2211.8695816428867</v>
      </c>
      <c r="V7" s="282">
        <v>2441.5075237603496</v>
      </c>
      <c r="W7" s="282">
        <v>2428.7943923513794</v>
      </c>
      <c r="X7" s="282">
        <v>2450.5887827000311</v>
      </c>
      <c r="Y7" s="282">
        <v>2624.2171881475397</v>
      </c>
      <c r="Z7" s="282">
        <v>3266.0660245013682</v>
      </c>
      <c r="AA7" s="282">
        <v>3475.2292090936949</v>
      </c>
      <c r="AB7" s="282">
        <v>3488.1084085769003</v>
      </c>
      <c r="AC7" s="282">
        <v>3552.232817546037</v>
      </c>
      <c r="AD7" s="282">
        <v>3300.29720330073</v>
      </c>
      <c r="AE7" s="282">
        <v>3394.2007466327109</v>
      </c>
      <c r="AF7" s="282">
        <v>3218.377070520301</v>
      </c>
      <c r="AG7" s="282">
        <v>3033.1363763693716</v>
      </c>
      <c r="AH7" s="282">
        <v>2845.7349144196701</v>
      </c>
      <c r="AI7" s="282">
        <v>2925.4823110572702</v>
      </c>
      <c r="AJ7" s="282">
        <v>2642.001345638269</v>
      </c>
      <c r="AK7" s="282">
        <v>2500.2074347678845</v>
      </c>
      <c r="AL7" s="282">
        <v>2428.4655621113288</v>
      </c>
      <c r="AM7" s="282">
        <v>2309.9625557845893</v>
      </c>
    </row>
    <row r="8" spans="2:39" ht="13.2">
      <c r="D8" s="283" t="s">
        <v>263</v>
      </c>
      <c r="E8" s="282" t="s">
        <v>103</v>
      </c>
      <c r="F8" s="282" t="s">
        <v>103</v>
      </c>
      <c r="G8" s="282" t="s">
        <v>103</v>
      </c>
      <c r="H8" s="282" t="s">
        <v>103</v>
      </c>
      <c r="I8" s="282" t="s">
        <v>103</v>
      </c>
      <c r="J8" s="282" t="s">
        <v>103</v>
      </c>
      <c r="K8" s="282" t="s">
        <v>103</v>
      </c>
      <c r="L8" s="282">
        <v>2.6662999999999999E-3</v>
      </c>
      <c r="M8" s="282">
        <v>5.0982000000000006E-3</v>
      </c>
      <c r="N8" s="282">
        <v>4.9224000000000004E-3</v>
      </c>
      <c r="O8" s="282">
        <v>0.34065923602384812</v>
      </c>
      <c r="P8" s="282">
        <v>1.5767617354240187</v>
      </c>
      <c r="Q8" s="282">
        <v>2.8980018711909681</v>
      </c>
      <c r="R8" s="282">
        <v>3.896301116798063</v>
      </c>
      <c r="S8" s="282">
        <v>4.3494052931324596</v>
      </c>
      <c r="T8" s="282">
        <v>5.4007034841943078</v>
      </c>
      <c r="U8" s="282">
        <v>4.8977433090780851</v>
      </c>
      <c r="V8" s="282">
        <v>4.3946953840202756</v>
      </c>
      <c r="W8" s="282">
        <v>4.3284460803398757</v>
      </c>
      <c r="X8" s="282">
        <v>4.5998818644130486</v>
      </c>
      <c r="Y8" s="282">
        <v>5.4356375759214606</v>
      </c>
      <c r="Z8" s="282">
        <v>5.1841854626308583</v>
      </c>
      <c r="AA8" s="282">
        <v>5.2657681569507933</v>
      </c>
      <c r="AB8" s="282">
        <v>9.5790490000000006E-2</v>
      </c>
      <c r="AC8" s="282">
        <v>0.62902064576730077</v>
      </c>
      <c r="AD8" s="282">
        <v>1.0012557692010995</v>
      </c>
      <c r="AE8" s="282">
        <v>0.83840605932647283</v>
      </c>
      <c r="AF8" s="282">
        <v>1.0716175009882638</v>
      </c>
      <c r="AG8" s="282">
        <v>0.5194716637854051</v>
      </c>
      <c r="AH8" s="282">
        <v>0.74597969688407073</v>
      </c>
      <c r="AI8" s="282">
        <v>0.73492557026307881</v>
      </c>
      <c r="AJ8" s="282">
        <v>0.73553092038177015</v>
      </c>
      <c r="AK8" s="282">
        <v>0.6760297561962425</v>
      </c>
      <c r="AL8" s="282">
        <v>2.0994660703608616</v>
      </c>
      <c r="AM8" s="282">
        <v>2.0603885763317744</v>
      </c>
    </row>
    <row r="9" spans="2:39" ht="13.8" thickBot="1">
      <c r="D9" s="283" t="s">
        <v>264</v>
      </c>
      <c r="E9" s="282">
        <v>3.7100700562794499E-2</v>
      </c>
      <c r="F9" s="282">
        <v>6.7600975695012208E-2</v>
      </c>
      <c r="G9" s="282">
        <v>8.4885580164122953E-2</v>
      </c>
      <c r="H9" s="282">
        <v>8.439585307230163E-2</v>
      </c>
      <c r="I9" s="282">
        <v>8.8121910551294369E-2</v>
      </c>
      <c r="J9" s="282">
        <v>9.8606920433273737E-2</v>
      </c>
      <c r="K9" s="282">
        <v>9.8047585180762536E-2</v>
      </c>
      <c r="L9" s="282">
        <v>9.2634091161174992E-2</v>
      </c>
      <c r="M9" s="282">
        <v>9.0809234638831143E-2</v>
      </c>
      <c r="N9" s="282">
        <v>0.10931916727853749</v>
      </c>
      <c r="O9" s="282">
        <v>0.11591914362420662</v>
      </c>
      <c r="P9" s="282">
        <v>0.11200087780472832</v>
      </c>
      <c r="Q9" s="282">
        <v>0.12595192500415567</v>
      </c>
      <c r="R9" s="282">
        <v>0.16548644122410353</v>
      </c>
      <c r="S9" s="282">
        <v>0.14985199924825043</v>
      </c>
      <c r="T9" s="282">
        <v>26.47293326601568</v>
      </c>
      <c r="U9" s="282">
        <v>25.029985091871485</v>
      </c>
      <c r="V9" s="282">
        <v>26.946797270956534</v>
      </c>
      <c r="W9" s="282">
        <v>25.924652693687886</v>
      </c>
      <c r="X9" s="282">
        <v>23.097423000220907</v>
      </c>
      <c r="Y9" s="282">
        <v>27.728574689143642</v>
      </c>
      <c r="Z9" s="282">
        <v>27.54362409717098</v>
      </c>
      <c r="AA9" s="282">
        <v>27.501241335353395</v>
      </c>
      <c r="AB9" s="282">
        <v>30.713167531689962</v>
      </c>
      <c r="AC9" s="282">
        <v>32.017460429235442</v>
      </c>
      <c r="AD9" s="282">
        <v>31.654376240486467</v>
      </c>
      <c r="AE9" s="282">
        <v>47.736388611920546</v>
      </c>
      <c r="AF9" s="282">
        <v>84.453697194842746</v>
      </c>
      <c r="AG9" s="282">
        <v>92.394211433493851</v>
      </c>
      <c r="AH9" s="282">
        <v>139.7884326822965</v>
      </c>
      <c r="AI9" s="282">
        <v>156.34176304765828</v>
      </c>
      <c r="AJ9" s="282">
        <v>186.43614188646029</v>
      </c>
      <c r="AK9" s="282">
        <v>202.13375419212628</v>
      </c>
      <c r="AL9" s="282">
        <v>230.42294545719056</v>
      </c>
      <c r="AM9" s="282">
        <v>229.86299357231903</v>
      </c>
    </row>
    <row r="10" spans="2:39" ht="13.8" thickTop="1">
      <c r="D10" s="42" t="s">
        <v>265</v>
      </c>
      <c r="E10" s="41">
        <f t="shared" ref="E10:AG10" si="1">SUM(E5:E9)</f>
        <v>5394.9659189252588</v>
      </c>
      <c r="F10" s="41">
        <f t="shared" si="1"/>
        <v>5427.9573560422068</v>
      </c>
      <c r="G10" s="41">
        <f t="shared" si="1"/>
        <v>5481.8597744614799</v>
      </c>
      <c r="H10" s="41">
        <f t="shared" si="1"/>
        <v>5213.7451177822923</v>
      </c>
      <c r="I10" s="41">
        <f t="shared" si="1"/>
        <v>5713.5543651068865</v>
      </c>
      <c r="J10" s="41">
        <f t="shared" si="1"/>
        <v>5526.4746076907995</v>
      </c>
      <c r="K10" s="41">
        <f t="shared" si="1"/>
        <v>5574.2322383577775</v>
      </c>
      <c r="L10" s="41">
        <f t="shared" si="1"/>
        <v>5514.9735060388784</v>
      </c>
      <c r="M10" s="41">
        <f t="shared" si="1"/>
        <v>5356.684762915811</v>
      </c>
      <c r="N10" s="41">
        <f t="shared" si="1"/>
        <v>5647.2307311173154</v>
      </c>
      <c r="O10" s="41">
        <f t="shared" si="1"/>
        <v>5736.6562637168527</v>
      </c>
      <c r="P10" s="41">
        <f t="shared" si="1"/>
        <v>5579.9501764700344</v>
      </c>
      <c r="Q10" s="41">
        <f t="shared" si="1"/>
        <v>5925.2368732853201</v>
      </c>
      <c r="R10" s="41">
        <f t="shared" si="1"/>
        <v>6183.8012785720339</v>
      </c>
      <c r="S10" s="41">
        <f t="shared" si="1"/>
        <v>6099.3144459855366</v>
      </c>
      <c r="T10" s="41">
        <f t="shared" si="1"/>
        <v>6308.0967038902636</v>
      </c>
      <c r="U10" s="41">
        <f t="shared" si="1"/>
        <v>6257.1487056643082</v>
      </c>
      <c r="V10" s="41">
        <f t="shared" si="1"/>
        <v>6995.9736100384234</v>
      </c>
      <c r="W10" s="41">
        <f t="shared" si="1"/>
        <v>6724.009524682343</v>
      </c>
      <c r="X10" s="41">
        <f t="shared" si="1"/>
        <v>6304.0660591292235</v>
      </c>
      <c r="Y10" s="41">
        <f t="shared" si="1"/>
        <v>6766.6057074131841</v>
      </c>
      <c r="Z10" s="41">
        <f t="shared" si="1"/>
        <v>7838.5405905335165</v>
      </c>
      <c r="AA10" s="41">
        <f t="shared" si="1"/>
        <v>8509.7235807060242</v>
      </c>
      <c r="AB10" s="41">
        <f t="shared" si="1"/>
        <v>8506.4352766283428</v>
      </c>
      <c r="AC10" s="41">
        <f t="shared" si="1"/>
        <v>8106.0206790338125</v>
      </c>
      <c r="AD10" s="41">
        <f t="shared" si="1"/>
        <v>7682.9442679306103</v>
      </c>
      <c r="AE10" s="41">
        <f t="shared" si="1"/>
        <v>7644.4556974097131</v>
      </c>
      <c r="AF10" s="41">
        <f t="shared" si="1"/>
        <v>7428.6453392772419</v>
      </c>
      <c r="AG10" s="41">
        <f t="shared" si="1"/>
        <v>6923.4778951509752</v>
      </c>
      <c r="AH10" s="41">
        <f t="shared" ref="AH10:AM10" si="2">SUM(AH5:AH9)</f>
        <v>6620.2818972904561</v>
      </c>
      <c r="AI10" s="41">
        <f t="shared" si="2"/>
        <v>6509.7612202594455</v>
      </c>
      <c r="AJ10" s="41">
        <f t="shared" si="2"/>
        <v>6508.3798216269934</v>
      </c>
      <c r="AK10" s="41">
        <f t="shared" si="2"/>
        <v>6365.3052840254722</v>
      </c>
      <c r="AL10" s="41">
        <f t="shared" si="2"/>
        <v>6005.0071254662444</v>
      </c>
      <c r="AM10" s="41">
        <f t="shared" si="2"/>
        <v>5888.8482552508567</v>
      </c>
    </row>
    <row r="11" spans="2:39" ht="13.2">
      <c r="E11" s="46"/>
      <c r="F11" s="46"/>
      <c r="G11" s="46"/>
      <c r="H11" s="46"/>
      <c r="I11" s="46"/>
      <c r="J11" s="46"/>
      <c r="K11" s="46"/>
      <c r="L11" s="46"/>
      <c r="M11" s="46"/>
      <c r="N11" s="46"/>
      <c r="O11" s="46"/>
      <c r="P11" s="46"/>
      <c r="Q11" s="46"/>
      <c r="R11" s="46"/>
      <c r="S11" s="46"/>
      <c r="T11" s="46"/>
      <c r="U11" s="46"/>
      <c r="V11" s="46"/>
      <c r="W11" s="46"/>
      <c r="X11" s="46"/>
      <c r="Y11" s="46"/>
      <c r="Z11" s="46"/>
      <c r="AA11" s="46"/>
      <c r="AB11" s="45"/>
      <c r="AC11" s="45"/>
      <c r="AD11" s="45"/>
      <c r="AE11" s="45"/>
      <c r="AF11" s="45"/>
      <c r="AG11" s="45"/>
      <c r="AH11" s="45"/>
      <c r="AI11" s="45"/>
      <c r="AJ11" s="45"/>
      <c r="AK11" s="45"/>
      <c r="AL11" s="45"/>
      <c r="AM11" s="45"/>
    </row>
    <row r="12" spans="2:39" ht="13.2">
      <c r="E12" s="46"/>
      <c r="F12" s="46"/>
      <c r="G12" s="46"/>
      <c r="H12" s="46"/>
      <c r="I12" s="46"/>
      <c r="J12" s="46"/>
      <c r="K12" s="46"/>
      <c r="L12" s="46"/>
      <c r="M12" s="46"/>
      <c r="N12" s="46"/>
      <c r="O12" s="46"/>
      <c r="P12" s="46"/>
      <c r="Q12" s="46"/>
      <c r="R12" s="46"/>
      <c r="S12" s="46"/>
      <c r="T12" s="46"/>
      <c r="U12" s="46"/>
      <c r="V12" s="46"/>
      <c r="W12" s="46"/>
      <c r="X12" s="46"/>
      <c r="Y12" s="46"/>
      <c r="Z12" s="46"/>
      <c r="AA12" s="46"/>
      <c r="AB12" s="45"/>
      <c r="AC12" s="45"/>
      <c r="AD12" s="45"/>
      <c r="AE12" s="45"/>
      <c r="AF12" s="45"/>
      <c r="AG12" s="45"/>
      <c r="AH12" s="45"/>
      <c r="AI12" s="45"/>
      <c r="AJ12" s="45"/>
      <c r="AK12" s="45"/>
      <c r="AL12" s="45"/>
      <c r="AM12" s="45"/>
    </row>
    <row r="13" spans="2:39" ht="13.2">
      <c r="E13" s="46"/>
      <c r="F13" s="46"/>
      <c r="G13" s="46"/>
      <c r="H13" s="46"/>
      <c r="I13" s="46"/>
      <c r="J13" s="46"/>
      <c r="K13" s="46"/>
      <c r="L13" s="46"/>
      <c r="M13" s="46"/>
      <c r="N13" s="46"/>
      <c r="O13" s="46"/>
      <c r="P13" s="46"/>
      <c r="Q13" s="46"/>
      <c r="R13" s="46"/>
      <c r="S13" s="46"/>
      <c r="T13" s="46"/>
      <c r="U13" s="46"/>
      <c r="V13" s="46"/>
      <c r="W13" s="46"/>
      <c r="X13" s="46"/>
      <c r="Y13" s="46"/>
      <c r="Z13" s="46"/>
      <c r="AA13" s="46"/>
      <c r="AB13" s="45"/>
      <c r="AC13" s="45"/>
      <c r="AD13" s="45"/>
      <c r="AE13" s="45"/>
      <c r="AF13" s="45"/>
      <c r="AG13" s="45"/>
      <c r="AH13" s="45"/>
      <c r="AI13" s="45"/>
      <c r="AJ13" s="45"/>
      <c r="AK13" s="45"/>
      <c r="AL13" s="45"/>
      <c r="AM13" s="45"/>
    </row>
    <row r="15" spans="2:39" ht="13.2">
      <c r="B15" s="45" t="s">
        <v>257</v>
      </c>
      <c r="C15" s="231">
        <v>27</v>
      </c>
      <c r="D15" s="236" t="s">
        <v>266</v>
      </c>
    </row>
    <row r="16" spans="2:39" s="44" customFormat="1" ht="13.2">
      <c r="D16" s="281" t="s">
        <v>259</v>
      </c>
      <c r="E16" s="160">
        <v>1990</v>
      </c>
      <c r="F16" s="160">
        <v>1991</v>
      </c>
      <c r="G16" s="160">
        <v>1992</v>
      </c>
      <c r="H16" s="160">
        <v>1993</v>
      </c>
      <c r="I16" s="160">
        <v>1994</v>
      </c>
      <c r="J16" s="160">
        <f t="shared" ref="J16:AM16" si="3">I16+1</f>
        <v>1995</v>
      </c>
      <c r="K16" s="160">
        <f t="shared" si="3"/>
        <v>1996</v>
      </c>
      <c r="L16" s="160">
        <f t="shared" si="3"/>
        <v>1997</v>
      </c>
      <c r="M16" s="160">
        <f t="shared" si="3"/>
        <v>1998</v>
      </c>
      <c r="N16" s="160">
        <f t="shared" si="3"/>
        <v>1999</v>
      </c>
      <c r="O16" s="160">
        <f t="shared" si="3"/>
        <v>2000</v>
      </c>
      <c r="P16" s="160">
        <f t="shared" si="3"/>
        <v>2001</v>
      </c>
      <c r="Q16" s="160">
        <f t="shared" si="3"/>
        <v>2002</v>
      </c>
      <c r="R16" s="160">
        <f t="shared" si="3"/>
        <v>2003</v>
      </c>
      <c r="S16" s="160">
        <f t="shared" si="3"/>
        <v>2004</v>
      </c>
      <c r="T16" s="160">
        <f t="shared" si="3"/>
        <v>2005</v>
      </c>
      <c r="U16" s="160">
        <f t="shared" si="3"/>
        <v>2006</v>
      </c>
      <c r="V16" s="160">
        <f t="shared" si="3"/>
        <v>2007</v>
      </c>
      <c r="W16" s="160">
        <f t="shared" si="3"/>
        <v>2008</v>
      </c>
      <c r="X16" s="160">
        <f t="shared" si="3"/>
        <v>2009</v>
      </c>
      <c r="Y16" s="160">
        <f t="shared" si="3"/>
        <v>2010</v>
      </c>
      <c r="Z16" s="160">
        <f t="shared" si="3"/>
        <v>2011</v>
      </c>
      <c r="AA16" s="160">
        <f t="shared" si="3"/>
        <v>2012</v>
      </c>
      <c r="AB16" s="160">
        <f t="shared" si="3"/>
        <v>2013</v>
      </c>
      <c r="AC16" s="160">
        <f t="shared" si="3"/>
        <v>2014</v>
      </c>
      <c r="AD16" s="160">
        <f t="shared" si="3"/>
        <v>2015</v>
      </c>
      <c r="AE16" s="160">
        <f t="shared" si="3"/>
        <v>2016</v>
      </c>
      <c r="AF16" s="160">
        <f t="shared" si="3"/>
        <v>2017</v>
      </c>
      <c r="AG16" s="160">
        <f t="shared" si="3"/>
        <v>2018</v>
      </c>
      <c r="AH16" s="160">
        <f t="shared" si="3"/>
        <v>2019</v>
      </c>
      <c r="AI16" s="160">
        <f t="shared" si="3"/>
        <v>2020</v>
      </c>
      <c r="AJ16" s="160">
        <f t="shared" si="3"/>
        <v>2021</v>
      </c>
      <c r="AK16" s="160">
        <f t="shared" si="3"/>
        <v>2022</v>
      </c>
      <c r="AL16" s="160">
        <f t="shared" si="3"/>
        <v>2023</v>
      </c>
      <c r="AM16" s="160">
        <f t="shared" si="3"/>
        <v>2024</v>
      </c>
    </row>
    <row r="17" spans="2:39" ht="13.2">
      <c r="D17" s="43" t="s">
        <v>260</v>
      </c>
      <c r="E17" s="282">
        <v>1964.3933437573123</v>
      </c>
      <c r="F17" s="282">
        <v>1949.4498517783159</v>
      </c>
      <c r="G17" s="282">
        <v>1954.9494924031892</v>
      </c>
      <c r="H17" s="282">
        <v>1980.3923238086566</v>
      </c>
      <c r="I17" s="282">
        <v>2054.5560078938902</v>
      </c>
      <c r="J17" s="282">
        <v>2119.07168204969</v>
      </c>
      <c r="K17" s="282">
        <v>2099.6932290183377</v>
      </c>
      <c r="L17" s="282">
        <v>2040.3585792571907</v>
      </c>
      <c r="M17" s="282">
        <v>1946.5487153596416</v>
      </c>
      <c r="N17" s="282">
        <v>1959.2103740715472</v>
      </c>
      <c r="O17" s="282">
        <v>1914.4970205568784</v>
      </c>
      <c r="P17" s="282">
        <v>1844.6073018604368</v>
      </c>
      <c r="Q17" s="282">
        <v>1829.1006242838357</v>
      </c>
      <c r="R17" s="282">
        <v>1725.4372239648601</v>
      </c>
      <c r="S17" s="282">
        <v>1662.1794977857485</v>
      </c>
      <c r="T17" s="282">
        <v>1548.6543477120711</v>
      </c>
      <c r="U17" s="282">
        <v>1459.5796197960383</v>
      </c>
      <c r="V17" s="282">
        <v>1320.7831399407437</v>
      </c>
      <c r="W17" s="282">
        <v>1156.4553850334989</v>
      </c>
      <c r="X17" s="282">
        <v>1092.8183347003671</v>
      </c>
      <c r="Y17" s="282">
        <v>1053.340571831779</v>
      </c>
      <c r="Z17" s="282">
        <v>1103.0876012995084</v>
      </c>
      <c r="AA17" s="282">
        <v>1046.7815021513259</v>
      </c>
      <c r="AB17" s="282">
        <v>1023.798424838134</v>
      </c>
      <c r="AC17" s="282">
        <v>967.35990741153671</v>
      </c>
      <c r="AD17" s="282">
        <v>895.563204665375</v>
      </c>
      <c r="AE17" s="282">
        <v>843.78782494227539</v>
      </c>
      <c r="AF17" s="282">
        <v>824.65091640498383</v>
      </c>
      <c r="AG17" s="282">
        <v>829.3492019899744</v>
      </c>
      <c r="AH17" s="282">
        <v>774.24218868858929</v>
      </c>
      <c r="AI17" s="282">
        <v>748.35836723144394</v>
      </c>
      <c r="AJ17" s="282">
        <v>794.65657794834704</v>
      </c>
      <c r="AK17" s="282">
        <v>771.03831525938767</v>
      </c>
      <c r="AL17" s="282">
        <v>738.56893661108586</v>
      </c>
      <c r="AM17" s="282">
        <v>716.30125008241419</v>
      </c>
    </row>
    <row r="18" spans="2:39" ht="13.2">
      <c r="D18" s="283" t="s">
        <v>261</v>
      </c>
      <c r="E18" s="282">
        <v>2130.2254791280034</v>
      </c>
      <c r="F18" s="282">
        <v>2098.0649446955317</v>
      </c>
      <c r="G18" s="282">
        <v>2029.3409240250969</v>
      </c>
      <c r="H18" s="282">
        <v>2015.1819087463975</v>
      </c>
      <c r="I18" s="282">
        <v>2033.8215370007229</v>
      </c>
      <c r="J18" s="282">
        <v>2053.6402417352019</v>
      </c>
      <c r="K18" s="282">
        <v>2093.4132322569671</v>
      </c>
      <c r="L18" s="282">
        <v>2081.5387309360262</v>
      </c>
      <c r="M18" s="282">
        <v>1888.6113647431348</v>
      </c>
      <c r="N18" s="282">
        <v>1911.6355025217406</v>
      </c>
      <c r="O18" s="282">
        <v>2033.8562789712814</v>
      </c>
      <c r="P18" s="282">
        <v>2018.4247857340654</v>
      </c>
      <c r="Q18" s="282">
        <v>2067.8509730228834</v>
      </c>
      <c r="R18" s="282">
        <v>2100.4529009454982</v>
      </c>
      <c r="S18" s="282">
        <v>2103.9714255823696</v>
      </c>
      <c r="T18" s="282">
        <v>2051.419730211097</v>
      </c>
      <c r="U18" s="282">
        <v>2078.7572311459253</v>
      </c>
      <c r="V18" s="282">
        <v>2146.4488265822729</v>
      </c>
      <c r="W18" s="282">
        <v>1984.0173131221013</v>
      </c>
      <c r="X18" s="282">
        <v>1860.5602030205425</v>
      </c>
      <c r="Y18" s="282">
        <v>2043.3389129268992</v>
      </c>
      <c r="Z18" s="282">
        <v>1990.3812848917958</v>
      </c>
      <c r="AA18" s="282">
        <v>2030.9756786706432</v>
      </c>
      <c r="AB18" s="282">
        <v>2087.0345513382886</v>
      </c>
      <c r="AC18" s="282">
        <v>2051.0357075021088</v>
      </c>
      <c r="AD18" s="282">
        <v>1999.6559968039701</v>
      </c>
      <c r="AE18" s="282">
        <v>1887.4473550117784</v>
      </c>
      <c r="AF18" s="282">
        <v>1863.2135364824378</v>
      </c>
      <c r="AG18" s="282">
        <v>1828.0261330004428</v>
      </c>
      <c r="AH18" s="282">
        <v>1802.3211425751649</v>
      </c>
      <c r="AI18" s="282">
        <v>1560.0039006045454</v>
      </c>
      <c r="AJ18" s="282">
        <v>1692.5959220235143</v>
      </c>
      <c r="AK18" s="282">
        <v>1517.3965883912285</v>
      </c>
      <c r="AL18" s="282">
        <v>1475.9635839098871</v>
      </c>
      <c r="AM18" s="282">
        <v>1434.8376297013042</v>
      </c>
    </row>
    <row r="19" spans="2:39" ht="13.2">
      <c r="D19" s="283" t="s">
        <v>262</v>
      </c>
      <c r="E19" s="282">
        <v>226.85533766069642</v>
      </c>
      <c r="F19" s="282">
        <v>252.27252354786827</v>
      </c>
      <c r="G19" s="282">
        <v>267.89081179697627</v>
      </c>
      <c r="H19" s="282">
        <v>288.79601675153458</v>
      </c>
      <c r="I19" s="282">
        <v>317.94975866618086</v>
      </c>
      <c r="J19" s="282">
        <v>343.60331054429372</v>
      </c>
      <c r="K19" s="282">
        <v>364.87618227552366</v>
      </c>
      <c r="L19" s="282">
        <v>365.33762714878827</v>
      </c>
      <c r="M19" s="282">
        <v>358.51655626916363</v>
      </c>
      <c r="N19" s="282">
        <v>384.60732913916451</v>
      </c>
      <c r="O19" s="282">
        <v>407.62028202666102</v>
      </c>
      <c r="P19" s="282">
        <v>410.48630798186457</v>
      </c>
      <c r="Q19" s="282">
        <v>445.4363260642055</v>
      </c>
      <c r="R19" s="282">
        <v>474.21277499872167</v>
      </c>
      <c r="S19" s="282">
        <v>530.28625568727102</v>
      </c>
      <c r="T19" s="282">
        <v>598.70192461138151</v>
      </c>
      <c r="U19" s="282">
        <v>632.82647670790982</v>
      </c>
      <c r="V19" s="282">
        <v>655.00669283522291</v>
      </c>
      <c r="W19" s="282">
        <v>611.04678241224883</v>
      </c>
      <c r="X19" s="282">
        <v>592.16809194488303</v>
      </c>
      <c r="Y19" s="282">
        <v>629.14486813307565</v>
      </c>
      <c r="Z19" s="282">
        <v>654.37905567694816</v>
      </c>
      <c r="AA19" s="282">
        <v>647.68833554554965</v>
      </c>
      <c r="AB19" s="282">
        <v>611.24690600415602</v>
      </c>
      <c r="AC19" s="282">
        <v>593.75951239221013</v>
      </c>
      <c r="AD19" s="282">
        <v>594.92921061096933</v>
      </c>
      <c r="AE19" s="282">
        <v>603.42622264567819</v>
      </c>
      <c r="AF19" s="282">
        <v>600.8764455940177</v>
      </c>
      <c r="AG19" s="282">
        <v>629.92671199829431</v>
      </c>
      <c r="AH19" s="282">
        <v>600.71668731390025</v>
      </c>
      <c r="AI19" s="282">
        <v>577.90414702604619</v>
      </c>
      <c r="AJ19" s="282">
        <v>598.49479106762919</v>
      </c>
      <c r="AK19" s="282">
        <v>585.40376421874305</v>
      </c>
      <c r="AL19" s="282">
        <v>580.05934620223547</v>
      </c>
      <c r="AM19" s="282">
        <v>578.600102899494</v>
      </c>
    </row>
    <row r="20" spans="2:39" ht="13.2">
      <c r="D20" s="283" t="s">
        <v>263</v>
      </c>
      <c r="E20" s="282">
        <v>88.269525638698227</v>
      </c>
      <c r="F20" s="282">
        <v>89.568887286541482</v>
      </c>
      <c r="G20" s="282">
        <v>94.288746064594079</v>
      </c>
      <c r="H20" s="282">
        <v>91.146496364698962</v>
      </c>
      <c r="I20" s="282">
        <v>99.195584736441845</v>
      </c>
      <c r="J20" s="282">
        <v>97.953427719486768</v>
      </c>
      <c r="K20" s="282">
        <v>96.753569001706865</v>
      </c>
      <c r="L20" s="282">
        <v>100.73237518699139</v>
      </c>
      <c r="M20" s="282">
        <v>96.446761712154427</v>
      </c>
      <c r="N20" s="282">
        <v>100.05598608203472</v>
      </c>
      <c r="O20" s="282">
        <v>109.93386815510468</v>
      </c>
      <c r="P20" s="282">
        <v>109.4062929285642</v>
      </c>
      <c r="Q20" s="282">
        <v>116.80939750516802</v>
      </c>
      <c r="R20" s="282">
        <v>138.43213688168242</v>
      </c>
      <c r="S20" s="282">
        <v>151.36280652843581</v>
      </c>
      <c r="T20" s="282">
        <v>170.03570670437759</v>
      </c>
      <c r="U20" s="282">
        <v>177.22163185602597</v>
      </c>
      <c r="V20" s="282">
        <v>191.59766523638115</v>
      </c>
      <c r="W20" s="282">
        <v>191.04226905596201</v>
      </c>
      <c r="X20" s="282">
        <v>194.19142863073935</v>
      </c>
      <c r="Y20" s="282">
        <v>199.75528432719747</v>
      </c>
      <c r="Z20" s="282">
        <v>200.48676166786635</v>
      </c>
      <c r="AA20" s="282">
        <v>206.47923187026964</v>
      </c>
      <c r="AB20" s="282">
        <v>210.53915665326832</v>
      </c>
      <c r="AC20" s="282">
        <v>217.42683908092056</v>
      </c>
      <c r="AD20" s="282">
        <v>220.29398050551393</v>
      </c>
      <c r="AE20" s="282">
        <v>216.90903046586939</v>
      </c>
      <c r="AF20" s="282">
        <v>223.73272284341337</v>
      </c>
      <c r="AG20" s="282">
        <v>229.10623603729891</v>
      </c>
      <c r="AH20" s="282">
        <v>236.34618004802067</v>
      </c>
      <c r="AI20" s="282">
        <v>226.63614111896979</v>
      </c>
      <c r="AJ20" s="282">
        <v>232.25819784148479</v>
      </c>
      <c r="AK20" s="282">
        <v>229.90684461986538</v>
      </c>
      <c r="AL20" s="282">
        <v>243.18097760859493</v>
      </c>
      <c r="AM20" s="282">
        <v>237.8676314081797</v>
      </c>
    </row>
    <row r="21" spans="2:39" ht="13.8" thickBot="1">
      <c r="D21" s="283" t="s">
        <v>264</v>
      </c>
      <c r="E21" s="282">
        <v>226.65962755460907</v>
      </c>
      <c r="F21" s="282">
        <v>228.08673829984852</v>
      </c>
      <c r="G21" s="282">
        <v>223.94692872104986</v>
      </c>
      <c r="H21" s="282">
        <v>215.01242891910778</v>
      </c>
      <c r="I21" s="282">
        <v>218.11678731630096</v>
      </c>
      <c r="J21" s="282">
        <v>226.49748127704365</v>
      </c>
      <c r="K21" s="282">
        <v>227.40499672549927</v>
      </c>
      <c r="L21" s="282">
        <v>234.78587575246823</v>
      </c>
      <c r="M21" s="282">
        <v>217.46446358875593</v>
      </c>
      <c r="N21" s="282">
        <v>226.69571636906886</v>
      </c>
      <c r="O21" s="282">
        <v>239.64430772573465</v>
      </c>
      <c r="P21" s="282">
        <v>213.38130163061695</v>
      </c>
      <c r="Q21" s="282">
        <v>226.27088988784732</v>
      </c>
      <c r="R21" s="282">
        <v>244.87337770266558</v>
      </c>
      <c r="S21" s="282">
        <v>255.10602662841515</v>
      </c>
      <c r="T21" s="282">
        <v>273.12845235042204</v>
      </c>
      <c r="U21" s="282">
        <v>282.18572970647853</v>
      </c>
      <c r="V21" s="282">
        <v>302.26633920422603</v>
      </c>
      <c r="W21" s="282">
        <v>293.77902297942711</v>
      </c>
      <c r="X21" s="282">
        <v>278.99925755649315</v>
      </c>
      <c r="Y21" s="282">
        <v>297.50859634454213</v>
      </c>
      <c r="Z21" s="282">
        <v>290.45967472861821</v>
      </c>
      <c r="AA21" s="282">
        <v>286.35313547117573</v>
      </c>
      <c r="AB21" s="282">
        <v>308.9714479150847</v>
      </c>
      <c r="AC21" s="282">
        <v>302.89976445724574</v>
      </c>
      <c r="AD21" s="282">
        <v>299.91248849543808</v>
      </c>
      <c r="AE21" s="282">
        <v>271.41922403894051</v>
      </c>
      <c r="AF21" s="282">
        <v>281.38312668900892</v>
      </c>
      <c r="AG21" s="282">
        <v>286.11854867373711</v>
      </c>
      <c r="AH21" s="282">
        <v>286.27307091689681</v>
      </c>
      <c r="AI21" s="282">
        <v>258.79036579738454</v>
      </c>
      <c r="AJ21" s="282">
        <v>275.88857679244234</v>
      </c>
      <c r="AK21" s="282">
        <v>267.18914666901611</v>
      </c>
      <c r="AL21" s="282">
        <v>279.00307324399921</v>
      </c>
      <c r="AM21" s="282">
        <v>277.40454368980642</v>
      </c>
    </row>
    <row r="22" spans="2:39" ht="13.8" thickTop="1">
      <c r="D22" s="42" t="s">
        <v>265</v>
      </c>
      <c r="E22" s="41">
        <f t="shared" ref="E22:AG22" si="4">SUM(E17:E21)</f>
        <v>4636.4033137393189</v>
      </c>
      <c r="F22" s="41">
        <f t="shared" si="4"/>
        <v>4617.4429456081052</v>
      </c>
      <c r="G22" s="41">
        <f t="shared" si="4"/>
        <v>4570.416903010906</v>
      </c>
      <c r="H22" s="41">
        <f t="shared" si="4"/>
        <v>4590.5291745903951</v>
      </c>
      <c r="I22" s="41">
        <f t="shared" si="4"/>
        <v>4723.6396756135364</v>
      </c>
      <c r="J22" s="41">
        <f t="shared" si="4"/>
        <v>4840.7661433257163</v>
      </c>
      <c r="K22" s="41">
        <f t="shared" si="4"/>
        <v>4882.1412092780356</v>
      </c>
      <c r="L22" s="41">
        <f t="shared" si="4"/>
        <v>4822.7531882814656</v>
      </c>
      <c r="M22" s="41">
        <f t="shared" si="4"/>
        <v>4507.5878616728505</v>
      </c>
      <c r="N22" s="41">
        <f t="shared" si="4"/>
        <v>4582.2049081835557</v>
      </c>
      <c r="O22" s="41">
        <f t="shared" si="4"/>
        <v>4705.55175743566</v>
      </c>
      <c r="P22" s="41">
        <f t="shared" si="4"/>
        <v>4596.3059901355473</v>
      </c>
      <c r="Q22" s="41">
        <f t="shared" si="4"/>
        <v>4685.4682107639401</v>
      </c>
      <c r="R22" s="41">
        <f t="shared" si="4"/>
        <v>4683.4084144934277</v>
      </c>
      <c r="S22" s="41">
        <f t="shared" si="4"/>
        <v>4702.9060122122391</v>
      </c>
      <c r="T22" s="41">
        <f t="shared" si="4"/>
        <v>4641.9401615893494</v>
      </c>
      <c r="U22" s="41">
        <f t="shared" si="4"/>
        <v>4630.5706892123781</v>
      </c>
      <c r="V22" s="41">
        <f t="shared" si="4"/>
        <v>4616.1026637988471</v>
      </c>
      <c r="W22" s="41">
        <f t="shared" si="4"/>
        <v>4236.3407726032383</v>
      </c>
      <c r="X22" s="41">
        <f t="shared" si="4"/>
        <v>4018.7373158530254</v>
      </c>
      <c r="Y22" s="41">
        <f t="shared" si="4"/>
        <v>4223.0882335634933</v>
      </c>
      <c r="Z22" s="41">
        <f t="shared" si="4"/>
        <v>4238.7943782647362</v>
      </c>
      <c r="AA22" s="41">
        <f t="shared" si="4"/>
        <v>4218.2778837089645</v>
      </c>
      <c r="AB22" s="41">
        <f t="shared" si="4"/>
        <v>4241.5904867489317</v>
      </c>
      <c r="AC22" s="41">
        <f t="shared" si="4"/>
        <v>4132.4817308440224</v>
      </c>
      <c r="AD22" s="41">
        <f t="shared" si="4"/>
        <v>4010.3548810812663</v>
      </c>
      <c r="AE22" s="41">
        <f t="shared" si="4"/>
        <v>3822.9896571045419</v>
      </c>
      <c r="AF22" s="41">
        <f t="shared" si="4"/>
        <v>3793.8567480138613</v>
      </c>
      <c r="AG22" s="41">
        <f t="shared" si="4"/>
        <v>3802.5268316997476</v>
      </c>
      <c r="AH22" s="41">
        <f t="shared" ref="AH22:AM22" si="5">SUM(AH17:AH21)</f>
        <v>3699.8992695425723</v>
      </c>
      <c r="AI22" s="41">
        <f t="shared" si="5"/>
        <v>3371.69292177839</v>
      </c>
      <c r="AJ22" s="41">
        <f t="shared" si="5"/>
        <v>3593.8940656734176</v>
      </c>
      <c r="AK22" s="41">
        <f t="shared" si="5"/>
        <v>3370.9346591582412</v>
      </c>
      <c r="AL22" s="41">
        <f t="shared" si="5"/>
        <v>3316.7759175758019</v>
      </c>
      <c r="AM22" s="41">
        <f t="shared" si="5"/>
        <v>3245.0111577811981</v>
      </c>
    </row>
    <row r="23" spans="2:39" ht="13.2">
      <c r="D23" s="40"/>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row>
    <row r="24" spans="2:39" ht="13.2">
      <c r="D24" s="40"/>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row>
    <row r="25" spans="2:39" ht="13.2">
      <c r="D25" s="40"/>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row>
    <row r="27" spans="2:39" ht="13.2">
      <c r="B27" s="45" t="s">
        <v>257</v>
      </c>
      <c r="C27" s="231">
        <v>32</v>
      </c>
      <c r="D27" s="39" t="s">
        <v>267</v>
      </c>
    </row>
    <row r="28" spans="2:39" s="44" customFormat="1" ht="13.2">
      <c r="D28" s="281" t="s">
        <v>259</v>
      </c>
      <c r="E28" s="160">
        <v>1990</v>
      </c>
      <c r="F28" s="160">
        <v>1991</v>
      </c>
      <c r="G28" s="160">
        <v>1992</v>
      </c>
      <c r="H28" s="160">
        <v>1993</v>
      </c>
      <c r="I28" s="160">
        <v>1994</v>
      </c>
      <c r="J28" s="160">
        <f t="shared" ref="J28:AM28" si="6">I28+1</f>
        <v>1995</v>
      </c>
      <c r="K28" s="160">
        <f t="shared" si="6"/>
        <v>1996</v>
      </c>
      <c r="L28" s="160">
        <f t="shared" si="6"/>
        <v>1997</v>
      </c>
      <c r="M28" s="160">
        <f t="shared" si="6"/>
        <v>1998</v>
      </c>
      <c r="N28" s="160">
        <f t="shared" si="6"/>
        <v>1999</v>
      </c>
      <c r="O28" s="160">
        <f t="shared" si="6"/>
        <v>2000</v>
      </c>
      <c r="P28" s="160">
        <f t="shared" si="6"/>
        <v>2001</v>
      </c>
      <c r="Q28" s="160">
        <f t="shared" si="6"/>
        <v>2002</v>
      </c>
      <c r="R28" s="160">
        <f t="shared" si="6"/>
        <v>2003</v>
      </c>
      <c r="S28" s="160">
        <f t="shared" si="6"/>
        <v>2004</v>
      </c>
      <c r="T28" s="160">
        <f t="shared" si="6"/>
        <v>2005</v>
      </c>
      <c r="U28" s="160">
        <f t="shared" si="6"/>
        <v>2006</v>
      </c>
      <c r="V28" s="160">
        <f t="shared" si="6"/>
        <v>2007</v>
      </c>
      <c r="W28" s="160">
        <f t="shared" si="6"/>
        <v>2008</v>
      </c>
      <c r="X28" s="160">
        <f t="shared" si="6"/>
        <v>2009</v>
      </c>
      <c r="Y28" s="160">
        <f t="shared" si="6"/>
        <v>2010</v>
      </c>
      <c r="Z28" s="160">
        <f t="shared" si="6"/>
        <v>2011</v>
      </c>
      <c r="AA28" s="160">
        <f t="shared" si="6"/>
        <v>2012</v>
      </c>
      <c r="AB28" s="160">
        <f t="shared" si="6"/>
        <v>2013</v>
      </c>
      <c r="AC28" s="160">
        <f t="shared" si="6"/>
        <v>2014</v>
      </c>
      <c r="AD28" s="160">
        <f t="shared" si="6"/>
        <v>2015</v>
      </c>
      <c r="AE28" s="160">
        <f t="shared" si="6"/>
        <v>2016</v>
      </c>
      <c r="AF28" s="160">
        <f t="shared" si="6"/>
        <v>2017</v>
      </c>
      <c r="AG28" s="160">
        <f t="shared" si="6"/>
        <v>2018</v>
      </c>
      <c r="AH28" s="160">
        <f t="shared" si="6"/>
        <v>2019</v>
      </c>
      <c r="AI28" s="160">
        <f t="shared" si="6"/>
        <v>2020</v>
      </c>
      <c r="AJ28" s="160">
        <f t="shared" si="6"/>
        <v>2021</v>
      </c>
      <c r="AK28" s="160">
        <f t="shared" si="6"/>
        <v>2022</v>
      </c>
      <c r="AL28" s="160">
        <f t="shared" si="6"/>
        <v>2023</v>
      </c>
      <c r="AM28" s="160">
        <f t="shared" si="6"/>
        <v>2024</v>
      </c>
    </row>
    <row r="29" spans="2:39" ht="13.2">
      <c r="D29" s="43" t="s">
        <v>260</v>
      </c>
      <c r="E29" s="282">
        <v>2982.4747804002518</v>
      </c>
      <c r="F29" s="282">
        <v>3156.0063347596174</v>
      </c>
      <c r="G29" s="282">
        <v>3253.5023222126656</v>
      </c>
      <c r="H29" s="282">
        <v>3308.710402852013</v>
      </c>
      <c r="I29" s="282">
        <v>3443.4554863704807</v>
      </c>
      <c r="J29" s="282">
        <v>3580.6633561035928</v>
      </c>
      <c r="K29" s="282">
        <v>3679.8359642710429</v>
      </c>
      <c r="L29" s="282">
        <v>3706.4025408079733</v>
      </c>
      <c r="M29" s="282">
        <v>3680.0077246255546</v>
      </c>
      <c r="N29" s="282">
        <v>3741.0821966874346</v>
      </c>
      <c r="O29" s="282">
        <v>3735.0282799363404</v>
      </c>
      <c r="P29" s="282">
        <v>3796.4719403430868</v>
      </c>
      <c r="Q29" s="282">
        <v>3743.3064525949144</v>
      </c>
      <c r="R29" s="282">
        <v>3684.0472916086705</v>
      </c>
      <c r="S29" s="282">
        <v>3595.6719627205584</v>
      </c>
      <c r="T29" s="282">
        <v>3513.7243676424055</v>
      </c>
      <c r="U29" s="282">
        <v>3473.4243070994648</v>
      </c>
      <c r="V29" s="282">
        <v>3432.6582443585726</v>
      </c>
      <c r="W29" s="282">
        <v>3319.7523663150996</v>
      </c>
      <c r="X29" s="282">
        <v>3258.6417884148582</v>
      </c>
      <c r="Y29" s="282">
        <v>3281.2612428667162</v>
      </c>
      <c r="Z29" s="282">
        <v>3214.8537345219943</v>
      </c>
      <c r="AA29" s="282">
        <v>3228.2822835645006</v>
      </c>
      <c r="AB29" s="282">
        <v>3135.1789247151073</v>
      </c>
      <c r="AC29" s="282">
        <v>3064.8166779633957</v>
      </c>
      <c r="AD29" s="282">
        <v>3048.5704004275663</v>
      </c>
      <c r="AE29" s="282">
        <v>3024.4855224179255</v>
      </c>
      <c r="AF29" s="282">
        <v>2999.9906416229492</v>
      </c>
      <c r="AG29" s="282">
        <v>2964.406266048346</v>
      </c>
      <c r="AH29" s="282">
        <v>2904.1992434799563</v>
      </c>
      <c r="AI29" s="282">
        <v>2581.1170895638038</v>
      </c>
      <c r="AJ29" s="282">
        <v>2601.1915586566615</v>
      </c>
      <c r="AK29" s="282">
        <v>2698.1599333733525</v>
      </c>
      <c r="AL29" s="282">
        <v>2686.3602951788448</v>
      </c>
      <c r="AM29" s="282">
        <v>2644.8742263041991</v>
      </c>
    </row>
    <row r="30" spans="2:39" ht="13.2">
      <c r="D30" s="283" t="s">
        <v>261</v>
      </c>
      <c r="E30" s="284">
        <v>3.2546739680399998E-2</v>
      </c>
      <c r="F30" s="284">
        <v>3.0417513719999997E-2</v>
      </c>
      <c r="G30" s="284">
        <v>3.0417513719999997E-2</v>
      </c>
      <c r="H30" s="284">
        <v>2.8592462896800001E-2</v>
      </c>
      <c r="I30" s="284">
        <v>2.5246536387600004E-2</v>
      </c>
      <c r="J30" s="284">
        <v>3.1025863994400001E-2</v>
      </c>
      <c r="K30" s="284">
        <v>3.0721688857200002E-2</v>
      </c>
      <c r="L30" s="284">
        <v>3.2850914817599997E-2</v>
      </c>
      <c r="M30" s="284">
        <v>3.2546739680399998E-2</v>
      </c>
      <c r="N30" s="284">
        <v>4.2584519208000007E-2</v>
      </c>
      <c r="O30" s="284">
        <v>4.5515792000000006E-2</v>
      </c>
      <c r="P30" s="284">
        <v>4.7386304000000004E-2</v>
      </c>
      <c r="Q30" s="284">
        <v>4.5515792000000006E-2</v>
      </c>
      <c r="R30" s="284">
        <v>4.0839512000000008E-2</v>
      </c>
      <c r="S30" s="284">
        <v>4.0527760000000003E-2</v>
      </c>
      <c r="T30" s="284">
        <v>3.7048092000000005E-2</v>
      </c>
      <c r="U30" s="284">
        <v>3.2831236E-2</v>
      </c>
      <c r="V30" s="284">
        <v>3.4036052000000004E-2</v>
      </c>
      <c r="W30" s="284">
        <v>3.7650500000000003E-2</v>
      </c>
      <c r="X30" s="284">
        <v>4.3975784000000004E-2</v>
      </c>
      <c r="Y30" s="284">
        <v>4.3373375999999998E-2</v>
      </c>
      <c r="Z30" s="284">
        <v>4.3373375999999998E-2</v>
      </c>
      <c r="AA30" s="284">
        <v>4.0361336000000005E-2</v>
      </c>
      <c r="AB30" s="284">
        <v>3.9256157620426731E-2</v>
      </c>
      <c r="AC30" s="284">
        <v>3.8951846321043586E-2</v>
      </c>
      <c r="AD30" s="284">
        <v>3.8647535021660427E-2</v>
      </c>
      <c r="AE30" s="284">
        <v>4.13863367161088E-2</v>
      </c>
      <c r="AF30" s="284">
        <v>3.9560468919809882E-2</v>
      </c>
      <c r="AG30" s="284">
        <v>3.729299209562064E-2</v>
      </c>
      <c r="AH30" s="284">
        <v>3.8515713147936059E-2</v>
      </c>
      <c r="AI30" s="284">
        <v>1.6201053943179455E-2</v>
      </c>
      <c r="AJ30" s="284">
        <v>2.6594182887860619E-2</v>
      </c>
      <c r="AK30" s="284">
        <v>2.6899863150939476E-2</v>
      </c>
      <c r="AL30" s="284">
        <v>2.9112557440429013E-2</v>
      </c>
      <c r="AM30" s="284">
        <v>2.9112557440429013E-2</v>
      </c>
    </row>
    <row r="31" spans="2:39" ht="13.2">
      <c r="D31" s="283" t="s">
        <v>262</v>
      </c>
      <c r="E31" s="284">
        <v>3.2592972453709592E-3</v>
      </c>
      <c r="F31" s="284">
        <v>7.8146355832077238E-3</v>
      </c>
      <c r="G31" s="284">
        <v>2.0211687329419512E-2</v>
      </c>
      <c r="H31" s="284">
        <v>4.1031027656140751E-2</v>
      </c>
      <c r="I31" s="284">
        <v>7.2819964625404035E-2</v>
      </c>
      <c r="J31" s="284">
        <v>0.14086748132003635</v>
      </c>
      <c r="K31" s="284">
        <v>0.23134022790156825</v>
      </c>
      <c r="L31" s="284">
        <v>0.33879023314675738</v>
      </c>
      <c r="M31" s="284">
        <v>0.5492169442518251</v>
      </c>
      <c r="N31" s="284">
        <v>0.78736154330306185</v>
      </c>
      <c r="O31" s="284">
        <v>1.1408740501286758</v>
      </c>
      <c r="P31" s="284">
        <v>1.7593224832124426</v>
      </c>
      <c r="Q31" s="284">
        <v>2.4514435301952751</v>
      </c>
      <c r="R31" s="284">
        <v>3.0951413733860389</v>
      </c>
      <c r="S31" s="284">
        <v>3.3727242942346916</v>
      </c>
      <c r="T31" s="284">
        <v>3.9744824412979058</v>
      </c>
      <c r="U31" s="284">
        <v>4.3915813958773029</v>
      </c>
      <c r="V31" s="284">
        <v>4.6451963055911056</v>
      </c>
      <c r="W31" s="284">
        <v>4.922100926859442</v>
      </c>
      <c r="X31" s="284">
        <v>4.7989883721244899</v>
      </c>
      <c r="Y31" s="284">
        <v>4.6673087999999998</v>
      </c>
      <c r="Z31" s="284">
        <v>4.5894016000000004</v>
      </c>
      <c r="AA31" s="284">
        <v>4.3246783999999998</v>
      </c>
      <c r="AB31" s="284">
        <v>3.9491882115711063</v>
      </c>
      <c r="AC31" s="284">
        <v>3.7291908139165058</v>
      </c>
      <c r="AD31" s="284">
        <v>3.3165088416519271</v>
      </c>
      <c r="AE31" s="284">
        <v>2.8161644252637941</v>
      </c>
      <c r="AF31" s="284">
        <v>2.3915981803196429</v>
      </c>
      <c r="AG31" s="284">
        <v>1.9493832436669327</v>
      </c>
      <c r="AH31" s="284">
        <v>1.5544515198329849</v>
      </c>
      <c r="AI31" s="284">
        <v>1.1815395017296095</v>
      </c>
      <c r="AJ31" s="284">
        <v>0.94556029823990839</v>
      </c>
      <c r="AK31" s="284">
        <v>0.81980385190522176</v>
      </c>
      <c r="AL31" s="284">
        <v>0.6792308083400892</v>
      </c>
      <c r="AM31" s="284">
        <v>0.59681757203906505</v>
      </c>
    </row>
    <row r="32" spans="2:39" ht="13.2">
      <c r="D32" s="283" t="s">
        <v>263</v>
      </c>
      <c r="E32" s="282" t="s">
        <v>575</v>
      </c>
      <c r="F32" s="282" t="s">
        <v>575</v>
      </c>
      <c r="G32" s="282" t="s">
        <v>575</v>
      </c>
      <c r="H32" s="282" t="s">
        <v>575</v>
      </c>
      <c r="I32" s="282" t="s">
        <v>575</v>
      </c>
      <c r="J32" s="282" t="s">
        <v>575</v>
      </c>
      <c r="K32" s="282" t="s">
        <v>575</v>
      </c>
      <c r="L32" s="282" t="s">
        <v>575</v>
      </c>
      <c r="M32" s="282" t="s">
        <v>575</v>
      </c>
      <c r="N32" s="282" t="s">
        <v>575</v>
      </c>
      <c r="O32" s="282" t="s">
        <v>575</v>
      </c>
      <c r="P32" s="282" t="s">
        <v>575</v>
      </c>
      <c r="Q32" s="282" t="s">
        <v>575</v>
      </c>
      <c r="R32" s="282" t="s">
        <v>575</v>
      </c>
      <c r="S32" s="282" t="s">
        <v>575</v>
      </c>
      <c r="T32" s="282" t="s">
        <v>575</v>
      </c>
      <c r="U32" s="282" t="s">
        <v>575</v>
      </c>
      <c r="V32" s="282" t="s">
        <v>575</v>
      </c>
      <c r="W32" s="282" t="s">
        <v>575</v>
      </c>
      <c r="X32" s="282" t="s">
        <v>575</v>
      </c>
      <c r="Y32" s="282" t="s">
        <v>575</v>
      </c>
      <c r="Z32" s="282" t="s">
        <v>575</v>
      </c>
      <c r="AA32" s="282" t="s">
        <v>575</v>
      </c>
      <c r="AB32" s="282" t="s">
        <v>575</v>
      </c>
      <c r="AC32" s="282" t="s">
        <v>575</v>
      </c>
      <c r="AD32" s="282" t="s">
        <v>575</v>
      </c>
      <c r="AE32" s="282" t="s">
        <v>575</v>
      </c>
      <c r="AF32" s="282" t="s">
        <v>575</v>
      </c>
      <c r="AG32" s="282" t="s">
        <v>575</v>
      </c>
      <c r="AH32" s="282" t="s">
        <v>575</v>
      </c>
      <c r="AI32" s="282" t="s">
        <v>575</v>
      </c>
      <c r="AJ32" s="282" t="s">
        <v>575</v>
      </c>
      <c r="AK32" s="282" t="s">
        <v>575</v>
      </c>
      <c r="AL32" s="282" t="s">
        <v>575</v>
      </c>
      <c r="AM32" s="282" t="s">
        <v>575</v>
      </c>
    </row>
    <row r="33" spans="2:39" ht="13.8" thickBot="1">
      <c r="D33" s="283" t="s">
        <v>264</v>
      </c>
      <c r="E33" s="282" t="s">
        <v>575</v>
      </c>
      <c r="F33" s="282" t="s">
        <v>575</v>
      </c>
      <c r="G33" s="282" t="s">
        <v>575</v>
      </c>
      <c r="H33" s="282" t="s">
        <v>575</v>
      </c>
      <c r="I33" s="282" t="s">
        <v>575</v>
      </c>
      <c r="J33" s="282" t="s">
        <v>575</v>
      </c>
      <c r="K33" s="282" t="s">
        <v>575</v>
      </c>
      <c r="L33" s="282" t="s">
        <v>575</v>
      </c>
      <c r="M33" s="282" t="s">
        <v>575</v>
      </c>
      <c r="N33" s="282" t="s">
        <v>575</v>
      </c>
      <c r="O33" s="282" t="s">
        <v>575</v>
      </c>
      <c r="P33" s="282" t="s">
        <v>575</v>
      </c>
      <c r="Q33" s="282" t="s">
        <v>575</v>
      </c>
      <c r="R33" s="282" t="s">
        <v>575</v>
      </c>
      <c r="S33" s="282" t="s">
        <v>575</v>
      </c>
      <c r="T33" s="282">
        <v>2.3899999999999998E-5</v>
      </c>
      <c r="U33" s="282">
        <v>0.1069286</v>
      </c>
      <c r="V33" s="282">
        <v>0.14899259999999998</v>
      </c>
      <c r="W33" s="282">
        <v>0.16847109999999998</v>
      </c>
      <c r="X33" s="282">
        <v>0.53078171600000001</v>
      </c>
      <c r="Y33" s="282">
        <v>8.8339674586600001</v>
      </c>
      <c r="Z33" s="282">
        <v>8.587863209950001</v>
      </c>
      <c r="AA33" s="282">
        <v>8.7520942874299994</v>
      </c>
      <c r="AB33" s="282">
        <v>10.029532041558166</v>
      </c>
      <c r="AC33" s="282">
        <v>12.160340672544061</v>
      </c>
      <c r="AD33" s="282">
        <v>14.972740813914534</v>
      </c>
      <c r="AE33" s="282">
        <v>17.719574450006554</v>
      </c>
      <c r="AF33" s="282">
        <v>19.453892612989709</v>
      </c>
      <c r="AG33" s="282">
        <v>19.701654399660725</v>
      </c>
      <c r="AH33" s="282">
        <v>18.663103270995364</v>
      </c>
      <c r="AI33" s="282">
        <v>19.929977414384492</v>
      </c>
      <c r="AJ33" s="282">
        <v>20.320000000676202</v>
      </c>
      <c r="AK33" s="282">
        <v>19.514152707174475</v>
      </c>
      <c r="AL33" s="282">
        <v>19.840500135873643</v>
      </c>
      <c r="AM33" s="282">
        <v>20.000797252036257</v>
      </c>
    </row>
    <row r="34" spans="2:39" ht="13.8" thickTop="1">
      <c r="D34" s="42" t="s">
        <v>265</v>
      </c>
      <c r="E34" s="41">
        <f t="shared" ref="E34:AB34" si="7">SUM(E29:E33)</f>
        <v>2982.5105864371776</v>
      </c>
      <c r="F34" s="41">
        <f t="shared" si="7"/>
        <v>3156.0445669089204</v>
      </c>
      <c r="G34" s="41">
        <f t="shared" si="7"/>
        <v>3253.5529514137147</v>
      </c>
      <c r="H34" s="41">
        <f t="shared" si="7"/>
        <v>3308.7800263425661</v>
      </c>
      <c r="I34" s="41">
        <f t="shared" si="7"/>
        <v>3443.5535528714936</v>
      </c>
      <c r="J34" s="41">
        <f t="shared" si="7"/>
        <v>3580.8352494489072</v>
      </c>
      <c r="K34" s="41">
        <f t="shared" si="7"/>
        <v>3680.0980261878017</v>
      </c>
      <c r="L34" s="41">
        <f t="shared" si="7"/>
        <v>3706.7741819559378</v>
      </c>
      <c r="M34" s="41">
        <f t="shared" si="7"/>
        <v>3680.589488309487</v>
      </c>
      <c r="N34" s="41">
        <f t="shared" si="7"/>
        <v>3741.9121427499458</v>
      </c>
      <c r="O34" s="41">
        <f t="shared" si="7"/>
        <v>3736.2146697784692</v>
      </c>
      <c r="P34" s="41">
        <f t="shared" si="7"/>
        <v>3798.2786491302995</v>
      </c>
      <c r="Q34" s="41">
        <f t="shared" si="7"/>
        <v>3745.8034119171098</v>
      </c>
      <c r="R34" s="41">
        <f t="shared" si="7"/>
        <v>3687.1832724940564</v>
      </c>
      <c r="S34" s="41">
        <f t="shared" si="7"/>
        <v>3599.0852147747928</v>
      </c>
      <c r="T34" s="41">
        <f t="shared" si="7"/>
        <v>3517.7359220757035</v>
      </c>
      <c r="U34" s="41">
        <f t="shared" si="7"/>
        <v>3477.9556483313427</v>
      </c>
      <c r="V34" s="41">
        <f t="shared" si="7"/>
        <v>3437.4864693161635</v>
      </c>
      <c r="W34" s="41">
        <f t="shared" si="7"/>
        <v>3324.8805888419588</v>
      </c>
      <c r="X34" s="41">
        <f t="shared" si="7"/>
        <v>3264.0155342869825</v>
      </c>
      <c r="Y34" s="41">
        <f t="shared" si="7"/>
        <v>3294.8058925013761</v>
      </c>
      <c r="Z34" s="41">
        <f t="shared" si="7"/>
        <v>3228.0743727079443</v>
      </c>
      <c r="AA34" s="41">
        <f t="shared" si="7"/>
        <v>3241.3994175879302</v>
      </c>
      <c r="AB34" s="41">
        <f t="shared" si="7"/>
        <v>3149.196901125857</v>
      </c>
      <c r="AC34" s="41">
        <f t="shared" ref="AC34:AH34" si="8">SUM(AC29:AC33)</f>
        <v>3080.7451612961772</v>
      </c>
      <c r="AD34" s="41">
        <f t="shared" si="8"/>
        <v>3066.8982976181542</v>
      </c>
      <c r="AE34" s="41">
        <f t="shared" si="8"/>
        <v>3045.0626476299117</v>
      </c>
      <c r="AF34" s="41">
        <f t="shared" si="8"/>
        <v>3021.8756928851785</v>
      </c>
      <c r="AG34" s="41">
        <f t="shared" si="8"/>
        <v>2986.0945966837689</v>
      </c>
      <c r="AH34" s="41">
        <f t="shared" si="8"/>
        <v>2924.4553139839322</v>
      </c>
      <c r="AI34" s="41">
        <f t="shared" ref="AI34:AJ34" si="9">SUM(AI29:AI33)</f>
        <v>2602.2448075338616</v>
      </c>
      <c r="AJ34" s="41">
        <f t="shared" si="9"/>
        <v>2622.4837131384656</v>
      </c>
      <c r="AK34" s="41">
        <f t="shared" ref="AK34:AL34" si="10">SUM(AK29:AK33)</f>
        <v>2718.5207897955834</v>
      </c>
      <c r="AL34" s="41">
        <f t="shared" si="10"/>
        <v>2706.9091386804989</v>
      </c>
      <c r="AM34" s="41">
        <f t="shared" ref="AM34" si="11">SUM(AM29:AM33)</f>
        <v>2665.5009536857146</v>
      </c>
    </row>
    <row r="35" spans="2:39" ht="13.2">
      <c r="D35" s="40"/>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row>
    <row r="36" spans="2:39" ht="13.2">
      <c r="D36" s="40"/>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row>
    <row r="37" spans="2:39" ht="13.2">
      <c r="D37" s="40"/>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row>
    <row r="39" spans="2:39" ht="13.2">
      <c r="B39" s="45" t="s">
        <v>257</v>
      </c>
      <c r="C39" s="231">
        <v>55</v>
      </c>
      <c r="D39" s="39" t="s">
        <v>268</v>
      </c>
    </row>
    <row r="40" spans="2:39" s="44" customFormat="1" ht="13.2">
      <c r="D40" s="281" t="s">
        <v>259</v>
      </c>
      <c r="E40" s="160">
        <v>1990</v>
      </c>
      <c r="F40" s="160">
        <v>1991</v>
      </c>
      <c r="G40" s="160">
        <v>1992</v>
      </c>
      <c r="H40" s="160">
        <v>1993</v>
      </c>
      <c r="I40" s="160">
        <v>1994</v>
      </c>
      <c r="J40" s="160">
        <f t="shared" ref="J40:AM40" si="12">I40+1</f>
        <v>1995</v>
      </c>
      <c r="K40" s="160">
        <f t="shared" si="12"/>
        <v>1996</v>
      </c>
      <c r="L40" s="160">
        <f t="shared" si="12"/>
        <v>1997</v>
      </c>
      <c r="M40" s="160">
        <f t="shared" si="12"/>
        <v>1998</v>
      </c>
      <c r="N40" s="160">
        <f t="shared" si="12"/>
        <v>1999</v>
      </c>
      <c r="O40" s="160">
        <f t="shared" si="12"/>
        <v>2000</v>
      </c>
      <c r="P40" s="160">
        <f t="shared" si="12"/>
        <v>2001</v>
      </c>
      <c r="Q40" s="160">
        <f t="shared" si="12"/>
        <v>2002</v>
      </c>
      <c r="R40" s="160">
        <f t="shared" si="12"/>
        <v>2003</v>
      </c>
      <c r="S40" s="160">
        <f t="shared" si="12"/>
        <v>2004</v>
      </c>
      <c r="T40" s="160">
        <f t="shared" si="12"/>
        <v>2005</v>
      </c>
      <c r="U40" s="160">
        <f t="shared" si="12"/>
        <v>2006</v>
      </c>
      <c r="V40" s="160">
        <f t="shared" si="12"/>
        <v>2007</v>
      </c>
      <c r="W40" s="160">
        <f t="shared" si="12"/>
        <v>2008</v>
      </c>
      <c r="X40" s="160">
        <f t="shared" si="12"/>
        <v>2009</v>
      </c>
      <c r="Y40" s="160">
        <f t="shared" si="12"/>
        <v>2010</v>
      </c>
      <c r="Z40" s="160">
        <f t="shared" si="12"/>
        <v>2011</v>
      </c>
      <c r="AA40" s="160">
        <f t="shared" si="12"/>
        <v>2012</v>
      </c>
      <c r="AB40" s="160">
        <f t="shared" si="12"/>
        <v>2013</v>
      </c>
      <c r="AC40" s="160">
        <f t="shared" si="12"/>
        <v>2014</v>
      </c>
      <c r="AD40" s="160">
        <f t="shared" si="12"/>
        <v>2015</v>
      </c>
      <c r="AE40" s="160">
        <f t="shared" si="12"/>
        <v>2016</v>
      </c>
      <c r="AF40" s="160">
        <f t="shared" si="12"/>
        <v>2017</v>
      </c>
      <c r="AG40" s="160">
        <f t="shared" si="12"/>
        <v>2018</v>
      </c>
      <c r="AH40" s="160">
        <f t="shared" si="12"/>
        <v>2019</v>
      </c>
      <c r="AI40" s="160">
        <f t="shared" si="12"/>
        <v>2020</v>
      </c>
      <c r="AJ40" s="160">
        <f t="shared" si="12"/>
        <v>2021</v>
      </c>
      <c r="AK40" s="160">
        <f t="shared" si="12"/>
        <v>2022</v>
      </c>
      <c r="AL40" s="160">
        <f t="shared" si="12"/>
        <v>2023</v>
      </c>
      <c r="AM40" s="160">
        <f t="shared" si="12"/>
        <v>2024</v>
      </c>
    </row>
    <row r="41" spans="2:39" ht="13.2">
      <c r="D41" s="43" t="s">
        <v>260</v>
      </c>
      <c r="E41" s="282">
        <v>1916.3092478842755</v>
      </c>
      <c r="F41" s="282">
        <v>1906.8028671312488</v>
      </c>
      <c r="G41" s="282">
        <v>1923.2650059655971</v>
      </c>
      <c r="H41" s="282">
        <v>2005.9890102339941</v>
      </c>
      <c r="I41" s="282">
        <v>1991.5631417941042</v>
      </c>
      <c r="J41" s="282">
        <v>2074.6502065582818</v>
      </c>
      <c r="K41" s="282">
        <v>2044.6656567423809</v>
      </c>
      <c r="L41" s="282">
        <v>2035.3114793912107</v>
      </c>
      <c r="M41" s="282">
        <v>2091.3910703846491</v>
      </c>
      <c r="N41" s="282">
        <v>2154.5051161592369</v>
      </c>
      <c r="O41" s="282">
        <v>2184.0314769840493</v>
      </c>
      <c r="P41" s="282">
        <v>2160.3776935475312</v>
      </c>
      <c r="Q41" s="282">
        <v>2187.6428625637263</v>
      </c>
      <c r="R41" s="282">
        <v>2120.3914137438805</v>
      </c>
      <c r="S41" s="282">
        <v>2193.5203774531165</v>
      </c>
      <c r="T41" s="282">
        <v>2217.5180070449646</v>
      </c>
      <c r="U41" s="282">
        <v>2036.0791643690054</v>
      </c>
      <c r="V41" s="282">
        <v>1840.9987600203644</v>
      </c>
      <c r="W41" s="282">
        <v>1662.426013878146</v>
      </c>
      <c r="X41" s="282">
        <v>1574.3373208139831</v>
      </c>
      <c r="Y41" s="282">
        <v>1573.0391804022977</v>
      </c>
      <c r="Z41" s="282">
        <v>1501.7633744763145</v>
      </c>
      <c r="AA41" s="282">
        <v>1408.1296940837658</v>
      </c>
      <c r="AB41" s="282">
        <v>1437.3446193650163</v>
      </c>
      <c r="AC41" s="282">
        <v>1341.9235939940181</v>
      </c>
      <c r="AD41" s="282">
        <v>1285.7303373142709</v>
      </c>
      <c r="AE41" s="282">
        <v>1271.4643884656618</v>
      </c>
      <c r="AF41" s="282">
        <v>1276.4312711082475</v>
      </c>
      <c r="AG41" s="282">
        <v>1210.1539893956019</v>
      </c>
      <c r="AH41" s="282">
        <v>1178.3232006515941</v>
      </c>
      <c r="AI41" s="282">
        <v>1237.6233605213174</v>
      </c>
      <c r="AJ41" s="282">
        <v>1122.56124937446</v>
      </c>
      <c r="AK41" s="282">
        <v>1049.4594302194373</v>
      </c>
      <c r="AL41" s="282">
        <v>981.81350177084505</v>
      </c>
      <c r="AM41" s="282">
        <v>935.00878518667514</v>
      </c>
    </row>
    <row r="42" spans="2:39" ht="13.2">
      <c r="D42" s="283" t="s">
        <v>261</v>
      </c>
      <c r="E42" s="282">
        <v>3.3614224805843294</v>
      </c>
      <c r="F42" s="282">
        <v>3.0691956040752593</v>
      </c>
      <c r="G42" s="282">
        <v>3.9714510703067796</v>
      </c>
      <c r="H42" s="282">
        <v>3.4249552718379954</v>
      </c>
      <c r="I42" s="282">
        <v>2.6699628408750438</v>
      </c>
      <c r="J42" s="282">
        <v>2.2413424690164137</v>
      </c>
      <c r="K42" s="282">
        <v>2.9592298842818483</v>
      </c>
      <c r="L42" s="282">
        <v>2.5074641213327107</v>
      </c>
      <c r="M42" s="282">
        <v>1.790022012441387</v>
      </c>
      <c r="N42" s="282">
        <v>0.52191503295319852</v>
      </c>
      <c r="O42" s="282">
        <v>0.52024214070885866</v>
      </c>
      <c r="P42" s="282">
        <v>0.59845850469995276</v>
      </c>
      <c r="Q42" s="282">
        <v>0.65470427956439381</v>
      </c>
      <c r="R42" s="282">
        <v>0.7295180171644533</v>
      </c>
      <c r="S42" s="282">
        <v>0.80550029490527597</v>
      </c>
      <c r="T42" s="282">
        <v>0.8587656406157621</v>
      </c>
      <c r="U42" s="282">
        <v>0.82342258737886365</v>
      </c>
      <c r="V42" s="282">
        <v>4.6141405826130173</v>
      </c>
      <c r="W42" s="282">
        <v>16.788878507111225</v>
      </c>
      <c r="X42" s="282">
        <v>17.428827597043654</v>
      </c>
      <c r="Y42" s="282">
        <v>18.63688357918166</v>
      </c>
      <c r="Z42" s="282">
        <v>14.941251115796854</v>
      </c>
      <c r="AA42" s="282">
        <v>11.578363114667065</v>
      </c>
      <c r="AB42" s="282">
        <v>14.748137814655951</v>
      </c>
      <c r="AC42" s="282">
        <v>11.964475878689754</v>
      </c>
      <c r="AD42" s="282">
        <v>11.995488828026117</v>
      </c>
      <c r="AE42" s="282">
        <v>28.656101839387809</v>
      </c>
      <c r="AF42" s="282">
        <v>21.160847158328874</v>
      </c>
      <c r="AG42" s="282">
        <v>80.814852622353825</v>
      </c>
      <c r="AH42" s="282">
        <v>70.511308921484826</v>
      </c>
      <c r="AI42" s="282">
        <v>69.849261046877444</v>
      </c>
      <c r="AJ42" s="282">
        <v>69.780194015534136</v>
      </c>
      <c r="AK42" s="282">
        <v>68.032766804734507</v>
      </c>
      <c r="AL42" s="282">
        <v>65.818803046968142</v>
      </c>
      <c r="AM42" s="282">
        <v>61.131053883197978</v>
      </c>
    </row>
    <row r="43" spans="2:39" ht="13.2">
      <c r="D43" s="283" t="s">
        <v>262</v>
      </c>
      <c r="E43" s="282">
        <v>418.15241074173485</v>
      </c>
      <c r="F43" s="282">
        <v>448.43015891621963</v>
      </c>
      <c r="G43" s="282">
        <v>472.64611447179828</v>
      </c>
      <c r="H43" s="282">
        <v>506.3172492780746</v>
      </c>
      <c r="I43" s="282">
        <v>497.40889313116213</v>
      </c>
      <c r="J43" s="282">
        <v>537.13431595593408</v>
      </c>
      <c r="K43" s="282">
        <v>548.88687684913043</v>
      </c>
      <c r="L43" s="282">
        <v>572.48872757916467</v>
      </c>
      <c r="M43" s="282">
        <v>597.8118364684118</v>
      </c>
      <c r="N43" s="282">
        <v>625.46331298012024</v>
      </c>
      <c r="O43" s="282">
        <v>649.32672828284001</v>
      </c>
      <c r="P43" s="282">
        <v>647.78563938128866</v>
      </c>
      <c r="Q43" s="282">
        <v>675.58806386465972</v>
      </c>
      <c r="R43" s="282">
        <v>684.10207141433591</v>
      </c>
      <c r="S43" s="282">
        <v>698.15628053861917</v>
      </c>
      <c r="T43" s="282">
        <v>731.02421295948966</v>
      </c>
      <c r="U43" s="282">
        <v>837.5432244934517</v>
      </c>
      <c r="V43" s="282">
        <v>904.54861159087045</v>
      </c>
      <c r="W43" s="282">
        <v>880.54379219814518</v>
      </c>
      <c r="X43" s="282">
        <v>835.17695271105447</v>
      </c>
      <c r="Y43" s="282">
        <v>835.43035737764762</v>
      </c>
      <c r="Z43" s="282">
        <v>846.98182783341076</v>
      </c>
      <c r="AA43" s="282">
        <v>826.41412651365249</v>
      </c>
      <c r="AB43" s="282">
        <v>836.03873203335661</v>
      </c>
      <c r="AC43" s="282">
        <v>831.55810927907498</v>
      </c>
      <c r="AD43" s="282">
        <v>845.68620300257169</v>
      </c>
      <c r="AE43" s="282">
        <v>849.53299933447067</v>
      </c>
      <c r="AF43" s="282">
        <v>909.24889556236428</v>
      </c>
      <c r="AG43" s="282">
        <v>870.04071796860978</v>
      </c>
      <c r="AH43" s="282">
        <v>892.96760965091971</v>
      </c>
      <c r="AI43" s="282">
        <v>814.64938615178562</v>
      </c>
      <c r="AJ43" s="282">
        <v>860.24691945017162</v>
      </c>
      <c r="AK43" s="282">
        <v>823.64313480181841</v>
      </c>
      <c r="AL43" s="282">
        <v>801.4017135478598</v>
      </c>
      <c r="AM43" s="282">
        <v>820.01930876976814</v>
      </c>
    </row>
    <row r="44" spans="2:39" ht="13.2">
      <c r="D44" s="283" t="s">
        <v>263</v>
      </c>
      <c r="E44" s="282">
        <v>195.75364367595236</v>
      </c>
      <c r="F44" s="282">
        <v>203.67529455424244</v>
      </c>
      <c r="G44" s="282">
        <v>205.15240050432962</v>
      </c>
      <c r="H44" s="282">
        <v>206.67943887318077</v>
      </c>
      <c r="I44" s="282">
        <v>209.50290675241354</v>
      </c>
      <c r="J44" s="282">
        <v>218.75126521222674</v>
      </c>
      <c r="K44" s="282">
        <v>224.41827833140533</v>
      </c>
      <c r="L44" s="282">
        <v>233.22810814671652</v>
      </c>
      <c r="M44" s="282">
        <v>241.82529841448988</v>
      </c>
      <c r="N44" s="282">
        <v>244.42573259592851</v>
      </c>
      <c r="O44" s="282">
        <v>257.38409246177241</v>
      </c>
      <c r="P44" s="282">
        <v>267.3100355128006</v>
      </c>
      <c r="Q44" s="282">
        <v>277.67188723251707</v>
      </c>
      <c r="R44" s="282">
        <v>284.11549110378024</v>
      </c>
      <c r="S44" s="282">
        <v>278.4058095489807</v>
      </c>
      <c r="T44" s="282">
        <v>277.80469031239704</v>
      </c>
      <c r="U44" s="282">
        <v>273.65855047286965</v>
      </c>
      <c r="V44" s="282">
        <v>266.29939934069171</v>
      </c>
      <c r="W44" s="282">
        <v>262.47719169618955</v>
      </c>
      <c r="X44" s="282">
        <v>241.02417125989544</v>
      </c>
      <c r="Y44" s="282">
        <v>243.08874999636626</v>
      </c>
      <c r="Z44" s="282">
        <v>242.02865426600064</v>
      </c>
      <c r="AA44" s="282">
        <v>257.43076632539646</v>
      </c>
      <c r="AB44" s="282">
        <v>248.25737463658064</v>
      </c>
      <c r="AC44" s="282">
        <v>246.18344345766039</v>
      </c>
      <c r="AD44" s="282">
        <v>238.85821978452719</v>
      </c>
      <c r="AE44" s="282">
        <v>274.13781921952346</v>
      </c>
      <c r="AF44" s="282">
        <v>278.15915128479912</v>
      </c>
      <c r="AG44" s="282">
        <v>259.62918423005982</v>
      </c>
      <c r="AH44" s="282">
        <v>267.98971553390186</v>
      </c>
      <c r="AI44" s="282">
        <v>257.58813644628538</v>
      </c>
      <c r="AJ44" s="282">
        <v>249.98575596152722</v>
      </c>
      <c r="AK44" s="282">
        <v>247.99882728823795</v>
      </c>
      <c r="AL44" s="282">
        <v>243.75754711204286</v>
      </c>
      <c r="AM44" s="282">
        <v>242.31546181153581</v>
      </c>
    </row>
    <row r="45" spans="2:39" ht="13.8" thickBot="1">
      <c r="D45" s="283" t="s">
        <v>264</v>
      </c>
      <c r="E45" s="282">
        <v>14.88527726576516</v>
      </c>
      <c r="F45" s="282">
        <v>15.527994248085582</v>
      </c>
      <c r="G45" s="282">
        <v>16.199453688803938</v>
      </c>
      <c r="H45" s="282">
        <v>16.632771325759968</v>
      </c>
      <c r="I45" s="282">
        <v>17.09443853087453</v>
      </c>
      <c r="J45" s="282">
        <v>17.549300903096885</v>
      </c>
      <c r="K45" s="282">
        <v>19.000079321638221</v>
      </c>
      <c r="L45" s="282">
        <v>19.781534329191818</v>
      </c>
      <c r="M45" s="282">
        <v>20.089039173952465</v>
      </c>
      <c r="N45" s="282">
        <v>22.331527310754648</v>
      </c>
      <c r="O45" s="282">
        <v>21.598663413373533</v>
      </c>
      <c r="P45" s="282">
        <v>21.590334268243563</v>
      </c>
      <c r="Q45" s="282">
        <v>25.893667527361139</v>
      </c>
      <c r="R45" s="282">
        <v>28.632840207438083</v>
      </c>
      <c r="S45" s="282">
        <v>39.491360680454143</v>
      </c>
      <c r="T45" s="282">
        <v>44.451219557398346</v>
      </c>
      <c r="U45" s="282">
        <v>47.980492562894732</v>
      </c>
      <c r="V45" s="282">
        <v>58.581909151533395</v>
      </c>
      <c r="W45" s="282">
        <v>53.143933857519748</v>
      </c>
      <c r="X45" s="282">
        <v>52.222341462753597</v>
      </c>
      <c r="Y45" s="282">
        <v>59.204598040692716</v>
      </c>
      <c r="Z45" s="282">
        <v>62.098484145821274</v>
      </c>
      <c r="AA45" s="282">
        <v>63.303162045611131</v>
      </c>
      <c r="AB45" s="282">
        <v>65.448293313307701</v>
      </c>
      <c r="AC45" s="282">
        <v>73.040863435053609</v>
      </c>
      <c r="AD45" s="282">
        <v>83.758091701889299</v>
      </c>
      <c r="AE45" s="282">
        <v>64.098397251704725</v>
      </c>
      <c r="AF45" s="282">
        <v>67.621845288277143</v>
      </c>
      <c r="AG45" s="282">
        <v>71.614641022303829</v>
      </c>
      <c r="AH45" s="282">
        <v>66.64054368389678</v>
      </c>
      <c r="AI45" s="282">
        <v>54.380451068246607</v>
      </c>
      <c r="AJ45" s="282">
        <v>68.11410640692516</v>
      </c>
      <c r="AK45" s="282">
        <v>56.254269194688341</v>
      </c>
      <c r="AL45" s="282">
        <v>57.866062065358747</v>
      </c>
      <c r="AM45" s="282">
        <v>58.874093534679034</v>
      </c>
    </row>
    <row r="46" spans="2:39" ht="13.8" thickTop="1">
      <c r="D46" s="42" t="s">
        <v>265</v>
      </c>
      <c r="E46" s="41">
        <f t="shared" ref="E46:AG46" si="13">SUM(E41:E45)</f>
        <v>2548.4620020483121</v>
      </c>
      <c r="F46" s="41">
        <f t="shared" si="13"/>
        <v>2577.5055104538719</v>
      </c>
      <c r="G46" s="41">
        <f t="shared" si="13"/>
        <v>2621.2344257008358</v>
      </c>
      <c r="H46" s="41">
        <f t="shared" si="13"/>
        <v>2739.0434249828477</v>
      </c>
      <c r="I46" s="41">
        <f t="shared" si="13"/>
        <v>2718.2393430494299</v>
      </c>
      <c r="J46" s="41">
        <f t="shared" si="13"/>
        <v>2850.326431098556</v>
      </c>
      <c r="K46" s="41">
        <f t="shared" si="13"/>
        <v>2839.9301211288366</v>
      </c>
      <c r="L46" s="41">
        <f t="shared" si="13"/>
        <v>2863.3173135676166</v>
      </c>
      <c r="M46" s="41">
        <f t="shared" si="13"/>
        <v>2952.9072664539449</v>
      </c>
      <c r="N46" s="41">
        <f t="shared" si="13"/>
        <v>3047.2476040789929</v>
      </c>
      <c r="O46" s="41">
        <f t="shared" si="13"/>
        <v>3112.8612032827446</v>
      </c>
      <c r="P46" s="41">
        <f t="shared" si="13"/>
        <v>3097.6621612145641</v>
      </c>
      <c r="Q46" s="41">
        <f t="shared" si="13"/>
        <v>3167.451185467829</v>
      </c>
      <c r="R46" s="41">
        <f t="shared" si="13"/>
        <v>3117.9713344865995</v>
      </c>
      <c r="S46" s="41">
        <f t="shared" si="13"/>
        <v>3210.3793285160764</v>
      </c>
      <c r="T46" s="41">
        <f t="shared" si="13"/>
        <v>3271.6568955148655</v>
      </c>
      <c r="U46" s="41">
        <f t="shared" si="13"/>
        <v>3196.0848544856003</v>
      </c>
      <c r="V46" s="41">
        <f t="shared" si="13"/>
        <v>3075.0428206860729</v>
      </c>
      <c r="W46" s="41">
        <f t="shared" si="13"/>
        <v>2875.3798101371112</v>
      </c>
      <c r="X46" s="41">
        <f t="shared" si="13"/>
        <v>2720.1896138447305</v>
      </c>
      <c r="Y46" s="41">
        <f t="shared" si="13"/>
        <v>2729.3997693961865</v>
      </c>
      <c r="Z46" s="41">
        <f t="shared" si="13"/>
        <v>2667.8135918373437</v>
      </c>
      <c r="AA46" s="41">
        <f t="shared" si="13"/>
        <v>2566.8561120830936</v>
      </c>
      <c r="AB46" s="41">
        <f t="shared" si="13"/>
        <v>2601.8371571629173</v>
      </c>
      <c r="AC46" s="41">
        <f t="shared" si="13"/>
        <v>2504.670486044497</v>
      </c>
      <c r="AD46" s="41">
        <f t="shared" si="13"/>
        <v>2466.0283406312851</v>
      </c>
      <c r="AE46" s="41">
        <f t="shared" si="13"/>
        <v>2487.8897061107482</v>
      </c>
      <c r="AF46" s="41">
        <f t="shared" si="13"/>
        <v>2552.6220104020167</v>
      </c>
      <c r="AG46" s="41">
        <f t="shared" si="13"/>
        <v>2492.2533852389288</v>
      </c>
      <c r="AH46" s="41">
        <f t="shared" ref="AH46:AM46" si="14">SUM(AH41:AH45)</f>
        <v>2476.432378441797</v>
      </c>
      <c r="AI46" s="41">
        <f t="shared" si="14"/>
        <v>2434.0905952345124</v>
      </c>
      <c r="AJ46" s="41">
        <f t="shared" si="14"/>
        <v>2370.688225208618</v>
      </c>
      <c r="AK46" s="41">
        <f t="shared" si="14"/>
        <v>2245.3884283089164</v>
      </c>
      <c r="AL46" s="41">
        <f t="shared" si="14"/>
        <v>2150.6576275430748</v>
      </c>
      <c r="AM46" s="41">
        <f t="shared" si="14"/>
        <v>2117.3487031858563</v>
      </c>
    </row>
  </sheetData>
  <phoneticPr fontId="5"/>
  <pageMargins left="0.7" right="0.7" top="0.75" bottom="0.75" header="0.3" footer="0.3"/>
  <pageSetup paperSize="9" orientation="portrait" r:id="rId1"/>
  <ignoredErrors>
    <ignoredError sqref="E22:I22 E46:I46"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dimension ref="B1:AQ77"/>
  <sheetViews>
    <sheetView workbookViewId="0"/>
  </sheetViews>
  <sheetFormatPr defaultColWidth="18.6640625" defaultRowHeight="12.75" customHeight="1"/>
  <cols>
    <col min="1" max="1" width="3" style="2" customWidth="1"/>
    <col min="2" max="5" width="3.33203125" style="2" customWidth="1"/>
    <col min="6" max="6" width="27.33203125" style="2" customWidth="1"/>
    <col min="7" max="7" width="7.6640625" style="5" customWidth="1"/>
    <col min="8" max="8" width="7.6640625" style="550" customWidth="1"/>
    <col min="9" max="9" width="7.109375" style="2" customWidth="1"/>
    <col min="10" max="13" width="7.44140625" style="2" customWidth="1"/>
    <col min="14" max="14" width="7.109375" style="2" customWidth="1"/>
    <col min="15" max="18" width="7.44140625" style="2" customWidth="1"/>
    <col min="19" max="19" width="7.109375" style="2" customWidth="1"/>
    <col min="20" max="23" width="7.44140625" style="2" customWidth="1"/>
    <col min="24" max="24" width="7.109375" style="2" customWidth="1"/>
    <col min="25" max="28" width="7.44140625" style="2" customWidth="1"/>
    <col min="29" max="29" width="7.109375" style="2" customWidth="1"/>
    <col min="30" max="31" width="7.44140625" style="2" customWidth="1"/>
    <col min="32" max="32" width="7.109375" style="2" customWidth="1"/>
    <col min="33" max="33" width="7.44140625" style="2" customWidth="1"/>
    <col min="34" max="34" width="7.109375" style="2" customWidth="1"/>
    <col min="35" max="37" width="7.44140625" style="2" customWidth="1"/>
    <col min="38" max="43" width="7.109375" style="2" customWidth="1"/>
    <col min="44" max="16384" width="18.6640625" style="2"/>
  </cols>
  <sheetData>
    <row r="1" spans="2:43" ht="16.2" customHeight="1">
      <c r="B1" s="209" t="s">
        <v>269</v>
      </c>
    </row>
    <row r="2" spans="2:43" ht="13.8">
      <c r="C2" s="6"/>
      <c r="D2" s="54"/>
    </row>
    <row r="3" spans="2:43" ht="13.8">
      <c r="B3" s="560" t="s">
        <v>91</v>
      </c>
      <c r="C3" s="233">
        <v>17</v>
      </c>
      <c r="D3" s="561" t="s">
        <v>24</v>
      </c>
    </row>
    <row r="4" spans="2:43" ht="18" customHeight="1">
      <c r="B4" s="143" t="s">
        <v>123</v>
      </c>
      <c r="C4" s="144"/>
      <c r="D4" s="144"/>
      <c r="E4" s="254"/>
      <c r="F4" s="89"/>
      <c r="G4" s="201" t="s">
        <v>270</v>
      </c>
      <c r="H4" s="258" t="s">
        <v>271</v>
      </c>
      <c r="I4" s="258">
        <v>1990</v>
      </c>
      <c r="J4" s="202">
        <f t="shared" ref="J4:AQ4" si="0">I4+1</f>
        <v>1991</v>
      </c>
      <c r="K4" s="202">
        <f t="shared" si="0"/>
        <v>1992</v>
      </c>
      <c r="L4" s="202">
        <f t="shared" si="0"/>
        <v>1993</v>
      </c>
      <c r="M4" s="202">
        <f t="shared" si="0"/>
        <v>1994</v>
      </c>
      <c r="N4" s="202">
        <f t="shared" si="0"/>
        <v>1995</v>
      </c>
      <c r="O4" s="202">
        <f t="shared" si="0"/>
        <v>1996</v>
      </c>
      <c r="P4" s="202">
        <f t="shared" si="0"/>
        <v>1997</v>
      </c>
      <c r="Q4" s="202">
        <f t="shared" si="0"/>
        <v>1998</v>
      </c>
      <c r="R4" s="202">
        <f t="shared" si="0"/>
        <v>1999</v>
      </c>
      <c r="S4" s="202">
        <f t="shared" si="0"/>
        <v>2000</v>
      </c>
      <c r="T4" s="202">
        <f t="shared" si="0"/>
        <v>2001</v>
      </c>
      <c r="U4" s="202">
        <f t="shared" si="0"/>
        <v>2002</v>
      </c>
      <c r="V4" s="202">
        <f t="shared" si="0"/>
        <v>2003</v>
      </c>
      <c r="W4" s="202">
        <f t="shared" si="0"/>
        <v>2004</v>
      </c>
      <c r="X4" s="202">
        <f t="shared" si="0"/>
        <v>2005</v>
      </c>
      <c r="Y4" s="202">
        <f t="shared" si="0"/>
        <v>2006</v>
      </c>
      <c r="Z4" s="202">
        <f t="shared" si="0"/>
        <v>2007</v>
      </c>
      <c r="AA4" s="202">
        <f t="shared" si="0"/>
        <v>2008</v>
      </c>
      <c r="AB4" s="202">
        <f t="shared" si="0"/>
        <v>2009</v>
      </c>
      <c r="AC4" s="202">
        <f t="shared" si="0"/>
        <v>2010</v>
      </c>
      <c r="AD4" s="202">
        <f t="shared" si="0"/>
        <v>2011</v>
      </c>
      <c r="AE4" s="202">
        <f t="shared" si="0"/>
        <v>2012</v>
      </c>
      <c r="AF4" s="202">
        <f t="shared" si="0"/>
        <v>2013</v>
      </c>
      <c r="AG4" s="202">
        <f t="shared" si="0"/>
        <v>2014</v>
      </c>
      <c r="AH4" s="202">
        <f t="shared" si="0"/>
        <v>2015</v>
      </c>
      <c r="AI4" s="202">
        <f t="shared" si="0"/>
        <v>2016</v>
      </c>
      <c r="AJ4" s="202">
        <f t="shared" si="0"/>
        <v>2017</v>
      </c>
      <c r="AK4" s="202">
        <f t="shared" si="0"/>
        <v>2018</v>
      </c>
      <c r="AL4" s="202">
        <f t="shared" si="0"/>
        <v>2019</v>
      </c>
      <c r="AM4" s="202">
        <f t="shared" si="0"/>
        <v>2020</v>
      </c>
      <c r="AN4" s="202">
        <f t="shared" si="0"/>
        <v>2021</v>
      </c>
      <c r="AO4" s="202">
        <f t="shared" si="0"/>
        <v>2022</v>
      </c>
      <c r="AP4" s="202">
        <f t="shared" si="0"/>
        <v>2023</v>
      </c>
      <c r="AQ4" s="202">
        <f t="shared" si="0"/>
        <v>2024</v>
      </c>
    </row>
    <row r="5" spans="2:43" ht="18" customHeight="1">
      <c r="B5" s="356" t="s">
        <v>507</v>
      </c>
      <c r="C5" s="357"/>
      <c r="D5" s="358"/>
      <c r="E5" s="358"/>
      <c r="F5" s="359"/>
      <c r="G5" s="94"/>
      <c r="H5" s="256"/>
      <c r="I5" s="362"/>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363"/>
      <c r="AN5" s="363"/>
      <c r="AO5" s="363"/>
      <c r="AP5" s="363"/>
      <c r="AQ5" s="363"/>
    </row>
    <row r="6" spans="2:43" ht="18" customHeight="1">
      <c r="B6" s="348"/>
      <c r="C6" s="356" t="s">
        <v>479</v>
      </c>
      <c r="D6" s="358"/>
      <c r="E6" s="358"/>
      <c r="F6" s="359"/>
      <c r="G6" s="205" t="s">
        <v>491</v>
      </c>
      <c r="H6" s="256"/>
      <c r="I6" s="362"/>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363"/>
      <c r="AM6" s="363"/>
      <c r="AN6" s="363"/>
      <c r="AO6" s="363"/>
      <c r="AP6" s="363"/>
      <c r="AQ6" s="363"/>
    </row>
    <row r="7" spans="2:43" ht="18" customHeight="1">
      <c r="B7" s="348"/>
      <c r="C7" s="78"/>
      <c r="D7" s="127" t="s">
        <v>125</v>
      </c>
      <c r="E7" s="360"/>
      <c r="F7" s="359"/>
      <c r="G7" s="205" t="s">
        <v>126</v>
      </c>
      <c r="H7" s="256"/>
      <c r="I7" s="362"/>
      <c r="J7" s="363"/>
      <c r="K7" s="363"/>
      <c r="L7" s="363"/>
      <c r="M7" s="363"/>
      <c r="N7" s="363"/>
      <c r="O7" s="363"/>
      <c r="P7" s="363"/>
      <c r="Q7" s="363"/>
      <c r="R7" s="363"/>
      <c r="S7" s="363"/>
      <c r="T7" s="363"/>
      <c r="U7" s="363"/>
      <c r="V7" s="363"/>
      <c r="W7" s="363"/>
      <c r="X7" s="363"/>
      <c r="Y7" s="363"/>
      <c r="Z7" s="363"/>
      <c r="AA7" s="363"/>
      <c r="AB7" s="363"/>
      <c r="AC7" s="363"/>
      <c r="AD7" s="363"/>
      <c r="AE7" s="363"/>
      <c r="AF7" s="363"/>
      <c r="AG7" s="363"/>
      <c r="AH7" s="363"/>
      <c r="AI7" s="363"/>
      <c r="AJ7" s="363"/>
      <c r="AK7" s="363"/>
      <c r="AL7" s="363"/>
      <c r="AM7" s="363"/>
      <c r="AN7" s="363"/>
      <c r="AO7" s="363"/>
      <c r="AP7" s="363"/>
      <c r="AQ7" s="363"/>
    </row>
    <row r="8" spans="2:43" ht="18" customHeight="1">
      <c r="B8" s="348"/>
      <c r="C8" s="78"/>
      <c r="D8" s="78"/>
      <c r="E8" s="437" t="s">
        <v>571</v>
      </c>
      <c r="F8" s="204"/>
      <c r="G8" s="205" t="s">
        <v>127</v>
      </c>
      <c r="H8" s="332" t="s">
        <v>273</v>
      </c>
      <c r="I8" s="285">
        <v>31.813980000000001</v>
      </c>
      <c r="J8" s="285">
        <v>31.712399999999999</v>
      </c>
      <c r="K8" s="285">
        <v>31.272600000000001</v>
      </c>
      <c r="L8" s="285">
        <v>31.158999999999999</v>
      </c>
      <c r="M8" s="285">
        <v>30.7742</v>
      </c>
      <c r="N8" s="285">
        <v>30.5304</v>
      </c>
      <c r="O8" s="285">
        <v>30.2515</v>
      </c>
      <c r="P8" s="285">
        <v>30.206199999999999</v>
      </c>
      <c r="Q8" s="285">
        <v>30.0489</v>
      </c>
      <c r="R8" s="285">
        <v>29.163</v>
      </c>
      <c r="S8" s="285">
        <v>29.1</v>
      </c>
      <c r="T8" s="285">
        <v>29.1</v>
      </c>
      <c r="U8" s="285">
        <v>29.1</v>
      </c>
      <c r="V8" s="285">
        <v>29.1</v>
      </c>
      <c r="W8" s="285">
        <v>29.1</v>
      </c>
      <c r="X8" s="285">
        <v>29.1</v>
      </c>
      <c r="Y8" s="285">
        <v>29.1</v>
      </c>
      <c r="Z8" s="285">
        <v>29.1</v>
      </c>
      <c r="AA8" s="285">
        <v>29.1</v>
      </c>
      <c r="AB8" s="285">
        <v>29.1</v>
      </c>
      <c r="AC8" s="285">
        <v>29.1</v>
      </c>
      <c r="AD8" s="285">
        <v>29.1</v>
      </c>
      <c r="AE8" s="285">
        <v>29.1</v>
      </c>
      <c r="AF8" s="285">
        <v>28.943886008302673</v>
      </c>
      <c r="AG8" s="285">
        <v>28.943886008302673</v>
      </c>
      <c r="AH8" s="285">
        <v>28.943886008302673</v>
      </c>
      <c r="AI8" s="285">
        <v>28.943886008302673</v>
      </c>
      <c r="AJ8" s="285">
        <v>28.943886008302673</v>
      </c>
      <c r="AK8" s="285">
        <v>28.881904422449185</v>
      </c>
      <c r="AL8" s="285">
        <v>28.881904422449185</v>
      </c>
      <c r="AM8" s="285">
        <v>28.881904422449185</v>
      </c>
      <c r="AN8" s="285">
        <v>28.881904422449185</v>
      </c>
      <c r="AO8" s="285">
        <v>28.881904422449185</v>
      </c>
      <c r="AP8" s="285">
        <v>28.778785558928483</v>
      </c>
      <c r="AQ8" s="285">
        <v>28.778785558928483</v>
      </c>
    </row>
    <row r="9" spans="2:43" ht="18" customHeight="1">
      <c r="B9" s="348"/>
      <c r="C9" s="78"/>
      <c r="D9" s="79"/>
      <c r="E9" s="203" t="s">
        <v>128</v>
      </c>
      <c r="F9" s="204"/>
      <c r="G9" s="205" t="s">
        <v>129</v>
      </c>
      <c r="H9" s="332" t="s">
        <v>273</v>
      </c>
      <c r="I9" s="285">
        <v>31.813980000000001</v>
      </c>
      <c r="J9" s="285">
        <v>31.712399999999999</v>
      </c>
      <c r="K9" s="285">
        <v>31.272600000000001</v>
      </c>
      <c r="L9" s="285">
        <v>31.158999999999999</v>
      </c>
      <c r="M9" s="285">
        <v>30.7742</v>
      </c>
      <c r="N9" s="285">
        <v>30.5304</v>
      </c>
      <c r="O9" s="285">
        <v>30.064320000000002</v>
      </c>
      <c r="P9" s="285">
        <v>29.598240000000001</v>
      </c>
      <c r="Q9" s="285">
        <v>29.132159999999999</v>
      </c>
      <c r="R9" s="285">
        <v>28.666080000000001</v>
      </c>
      <c r="S9" s="285">
        <v>28.2</v>
      </c>
      <c r="T9" s="285">
        <v>28.2</v>
      </c>
      <c r="U9" s="285">
        <v>28.2</v>
      </c>
      <c r="V9" s="285">
        <v>28.2</v>
      </c>
      <c r="W9" s="285">
        <v>28.2</v>
      </c>
      <c r="X9" s="285">
        <v>28.2</v>
      </c>
      <c r="Y9" s="285">
        <v>28.2</v>
      </c>
      <c r="Z9" s="285">
        <v>28.2</v>
      </c>
      <c r="AA9" s="285">
        <v>28.2</v>
      </c>
      <c r="AB9" s="285">
        <v>28.2</v>
      </c>
      <c r="AC9" s="285">
        <v>28.2</v>
      </c>
      <c r="AD9" s="285">
        <v>28.2</v>
      </c>
      <c r="AE9" s="285">
        <v>28.2</v>
      </c>
      <c r="AF9" s="285">
        <v>28.008143599715869</v>
      </c>
      <c r="AG9" s="285">
        <v>28.008143599715869</v>
      </c>
      <c r="AH9" s="285">
        <v>28.008143599715869</v>
      </c>
      <c r="AI9" s="285">
        <v>28.008143599715869</v>
      </c>
      <c r="AJ9" s="285">
        <v>28.008143599715869</v>
      </c>
      <c r="AK9" s="285">
        <v>28.256684467499998</v>
      </c>
      <c r="AL9" s="285">
        <v>28.256684467499998</v>
      </c>
      <c r="AM9" s="285">
        <v>28.256684467499998</v>
      </c>
      <c r="AN9" s="285">
        <v>28.256684467499998</v>
      </c>
      <c r="AO9" s="285">
        <v>28.256684467499998</v>
      </c>
      <c r="AP9" s="285">
        <v>29.132089816014339</v>
      </c>
      <c r="AQ9" s="285">
        <v>29.132089816014339</v>
      </c>
    </row>
    <row r="10" spans="2:43" ht="18" customHeight="1">
      <c r="B10" s="348"/>
      <c r="C10" s="78"/>
      <c r="D10" s="127" t="s">
        <v>130</v>
      </c>
      <c r="E10" s="360"/>
      <c r="F10" s="359"/>
      <c r="G10" s="205" t="s">
        <v>131</v>
      </c>
      <c r="H10" s="256"/>
      <c r="I10" s="363"/>
      <c r="J10" s="363"/>
      <c r="K10" s="363"/>
      <c r="L10" s="363"/>
      <c r="M10" s="363"/>
      <c r="N10" s="363"/>
      <c r="O10" s="363"/>
      <c r="P10" s="363"/>
      <c r="Q10" s="363"/>
      <c r="R10" s="363"/>
      <c r="S10" s="363"/>
      <c r="T10" s="363"/>
      <c r="U10" s="363"/>
      <c r="V10" s="363"/>
      <c r="W10" s="363"/>
      <c r="X10" s="363"/>
      <c r="Y10" s="363"/>
      <c r="Z10" s="363"/>
      <c r="AA10" s="363"/>
      <c r="AB10" s="363"/>
      <c r="AC10" s="363"/>
      <c r="AD10" s="363"/>
      <c r="AE10" s="363"/>
      <c r="AF10" s="363"/>
      <c r="AG10" s="363"/>
      <c r="AH10" s="363"/>
      <c r="AI10" s="363"/>
      <c r="AJ10" s="363"/>
      <c r="AK10" s="363"/>
      <c r="AL10" s="363"/>
      <c r="AM10" s="363"/>
      <c r="AN10" s="363"/>
      <c r="AO10" s="363"/>
      <c r="AP10" s="363"/>
      <c r="AQ10" s="363"/>
    </row>
    <row r="11" spans="2:43" ht="18" customHeight="1">
      <c r="B11" s="348"/>
      <c r="C11" s="78"/>
      <c r="D11" s="78"/>
      <c r="E11" s="364" t="s">
        <v>132</v>
      </c>
      <c r="F11" s="365"/>
      <c r="G11" s="205" t="s">
        <v>133</v>
      </c>
      <c r="H11" s="332" t="s">
        <v>273</v>
      </c>
      <c r="I11" s="285">
        <v>25.953510000000001</v>
      </c>
      <c r="J11" s="285">
        <v>25.953510000000001</v>
      </c>
      <c r="K11" s="285">
        <v>25.953510000000001</v>
      </c>
      <c r="L11" s="285">
        <v>25.953510000000001</v>
      </c>
      <c r="M11" s="285">
        <v>25.953510000000001</v>
      </c>
      <c r="N11" s="285">
        <v>25.953510000000001</v>
      </c>
      <c r="O11" s="285">
        <v>25.953510000000001</v>
      </c>
      <c r="P11" s="285">
        <v>25.953510000000001</v>
      </c>
      <c r="Q11" s="285">
        <v>25.953510000000001</v>
      </c>
      <c r="R11" s="285">
        <v>25.953510000000001</v>
      </c>
      <c r="S11" s="285">
        <v>26.6</v>
      </c>
      <c r="T11" s="285">
        <v>26.6</v>
      </c>
      <c r="U11" s="285">
        <v>26.6</v>
      </c>
      <c r="V11" s="285">
        <v>26.6</v>
      </c>
      <c r="W11" s="285">
        <v>26.6</v>
      </c>
      <c r="X11" s="285">
        <v>25.7</v>
      </c>
      <c r="Y11" s="285">
        <v>25.7</v>
      </c>
      <c r="Z11" s="285">
        <v>25.7</v>
      </c>
      <c r="AA11" s="285">
        <v>25.7</v>
      </c>
      <c r="AB11" s="285">
        <v>25.7</v>
      </c>
      <c r="AC11" s="285">
        <v>25.7</v>
      </c>
      <c r="AD11" s="285">
        <v>25.7</v>
      </c>
      <c r="AE11" s="285">
        <v>25.7</v>
      </c>
      <c r="AF11" s="285">
        <v>25.965127933716122</v>
      </c>
      <c r="AG11" s="285">
        <v>25.965127933716122</v>
      </c>
      <c r="AH11" s="285">
        <v>25.965127933716122</v>
      </c>
      <c r="AI11" s="285">
        <v>25.965127933716122</v>
      </c>
      <c r="AJ11" s="285">
        <v>25.965127933716122</v>
      </c>
      <c r="AK11" s="285">
        <v>26.08193370980014</v>
      </c>
      <c r="AL11" s="285">
        <v>26.08193370980014</v>
      </c>
      <c r="AM11" s="285">
        <v>26.08193370980014</v>
      </c>
      <c r="AN11" s="285">
        <v>26.08193370980014</v>
      </c>
      <c r="AO11" s="285">
        <v>26.08193370980014</v>
      </c>
      <c r="AP11" s="285">
        <v>25.875068828595182</v>
      </c>
      <c r="AQ11" s="285">
        <v>25.875068828595182</v>
      </c>
    </row>
    <row r="12" spans="2:43" ht="18" customHeight="1">
      <c r="B12" s="348"/>
      <c r="C12" s="78"/>
      <c r="D12" s="79"/>
      <c r="E12" s="203" t="s">
        <v>134</v>
      </c>
      <c r="F12" s="204"/>
      <c r="G12" s="205" t="s">
        <v>135</v>
      </c>
      <c r="H12" s="332" t="s">
        <v>273</v>
      </c>
      <c r="I12" s="285">
        <v>24.917797561674224</v>
      </c>
      <c r="J12" s="285">
        <v>25.502121462963032</v>
      </c>
      <c r="K12" s="285">
        <v>25.586374907022954</v>
      </c>
      <c r="L12" s="285">
        <v>25.669895834383489</v>
      </c>
      <c r="M12" s="285">
        <v>26.136716649295487</v>
      </c>
      <c r="N12" s="285">
        <v>26.128893736861976</v>
      </c>
      <c r="O12" s="285">
        <v>26.193759995153616</v>
      </c>
      <c r="P12" s="285">
        <v>26.164897659590146</v>
      </c>
      <c r="Q12" s="285">
        <v>26.185444136606755</v>
      </c>
      <c r="R12" s="285">
        <v>26.21569629634914</v>
      </c>
      <c r="S12" s="285">
        <v>26.385242934622191</v>
      </c>
      <c r="T12" s="285">
        <v>26.382925937729748</v>
      </c>
      <c r="U12" s="285">
        <v>26.057059383887172</v>
      </c>
      <c r="V12" s="285">
        <v>25.875604893127282</v>
      </c>
      <c r="W12" s="285">
        <v>25.65742644310831</v>
      </c>
      <c r="X12" s="285">
        <v>25.489127076831576</v>
      </c>
      <c r="Y12" s="285">
        <v>25.622234157934741</v>
      </c>
      <c r="Z12" s="285">
        <v>25.515371941614188</v>
      </c>
      <c r="AA12" s="285">
        <v>25.265213228053092</v>
      </c>
      <c r="AB12" s="285">
        <v>25.394192379739138</v>
      </c>
      <c r="AC12" s="285">
        <v>25.302624428709663</v>
      </c>
      <c r="AD12" s="285">
        <v>25.255829906139557</v>
      </c>
      <c r="AE12" s="285">
        <v>25.308137183357392</v>
      </c>
      <c r="AF12" s="285">
        <v>25.965127933716122</v>
      </c>
      <c r="AG12" s="285">
        <v>25.48</v>
      </c>
      <c r="AH12" s="285">
        <v>25.33</v>
      </c>
      <c r="AI12" s="285">
        <v>25.080042531981348</v>
      </c>
      <c r="AJ12" s="285">
        <v>24.95035277734253</v>
      </c>
      <c r="AK12" s="285">
        <v>24.765848193798565</v>
      </c>
      <c r="AL12" s="285">
        <v>24.504794505029221</v>
      </c>
      <c r="AM12" s="285">
        <v>24.375423744118699</v>
      </c>
      <c r="AN12" s="285">
        <v>24.83</v>
      </c>
      <c r="AO12" s="285">
        <v>24.73</v>
      </c>
      <c r="AP12" s="285">
        <v>24.87</v>
      </c>
      <c r="AQ12" s="285">
        <v>24.87</v>
      </c>
    </row>
    <row r="13" spans="2:43" ht="18" customHeight="1">
      <c r="B13" s="348"/>
      <c r="C13" s="78"/>
      <c r="D13" s="181" t="s">
        <v>136</v>
      </c>
      <c r="E13" s="360"/>
      <c r="F13" s="359"/>
      <c r="G13" s="205" t="s">
        <v>137</v>
      </c>
      <c r="H13" s="332" t="s">
        <v>273</v>
      </c>
      <c r="I13" s="285">
        <v>24.27909</v>
      </c>
      <c r="J13" s="285">
        <v>24.27909</v>
      </c>
      <c r="K13" s="285">
        <v>24.27909</v>
      </c>
      <c r="L13" s="285">
        <v>24.27909</v>
      </c>
      <c r="M13" s="285">
        <v>24.27909</v>
      </c>
      <c r="N13" s="285">
        <v>24.27909</v>
      </c>
      <c r="O13" s="285">
        <v>24.27909</v>
      </c>
      <c r="P13" s="285">
        <v>24.27909</v>
      </c>
      <c r="Q13" s="285">
        <v>24.27909</v>
      </c>
      <c r="R13" s="285">
        <v>24.27909</v>
      </c>
      <c r="S13" s="285">
        <v>22.5</v>
      </c>
      <c r="T13" s="285">
        <v>22.5</v>
      </c>
      <c r="U13" s="285">
        <v>22.5</v>
      </c>
      <c r="V13" s="285">
        <v>22.5</v>
      </c>
      <c r="W13" s="285">
        <v>22.5</v>
      </c>
      <c r="X13" s="285">
        <v>22.5</v>
      </c>
      <c r="Y13" s="285">
        <v>22.5</v>
      </c>
      <c r="Z13" s="285">
        <v>22.5</v>
      </c>
      <c r="AA13" s="285">
        <v>22.5</v>
      </c>
      <c r="AB13" s="285">
        <v>22.5</v>
      </c>
      <c r="AC13" s="285">
        <v>22.5</v>
      </c>
      <c r="AD13" s="285">
        <v>22.5</v>
      </c>
      <c r="AE13" s="285">
        <v>22.5</v>
      </c>
      <c r="AF13" s="285">
        <v>25.283699068205362</v>
      </c>
      <c r="AG13" s="285">
        <v>25.283699068205362</v>
      </c>
      <c r="AH13" s="285">
        <v>25.283699068205362</v>
      </c>
      <c r="AI13" s="285">
        <v>25.283699068205362</v>
      </c>
      <c r="AJ13" s="285">
        <v>25.283699068205362</v>
      </c>
      <c r="AK13" s="285">
        <v>24.247061280354213</v>
      </c>
      <c r="AL13" s="285">
        <v>24.247061280354213</v>
      </c>
      <c r="AM13" s="285">
        <v>24.247061280354213</v>
      </c>
      <c r="AN13" s="285">
        <v>24.247061280354213</v>
      </c>
      <c r="AO13" s="285">
        <v>24.247061280354213</v>
      </c>
      <c r="AP13" s="285">
        <v>24.247061280354213</v>
      </c>
      <c r="AQ13" s="285">
        <v>24.247061280354213</v>
      </c>
    </row>
    <row r="14" spans="2:43" ht="18" customHeight="1">
      <c r="B14" s="348"/>
      <c r="C14" s="79"/>
      <c r="D14" s="181" t="s">
        <v>138</v>
      </c>
      <c r="E14" s="360"/>
      <c r="F14" s="359"/>
      <c r="G14" s="205" t="s">
        <v>139</v>
      </c>
      <c r="H14" s="332" t="s">
        <v>273</v>
      </c>
      <c r="I14" s="285">
        <v>27.209325</v>
      </c>
      <c r="J14" s="285">
        <v>27.209325</v>
      </c>
      <c r="K14" s="285">
        <v>27.209325</v>
      </c>
      <c r="L14" s="285">
        <v>27.209325</v>
      </c>
      <c r="M14" s="285">
        <v>27.209325</v>
      </c>
      <c r="N14" s="285">
        <v>27.209325</v>
      </c>
      <c r="O14" s="285">
        <v>27.209325</v>
      </c>
      <c r="P14" s="285">
        <v>27.209325</v>
      </c>
      <c r="Q14" s="285">
        <v>27.209325</v>
      </c>
      <c r="R14" s="285">
        <v>27.209325</v>
      </c>
      <c r="S14" s="285">
        <v>27.2</v>
      </c>
      <c r="T14" s="285">
        <v>27.2</v>
      </c>
      <c r="U14" s="285">
        <v>27.2</v>
      </c>
      <c r="V14" s="285">
        <v>27.2</v>
      </c>
      <c r="W14" s="285">
        <v>27.2</v>
      </c>
      <c r="X14" s="285">
        <v>26.9</v>
      </c>
      <c r="Y14" s="285">
        <v>26.9</v>
      </c>
      <c r="Z14" s="285">
        <v>26.9</v>
      </c>
      <c r="AA14" s="285">
        <v>26.9</v>
      </c>
      <c r="AB14" s="285">
        <v>26.9</v>
      </c>
      <c r="AC14" s="285">
        <v>26.9</v>
      </c>
      <c r="AD14" s="285">
        <v>26.9</v>
      </c>
      <c r="AE14" s="285">
        <v>26.9</v>
      </c>
      <c r="AF14" s="285">
        <v>27.802058961245699</v>
      </c>
      <c r="AG14" s="285">
        <v>27.802058961245699</v>
      </c>
      <c r="AH14" s="285">
        <v>27.802058961245699</v>
      </c>
      <c r="AI14" s="285">
        <v>27.802058961245699</v>
      </c>
      <c r="AJ14" s="285">
        <v>27.802058961245699</v>
      </c>
      <c r="AK14" s="285">
        <v>27.802058961245699</v>
      </c>
      <c r="AL14" s="285">
        <v>27.802058961245699</v>
      </c>
      <c r="AM14" s="285">
        <v>27.802058961245699</v>
      </c>
      <c r="AN14" s="285">
        <v>27.802058961245699</v>
      </c>
      <c r="AO14" s="285">
        <v>27.802058961245699</v>
      </c>
      <c r="AP14" s="285">
        <v>26.586566477649072</v>
      </c>
      <c r="AQ14" s="285">
        <v>26.586566477649072</v>
      </c>
    </row>
    <row r="15" spans="2:43" ht="18" customHeight="1">
      <c r="B15" s="348"/>
      <c r="C15" s="344" t="s">
        <v>480</v>
      </c>
      <c r="D15" s="350"/>
      <c r="E15" s="360"/>
      <c r="F15" s="359"/>
      <c r="G15" s="205" t="s">
        <v>492</v>
      </c>
      <c r="H15" s="94"/>
      <c r="I15" s="363"/>
      <c r="J15" s="363"/>
      <c r="K15" s="363"/>
      <c r="L15" s="363"/>
      <c r="M15" s="363"/>
      <c r="N15" s="363"/>
      <c r="O15" s="363"/>
      <c r="P15" s="363"/>
      <c r="Q15" s="363"/>
      <c r="R15" s="363"/>
      <c r="S15" s="363"/>
      <c r="T15" s="363"/>
      <c r="U15" s="363"/>
      <c r="V15" s="363"/>
      <c r="W15" s="363"/>
      <c r="X15" s="363"/>
      <c r="Y15" s="363"/>
      <c r="Z15" s="363"/>
      <c r="AA15" s="363"/>
      <c r="AB15" s="363"/>
      <c r="AC15" s="363"/>
      <c r="AD15" s="363"/>
      <c r="AE15" s="363"/>
      <c r="AF15" s="363"/>
      <c r="AG15" s="363"/>
      <c r="AH15" s="363"/>
      <c r="AI15" s="363"/>
      <c r="AJ15" s="363"/>
      <c r="AK15" s="363"/>
      <c r="AL15" s="363"/>
      <c r="AM15" s="363"/>
      <c r="AN15" s="363"/>
      <c r="AO15" s="363"/>
      <c r="AP15" s="363"/>
      <c r="AQ15" s="363"/>
    </row>
    <row r="16" spans="2:43" ht="18" customHeight="1">
      <c r="B16" s="348"/>
      <c r="C16" s="78"/>
      <c r="D16" s="181" t="s">
        <v>140</v>
      </c>
      <c r="E16" s="360"/>
      <c r="F16" s="359"/>
      <c r="G16" s="205" t="s">
        <v>141</v>
      </c>
      <c r="H16" s="332" t="s">
        <v>273</v>
      </c>
      <c r="I16" s="285">
        <v>30.139560000000003</v>
      </c>
      <c r="J16" s="285">
        <v>30.139560000000003</v>
      </c>
      <c r="K16" s="285">
        <v>30.139560000000003</v>
      </c>
      <c r="L16" s="285">
        <v>30.139560000000003</v>
      </c>
      <c r="M16" s="285">
        <v>30.139560000000003</v>
      </c>
      <c r="N16" s="285">
        <v>30.139560000000003</v>
      </c>
      <c r="O16" s="285">
        <v>30.139560000000003</v>
      </c>
      <c r="P16" s="285">
        <v>30.139560000000003</v>
      </c>
      <c r="Q16" s="285">
        <v>30.139560000000003</v>
      </c>
      <c r="R16" s="285">
        <v>30.139560000000003</v>
      </c>
      <c r="S16" s="285">
        <v>30.1</v>
      </c>
      <c r="T16" s="285">
        <v>30.1</v>
      </c>
      <c r="U16" s="285">
        <v>30.1</v>
      </c>
      <c r="V16" s="285">
        <v>30.1</v>
      </c>
      <c r="W16" s="285">
        <v>30.1</v>
      </c>
      <c r="X16" s="285">
        <v>29.4</v>
      </c>
      <c r="Y16" s="285">
        <v>29.4</v>
      </c>
      <c r="Z16" s="285">
        <v>29.4</v>
      </c>
      <c r="AA16" s="285">
        <v>29.4</v>
      </c>
      <c r="AB16" s="285">
        <v>29.4</v>
      </c>
      <c r="AC16" s="285">
        <v>29.4</v>
      </c>
      <c r="AD16" s="285">
        <v>29.4</v>
      </c>
      <c r="AE16" s="285">
        <v>29.4</v>
      </c>
      <c r="AF16" s="285">
        <v>29.180632291666665</v>
      </c>
      <c r="AG16" s="285">
        <v>29.180632291666665</v>
      </c>
      <c r="AH16" s="285">
        <v>29.180632291666665</v>
      </c>
      <c r="AI16" s="285">
        <v>29.180632291666665</v>
      </c>
      <c r="AJ16" s="285">
        <v>29.180632291666665</v>
      </c>
      <c r="AK16" s="285">
        <v>29.008192307692301</v>
      </c>
      <c r="AL16" s="285">
        <v>29.008192307692301</v>
      </c>
      <c r="AM16" s="285">
        <v>29.008192307692301</v>
      </c>
      <c r="AN16" s="285">
        <v>29.008192307692301</v>
      </c>
      <c r="AO16" s="285">
        <v>29.008192307692301</v>
      </c>
      <c r="AP16" s="285">
        <v>29.440510431757993</v>
      </c>
      <c r="AQ16" s="285">
        <v>29.440510431757993</v>
      </c>
    </row>
    <row r="17" spans="2:43" ht="18" customHeight="1">
      <c r="B17" s="348"/>
      <c r="C17" s="78"/>
      <c r="D17" s="181" t="s">
        <v>142</v>
      </c>
      <c r="E17" s="360"/>
      <c r="F17" s="359"/>
      <c r="G17" s="205" t="s">
        <v>143</v>
      </c>
      <c r="H17" s="332" t="s">
        <v>273</v>
      </c>
      <c r="I17" s="285">
        <v>37.255845000000001</v>
      </c>
      <c r="J17" s="285">
        <v>37.255845000000001</v>
      </c>
      <c r="K17" s="285">
        <v>37.255845000000001</v>
      </c>
      <c r="L17" s="285">
        <v>37.255845000000001</v>
      </c>
      <c r="M17" s="285">
        <v>37.255845000000001</v>
      </c>
      <c r="N17" s="285">
        <v>37.255845000000001</v>
      </c>
      <c r="O17" s="285">
        <v>37.255845000000001</v>
      </c>
      <c r="P17" s="285">
        <v>37.255845000000001</v>
      </c>
      <c r="Q17" s="285">
        <v>37.255845000000001</v>
      </c>
      <c r="R17" s="285">
        <v>37.255845000000001</v>
      </c>
      <c r="S17" s="285">
        <v>37.255845000000001</v>
      </c>
      <c r="T17" s="285">
        <v>37.255845000000001</v>
      </c>
      <c r="U17" s="285">
        <v>37.255845000000001</v>
      </c>
      <c r="V17" s="285">
        <v>37.255845000000001</v>
      </c>
      <c r="W17" s="285">
        <v>37.255845000000001</v>
      </c>
      <c r="X17" s="285">
        <v>37.255845000000001</v>
      </c>
      <c r="Y17" s="285">
        <v>37.255845000000001</v>
      </c>
      <c r="Z17" s="285">
        <v>37.255845000000001</v>
      </c>
      <c r="AA17" s="285">
        <v>37.255845000000001</v>
      </c>
      <c r="AB17" s="285">
        <v>37.255845000000001</v>
      </c>
      <c r="AC17" s="285">
        <v>37.255845000000001</v>
      </c>
      <c r="AD17" s="285">
        <v>37.255845000000001</v>
      </c>
      <c r="AE17" s="285">
        <v>37.255845000000001</v>
      </c>
      <c r="AF17" s="285">
        <v>37.255800000000001</v>
      </c>
      <c r="AG17" s="285">
        <v>37.255800000000001</v>
      </c>
      <c r="AH17" s="285">
        <v>37.255800000000001</v>
      </c>
      <c r="AI17" s="285">
        <v>37.255800000000001</v>
      </c>
      <c r="AJ17" s="285">
        <v>37.255800000000001</v>
      </c>
      <c r="AK17" s="285">
        <v>37.255800000000001</v>
      </c>
      <c r="AL17" s="285">
        <v>37.255800000000001</v>
      </c>
      <c r="AM17" s="285">
        <v>37.255800000000001</v>
      </c>
      <c r="AN17" s="285">
        <v>37.255800000000001</v>
      </c>
      <c r="AO17" s="285">
        <v>37.255800000000001</v>
      </c>
      <c r="AP17" s="285">
        <v>37.255800000000001</v>
      </c>
      <c r="AQ17" s="285">
        <v>37.255800000000001</v>
      </c>
    </row>
    <row r="18" spans="2:43" ht="18" customHeight="1">
      <c r="B18" s="348"/>
      <c r="C18" s="78"/>
      <c r="D18" s="181" t="s">
        <v>144</v>
      </c>
      <c r="E18" s="360"/>
      <c r="F18" s="359"/>
      <c r="G18" s="205" t="s">
        <v>145</v>
      </c>
      <c r="H18" s="332" t="s">
        <v>273</v>
      </c>
      <c r="I18" s="285">
        <v>23.9</v>
      </c>
      <c r="J18" s="285">
        <v>23.9</v>
      </c>
      <c r="K18" s="285">
        <v>23.9</v>
      </c>
      <c r="L18" s="285">
        <v>23.9</v>
      </c>
      <c r="M18" s="285">
        <v>23.9</v>
      </c>
      <c r="N18" s="285">
        <v>23.9</v>
      </c>
      <c r="O18" s="285">
        <v>23.9</v>
      </c>
      <c r="P18" s="285">
        <v>23.9</v>
      </c>
      <c r="Q18" s="285">
        <v>23.9</v>
      </c>
      <c r="R18" s="285">
        <v>23.9</v>
      </c>
      <c r="S18" s="285">
        <v>23.9</v>
      </c>
      <c r="T18" s="285">
        <v>23.9</v>
      </c>
      <c r="U18" s="285">
        <v>23.9</v>
      </c>
      <c r="V18" s="285">
        <v>23.9</v>
      </c>
      <c r="W18" s="285">
        <v>23.9</v>
      </c>
      <c r="X18" s="285">
        <v>23.9</v>
      </c>
      <c r="Y18" s="285">
        <v>23.9</v>
      </c>
      <c r="Z18" s="285">
        <v>23.9</v>
      </c>
      <c r="AA18" s="285">
        <v>23.9</v>
      </c>
      <c r="AB18" s="285">
        <v>23.9</v>
      </c>
      <c r="AC18" s="285">
        <v>23.9</v>
      </c>
      <c r="AD18" s="285">
        <v>23.9</v>
      </c>
      <c r="AE18" s="285">
        <v>23.9</v>
      </c>
      <c r="AF18" s="285">
        <v>23.9</v>
      </c>
      <c r="AG18" s="285">
        <v>23.9</v>
      </c>
      <c r="AH18" s="285">
        <v>23.9</v>
      </c>
      <c r="AI18" s="285">
        <v>23.9</v>
      </c>
      <c r="AJ18" s="285">
        <v>23.9</v>
      </c>
      <c r="AK18" s="285">
        <v>23.9</v>
      </c>
      <c r="AL18" s="285">
        <v>23.9</v>
      </c>
      <c r="AM18" s="285">
        <v>23.9</v>
      </c>
      <c r="AN18" s="285">
        <v>23.9</v>
      </c>
      <c r="AO18" s="285">
        <v>23.9</v>
      </c>
      <c r="AP18" s="285">
        <v>23.9</v>
      </c>
      <c r="AQ18" s="285">
        <v>23.9</v>
      </c>
    </row>
    <row r="19" spans="2:43" ht="16.8">
      <c r="B19" s="348"/>
      <c r="C19" s="78"/>
      <c r="D19" s="181" t="s">
        <v>146</v>
      </c>
      <c r="E19" s="360"/>
      <c r="F19" s="359"/>
      <c r="G19" s="205" t="s">
        <v>147</v>
      </c>
      <c r="H19" s="332" t="s">
        <v>274</v>
      </c>
      <c r="I19" s="285">
        <v>21.507566721248633</v>
      </c>
      <c r="J19" s="285">
        <v>21.546448168221911</v>
      </c>
      <c r="K19" s="285">
        <v>21.62577561983483</v>
      </c>
      <c r="L19" s="285">
        <v>21.619017038952819</v>
      </c>
      <c r="M19" s="285">
        <v>21.556425978161197</v>
      </c>
      <c r="N19" s="285">
        <v>21.570917373187971</v>
      </c>
      <c r="O19" s="285">
        <v>21.569430436092954</v>
      </c>
      <c r="P19" s="285">
        <v>21.447747252755889</v>
      </c>
      <c r="Q19" s="285">
        <v>21.400417730730585</v>
      </c>
      <c r="R19" s="285">
        <v>21.35334364337902</v>
      </c>
      <c r="S19" s="285">
        <v>21.274254274546259</v>
      </c>
      <c r="T19" s="285">
        <v>21.322527705913721</v>
      </c>
      <c r="U19" s="285">
        <v>21.154123584783957</v>
      </c>
      <c r="V19" s="285">
        <v>21.358452971205811</v>
      </c>
      <c r="W19" s="285">
        <v>21.356740998360955</v>
      </c>
      <c r="X19" s="285">
        <v>21.423474484168803</v>
      </c>
      <c r="Y19" s="285">
        <v>21.382785442907025</v>
      </c>
      <c r="Z19" s="285">
        <v>21.279370134687159</v>
      </c>
      <c r="AA19" s="285">
        <v>21.19783098984708</v>
      </c>
      <c r="AB19" s="285">
        <v>21.146098664039215</v>
      </c>
      <c r="AC19" s="285">
        <v>21.320872564528283</v>
      </c>
      <c r="AD19" s="285">
        <v>21.115604608533385</v>
      </c>
      <c r="AE19" s="285">
        <v>20.747000623693562</v>
      </c>
      <c r="AF19" s="285">
        <v>18.871745510512309</v>
      </c>
      <c r="AG19" s="285">
        <v>18.871745510512309</v>
      </c>
      <c r="AH19" s="285">
        <v>18.871745510512309</v>
      </c>
      <c r="AI19" s="285">
        <v>18.871745510512309</v>
      </c>
      <c r="AJ19" s="285">
        <v>18.871745510512309</v>
      </c>
      <c r="AK19" s="285">
        <v>18.379432313544658</v>
      </c>
      <c r="AL19" s="285">
        <v>18.379432313544658</v>
      </c>
      <c r="AM19" s="285">
        <v>18.379432313544658</v>
      </c>
      <c r="AN19" s="285">
        <v>18.379432313544658</v>
      </c>
      <c r="AO19" s="285">
        <v>18.379432313544658</v>
      </c>
      <c r="AP19" s="285">
        <v>18.18793778926165</v>
      </c>
      <c r="AQ19" s="285">
        <v>18.18793778926165</v>
      </c>
    </row>
    <row r="20" spans="2:43" ht="18" customHeight="1">
      <c r="B20" s="348"/>
      <c r="C20" s="78"/>
      <c r="D20" s="181" t="s">
        <v>148</v>
      </c>
      <c r="E20" s="360"/>
      <c r="F20" s="359"/>
      <c r="G20" s="205" t="s">
        <v>149</v>
      </c>
      <c r="H20" s="332" t="s">
        <v>274</v>
      </c>
      <c r="I20" s="414">
        <v>3.5132795403972108</v>
      </c>
      <c r="J20" s="414">
        <v>3.5049206648011335</v>
      </c>
      <c r="K20" s="414">
        <v>3.5077478135708891</v>
      </c>
      <c r="L20" s="414">
        <v>3.508462269615622</v>
      </c>
      <c r="M20" s="414">
        <v>3.6506542686729433</v>
      </c>
      <c r="N20" s="414">
        <v>3.5852197554801895</v>
      </c>
      <c r="O20" s="414">
        <v>3.6413285270585694</v>
      </c>
      <c r="P20" s="414">
        <v>3.6254326858640793</v>
      </c>
      <c r="Q20" s="414">
        <v>3.6529191318960157</v>
      </c>
      <c r="R20" s="414">
        <v>3.6566412072340424</v>
      </c>
      <c r="S20" s="414">
        <v>3.6432750730362877</v>
      </c>
      <c r="T20" s="414">
        <v>3.6739256834543355</v>
      </c>
      <c r="U20" s="414">
        <v>3.7081690422747915</v>
      </c>
      <c r="V20" s="414">
        <v>3.6796215097871796</v>
      </c>
      <c r="W20" s="414">
        <v>3.692267546742487</v>
      </c>
      <c r="X20" s="414">
        <v>3.41</v>
      </c>
      <c r="Y20" s="414">
        <v>3.41</v>
      </c>
      <c r="Z20" s="414">
        <v>3.41</v>
      </c>
      <c r="AA20" s="414">
        <v>3.41</v>
      </c>
      <c r="AB20" s="414">
        <v>3.41</v>
      </c>
      <c r="AC20" s="414">
        <v>3.41</v>
      </c>
      <c r="AD20" s="414">
        <v>3.41</v>
      </c>
      <c r="AE20" s="414">
        <v>3.41</v>
      </c>
      <c r="AF20" s="414">
        <v>3.2411661353834664</v>
      </c>
      <c r="AG20" s="414">
        <v>3.2411661353834664</v>
      </c>
      <c r="AH20" s="414">
        <v>3.2411661353834664</v>
      </c>
      <c r="AI20" s="414">
        <v>3.2411661353834664</v>
      </c>
      <c r="AJ20" s="414">
        <v>3.2411661353834664</v>
      </c>
      <c r="AK20" s="414">
        <v>3.230681099948653</v>
      </c>
      <c r="AL20" s="414">
        <v>3.230681099948653</v>
      </c>
      <c r="AM20" s="414">
        <v>3.230681099948653</v>
      </c>
      <c r="AN20" s="414">
        <v>3.230681099948653</v>
      </c>
      <c r="AO20" s="414">
        <v>3.230681099948653</v>
      </c>
      <c r="AP20" s="414">
        <v>3.1802955743358892</v>
      </c>
      <c r="AQ20" s="414">
        <v>3.1802955743358892</v>
      </c>
    </row>
    <row r="21" spans="2:43" ht="18" customHeight="1">
      <c r="B21" s="355"/>
      <c r="C21" s="79"/>
      <c r="D21" s="181" t="s">
        <v>150</v>
      </c>
      <c r="E21" s="360"/>
      <c r="F21" s="359"/>
      <c r="G21" s="205" t="s">
        <v>151</v>
      </c>
      <c r="H21" s="332" t="s">
        <v>274</v>
      </c>
      <c r="I21" s="414">
        <v>8.3720999999999997</v>
      </c>
      <c r="J21" s="414">
        <v>8.3720999999999997</v>
      </c>
      <c r="K21" s="414">
        <v>8.3720999999999997</v>
      </c>
      <c r="L21" s="414">
        <v>8.3720999999999997</v>
      </c>
      <c r="M21" s="414">
        <v>8.3720999999999997</v>
      </c>
      <c r="N21" s="414">
        <v>8.3720999999999997</v>
      </c>
      <c r="O21" s="414">
        <v>8.3720999999999997</v>
      </c>
      <c r="P21" s="414">
        <v>8.3720999999999997</v>
      </c>
      <c r="Q21" s="414">
        <v>8.3720999999999997</v>
      </c>
      <c r="R21" s="414">
        <v>8.3720999999999997</v>
      </c>
      <c r="S21" s="414">
        <v>8.41</v>
      </c>
      <c r="T21" s="414">
        <v>8.41</v>
      </c>
      <c r="U21" s="414">
        <v>8.41</v>
      </c>
      <c r="V21" s="414">
        <v>8.41</v>
      </c>
      <c r="W21" s="414">
        <v>8.41</v>
      </c>
      <c r="X21" s="414">
        <v>8.41</v>
      </c>
      <c r="Y21" s="414">
        <v>8.41</v>
      </c>
      <c r="Z21" s="414">
        <v>8.41</v>
      </c>
      <c r="AA21" s="414">
        <v>8.41</v>
      </c>
      <c r="AB21" s="414">
        <v>8.41</v>
      </c>
      <c r="AC21" s="414">
        <v>8.41</v>
      </c>
      <c r="AD21" s="414">
        <v>8.41</v>
      </c>
      <c r="AE21" s="414">
        <v>8.41</v>
      </c>
      <c r="AF21" s="414">
        <v>7.5403417190174498</v>
      </c>
      <c r="AG21" s="414">
        <v>7.5403417190174498</v>
      </c>
      <c r="AH21" s="414">
        <v>7.5403417190174498</v>
      </c>
      <c r="AI21" s="414">
        <v>7.5403417190174498</v>
      </c>
      <c r="AJ21" s="414">
        <v>7.5403417190174498</v>
      </c>
      <c r="AK21" s="414">
        <v>7.527950494881547</v>
      </c>
      <c r="AL21" s="414">
        <v>7.527950494881547</v>
      </c>
      <c r="AM21" s="414">
        <v>7.527950494881547</v>
      </c>
      <c r="AN21" s="414">
        <v>7.527950494881547</v>
      </c>
      <c r="AO21" s="414">
        <v>7.527950494881547</v>
      </c>
      <c r="AP21" s="414">
        <v>7.4883352890777779</v>
      </c>
      <c r="AQ21" s="414">
        <v>7.4883352890777779</v>
      </c>
    </row>
    <row r="22" spans="2:43" ht="18" customHeight="1">
      <c r="B22" s="344" t="s">
        <v>508</v>
      </c>
      <c r="C22" s="360"/>
      <c r="D22" s="358"/>
      <c r="E22" s="358"/>
      <c r="F22" s="359"/>
      <c r="G22" s="94"/>
      <c r="H22" s="94"/>
      <c r="I22" s="363"/>
      <c r="J22" s="363"/>
      <c r="K22" s="363"/>
      <c r="L22" s="363"/>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363"/>
      <c r="AM22" s="363"/>
      <c r="AN22" s="363"/>
      <c r="AO22" s="363"/>
      <c r="AP22" s="363"/>
      <c r="AQ22" s="363"/>
    </row>
    <row r="23" spans="2:43" ht="18" customHeight="1">
      <c r="B23" s="348"/>
      <c r="C23" s="356" t="s">
        <v>481</v>
      </c>
      <c r="D23" s="358"/>
      <c r="E23" s="358"/>
      <c r="F23" s="359"/>
      <c r="G23" s="205" t="s">
        <v>493</v>
      </c>
      <c r="H23" s="94"/>
      <c r="I23" s="363"/>
      <c r="J23" s="363"/>
      <c r="K23" s="363"/>
      <c r="L23" s="363"/>
      <c r="M23" s="363"/>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363"/>
      <c r="AL23" s="363"/>
      <c r="AM23" s="363"/>
      <c r="AN23" s="363"/>
      <c r="AO23" s="363"/>
      <c r="AP23" s="363"/>
      <c r="AQ23" s="363"/>
    </row>
    <row r="24" spans="2:43" ht="18" customHeight="1">
      <c r="B24" s="348"/>
      <c r="C24" s="78"/>
      <c r="D24" s="127" t="s">
        <v>152</v>
      </c>
      <c r="E24" s="360"/>
      <c r="F24" s="359"/>
      <c r="G24" s="205" t="s">
        <v>153</v>
      </c>
      <c r="H24" s="94"/>
      <c r="I24" s="363"/>
      <c r="J24" s="363"/>
      <c r="K24" s="363"/>
      <c r="L24" s="363"/>
      <c r="M24" s="363"/>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3"/>
      <c r="AL24" s="363"/>
      <c r="AM24" s="363"/>
      <c r="AN24" s="363"/>
      <c r="AO24" s="363"/>
      <c r="AP24" s="363"/>
      <c r="AQ24" s="363"/>
    </row>
    <row r="25" spans="2:43" ht="18" customHeight="1">
      <c r="B25" s="347"/>
      <c r="C25" s="78"/>
      <c r="D25" s="78"/>
      <c r="E25" s="366" t="s">
        <v>154</v>
      </c>
      <c r="F25" s="367"/>
      <c r="G25" s="205" t="s">
        <v>155</v>
      </c>
      <c r="H25" s="332" t="s">
        <v>275</v>
      </c>
      <c r="I25" s="285">
        <v>38.33750806886988</v>
      </c>
      <c r="J25" s="285">
        <v>38.262847920124798</v>
      </c>
      <c r="K25" s="285">
        <v>38.263558597113153</v>
      </c>
      <c r="L25" s="285">
        <v>38.291337830656772</v>
      </c>
      <c r="M25" s="285">
        <v>38.280687071223063</v>
      </c>
      <c r="N25" s="285">
        <v>38.272992230296367</v>
      </c>
      <c r="O25" s="285">
        <v>38.273974243568844</v>
      </c>
      <c r="P25" s="285">
        <v>38.272657838241578</v>
      </c>
      <c r="Q25" s="285">
        <v>38.248632576479253</v>
      </c>
      <c r="R25" s="285">
        <v>38.254392857693311</v>
      </c>
      <c r="S25" s="285">
        <v>38.221242012239919</v>
      </c>
      <c r="T25" s="285">
        <v>38.156194482765329</v>
      </c>
      <c r="U25" s="285">
        <v>38.183030233793779</v>
      </c>
      <c r="V25" s="285">
        <v>38.161440508683938</v>
      </c>
      <c r="W25" s="285">
        <v>38.112933889537295</v>
      </c>
      <c r="X25" s="285">
        <v>38.111408988037475</v>
      </c>
      <c r="Y25" s="285">
        <v>38.10591756383571</v>
      </c>
      <c r="Z25" s="285">
        <v>38.12966172357936</v>
      </c>
      <c r="AA25" s="285">
        <v>38.153232743969603</v>
      </c>
      <c r="AB25" s="285">
        <v>38.135993665652499</v>
      </c>
      <c r="AC25" s="285">
        <v>38.155626870858185</v>
      </c>
      <c r="AD25" s="285">
        <v>38.150273553662679</v>
      </c>
      <c r="AE25" s="285">
        <v>38.118300073063097</v>
      </c>
      <c r="AF25" s="285">
        <v>38.214801866653268</v>
      </c>
      <c r="AG25" s="285">
        <v>38.241615189322658</v>
      </c>
      <c r="AH25" s="285">
        <v>38.228406269364953</v>
      </c>
      <c r="AI25" s="285">
        <v>38.241634004583915</v>
      </c>
      <c r="AJ25" s="285">
        <v>38.183527144674891</v>
      </c>
      <c r="AK25" s="285">
        <v>38.155335553137427</v>
      </c>
      <c r="AL25" s="285">
        <v>38.070441545434221</v>
      </c>
      <c r="AM25" s="285">
        <v>38.117636652491313</v>
      </c>
      <c r="AN25" s="285">
        <v>38.122085938922744</v>
      </c>
      <c r="AO25" s="285">
        <v>38.083286881211777</v>
      </c>
      <c r="AP25" s="285">
        <v>37.986239445039175</v>
      </c>
      <c r="AQ25" s="285">
        <v>37.989431697547275</v>
      </c>
    </row>
    <row r="26" spans="2:43" ht="18" customHeight="1">
      <c r="B26" s="347"/>
      <c r="C26" s="78"/>
      <c r="D26" s="79"/>
      <c r="E26" s="366" t="s">
        <v>572</v>
      </c>
      <c r="F26" s="367"/>
      <c r="G26" s="205" t="s">
        <v>156</v>
      </c>
      <c r="H26" s="332" t="s">
        <v>275</v>
      </c>
      <c r="I26" s="285">
        <v>38.33750806886988</v>
      </c>
      <c r="J26" s="285">
        <v>38.262847920124798</v>
      </c>
      <c r="K26" s="285">
        <v>38.263558597113153</v>
      </c>
      <c r="L26" s="285">
        <v>38.291337830656772</v>
      </c>
      <c r="M26" s="285">
        <v>38.280687071223063</v>
      </c>
      <c r="N26" s="285">
        <v>38.272992230296367</v>
      </c>
      <c r="O26" s="285">
        <v>38.273974243568844</v>
      </c>
      <c r="P26" s="285">
        <v>38.272657838241578</v>
      </c>
      <c r="Q26" s="285">
        <v>38.248632576479253</v>
      </c>
      <c r="R26" s="285">
        <v>38.254392857693311</v>
      </c>
      <c r="S26" s="285">
        <v>38.221242012239919</v>
      </c>
      <c r="T26" s="285">
        <v>38.156194482765329</v>
      </c>
      <c r="U26" s="285">
        <v>38.183030233793779</v>
      </c>
      <c r="V26" s="285">
        <v>38.161440508683938</v>
      </c>
      <c r="W26" s="285">
        <v>38.112933889537295</v>
      </c>
      <c r="X26" s="285">
        <v>38.111408988037475</v>
      </c>
      <c r="Y26" s="285">
        <v>38.10591756383571</v>
      </c>
      <c r="Z26" s="285">
        <v>38.12966172357936</v>
      </c>
      <c r="AA26" s="285">
        <v>38.153232743969603</v>
      </c>
      <c r="AB26" s="285">
        <v>38.135993665652499</v>
      </c>
      <c r="AC26" s="285">
        <v>38.155626870858185</v>
      </c>
      <c r="AD26" s="285">
        <v>38.150273553662679</v>
      </c>
      <c r="AE26" s="285">
        <v>38.118300073063097</v>
      </c>
      <c r="AF26" s="285">
        <v>41.292605634091395</v>
      </c>
      <c r="AG26" s="285">
        <v>40.860861117080326</v>
      </c>
      <c r="AH26" s="285">
        <v>40.626856946260695</v>
      </c>
      <c r="AI26" s="285">
        <v>40.759143906512335</v>
      </c>
      <c r="AJ26" s="285">
        <v>40.337787544719525</v>
      </c>
      <c r="AK26" s="285">
        <v>40.207780374112843</v>
      </c>
      <c r="AL26" s="285">
        <v>40.055683268506449</v>
      </c>
      <c r="AM26" s="285">
        <v>39.905310304204029</v>
      </c>
      <c r="AN26" s="285">
        <v>39.846880569556085</v>
      </c>
      <c r="AO26" s="285">
        <v>38.965259804920166</v>
      </c>
      <c r="AP26" s="285">
        <v>38.965259804920166</v>
      </c>
      <c r="AQ26" s="285">
        <v>38.965259804920166</v>
      </c>
    </row>
    <row r="27" spans="2:43" ht="18" customHeight="1">
      <c r="B27" s="347"/>
      <c r="C27" s="78"/>
      <c r="D27" s="181" t="s">
        <v>157</v>
      </c>
      <c r="E27" s="360"/>
      <c r="F27" s="359"/>
      <c r="G27" s="205" t="s">
        <v>158</v>
      </c>
      <c r="H27" s="332" t="s">
        <v>275</v>
      </c>
      <c r="I27" s="285">
        <v>39.054648957806315</v>
      </c>
      <c r="J27" s="285">
        <v>39.114606885661388</v>
      </c>
      <c r="K27" s="285">
        <v>39.124772504020747</v>
      </c>
      <c r="L27" s="285">
        <v>39.173560822543088</v>
      </c>
      <c r="M27" s="285">
        <v>39.095464891342033</v>
      </c>
      <c r="N27" s="285">
        <v>39.152931965355833</v>
      </c>
      <c r="O27" s="285">
        <v>39.296382638345754</v>
      </c>
      <c r="P27" s="285">
        <v>39.393375463638833</v>
      </c>
      <c r="Q27" s="285">
        <v>39.451276405636534</v>
      </c>
      <c r="R27" s="285">
        <v>39.458120151087428</v>
      </c>
      <c r="S27" s="285">
        <v>39.587671713641768</v>
      </c>
      <c r="T27" s="285">
        <v>39.70943190150809</v>
      </c>
      <c r="U27" s="285">
        <v>39.551798684642435</v>
      </c>
      <c r="V27" s="285">
        <v>39.53877126717201</v>
      </c>
      <c r="W27" s="285">
        <v>39.58524455163959</v>
      </c>
      <c r="X27" s="285">
        <v>38.504956743551674</v>
      </c>
      <c r="Y27" s="285">
        <v>39.262750145186715</v>
      </c>
      <c r="Z27" s="285">
        <v>39.526100080675697</v>
      </c>
      <c r="AA27" s="285">
        <v>39.544249356774522</v>
      </c>
      <c r="AB27" s="285">
        <v>39.672497213384858</v>
      </c>
      <c r="AC27" s="285">
        <v>39.678269714741404</v>
      </c>
      <c r="AD27" s="285">
        <v>39.382887700604243</v>
      </c>
      <c r="AE27" s="285">
        <v>39.29597322308264</v>
      </c>
      <c r="AF27" s="285">
        <v>39.295999999999999</v>
      </c>
      <c r="AG27" s="285">
        <v>39.42</v>
      </c>
      <c r="AH27" s="285">
        <v>39.75</v>
      </c>
      <c r="AI27" s="285">
        <v>39.974246984601685</v>
      </c>
      <c r="AJ27" s="285">
        <v>39.523310531316419</v>
      </c>
      <c r="AK27" s="285">
        <v>39.783289268200704</v>
      </c>
      <c r="AL27" s="285">
        <v>40.071976110257935</v>
      </c>
      <c r="AM27" s="285">
        <v>40.424184528350104</v>
      </c>
      <c r="AN27" s="285">
        <v>40.46</v>
      </c>
      <c r="AO27" s="285">
        <v>39.26</v>
      </c>
      <c r="AP27" s="285">
        <v>39.11</v>
      </c>
      <c r="AQ27" s="285">
        <v>39.11</v>
      </c>
    </row>
    <row r="28" spans="2:43" ht="18" customHeight="1">
      <c r="B28" s="347"/>
      <c r="C28" s="78"/>
      <c r="D28" s="181" t="s">
        <v>159</v>
      </c>
      <c r="E28" s="360"/>
      <c r="F28" s="359"/>
      <c r="G28" s="205" t="s">
        <v>160</v>
      </c>
      <c r="H28" s="332" t="s">
        <v>272</v>
      </c>
      <c r="I28" s="285">
        <v>30.055839000000002</v>
      </c>
      <c r="J28" s="285">
        <v>30.055839000000002</v>
      </c>
      <c r="K28" s="285">
        <v>30.055839000000002</v>
      </c>
      <c r="L28" s="285">
        <v>30.055839000000002</v>
      </c>
      <c r="M28" s="285">
        <v>30.055839000000002</v>
      </c>
      <c r="N28" s="285">
        <v>30.307002000000001</v>
      </c>
      <c r="O28" s="285">
        <v>30.0139785</v>
      </c>
      <c r="P28" s="285">
        <v>29.846506535433068</v>
      </c>
      <c r="Q28" s="285">
        <v>29.988308842229589</v>
      </c>
      <c r="R28" s="285">
        <v>29.992084283676103</v>
      </c>
      <c r="S28" s="285">
        <v>29.860935591154217</v>
      </c>
      <c r="T28" s="285">
        <v>29.991323026405798</v>
      </c>
      <c r="U28" s="285">
        <v>30.000000000000004</v>
      </c>
      <c r="V28" s="285">
        <v>29.914499316619999</v>
      </c>
      <c r="W28" s="285">
        <v>29.857416404201945</v>
      </c>
      <c r="X28" s="285">
        <v>22.44</v>
      </c>
      <c r="Y28" s="285">
        <v>22.44</v>
      </c>
      <c r="Z28" s="285">
        <v>22.44</v>
      </c>
      <c r="AA28" s="285">
        <v>22.44</v>
      </c>
      <c r="AB28" s="285">
        <v>22.44</v>
      </c>
      <c r="AC28" s="285">
        <v>22.44</v>
      </c>
      <c r="AD28" s="285">
        <v>22.44</v>
      </c>
      <c r="AE28" s="285">
        <v>22.44</v>
      </c>
      <c r="AF28" s="285">
        <v>22.44</v>
      </c>
      <c r="AG28" s="285">
        <v>22.44</v>
      </c>
      <c r="AH28" s="285">
        <v>22.44</v>
      </c>
      <c r="AI28" s="285">
        <v>22.44</v>
      </c>
      <c r="AJ28" s="285">
        <v>22.44</v>
      </c>
      <c r="AK28" s="285">
        <v>22.44</v>
      </c>
      <c r="AL28" s="285">
        <v>22.44</v>
      </c>
      <c r="AM28" s="285">
        <v>22.44</v>
      </c>
      <c r="AN28" s="285">
        <v>22.44</v>
      </c>
      <c r="AO28" s="285">
        <v>22.44</v>
      </c>
      <c r="AP28" s="285">
        <v>22.44</v>
      </c>
      <c r="AQ28" s="285">
        <v>22.44</v>
      </c>
    </row>
    <row r="29" spans="2:43" ht="18" customHeight="1">
      <c r="B29" s="347"/>
      <c r="C29" s="78"/>
      <c r="D29" s="127" t="s">
        <v>161</v>
      </c>
      <c r="E29" s="360"/>
      <c r="F29" s="359"/>
      <c r="G29" s="205" t="s">
        <v>162</v>
      </c>
      <c r="H29" s="94"/>
      <c r="I29" s="363"/>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H29" s="363"/>
      <c r="AI29" s="363"/>
      <c r="AJ29" s="363"/>
      <c r="AK29" s="363"/>
      <c r="AL29" s="363"/>
      <c r="AM29" s="363"/>
      <c r="AN29" s="363"/>
      <c r="AO29" s="363"/>
      <c r="AP29" s="363"/>
      <c r="AQ29" s="363"/>
    </row>
    <row r="30" spans="2:43" ht="18" customHeight="1">
      <c r="B30" s="347"/>
      <c r="C30" s="78"/>
      <c r="D30" s="78"/>
      <c r="E30" s="437" t="s">
        <v>573</v>
      </c>
      <c r="F30" s="204"/>
      <c r="G30" s="205" t="s">
        <v>163</v>
      </c>
      <c r="H30" s="332" t="s">
        <v>275</v>
      </c>
      <c r="I30" s="285">
        <v>35.735986846153843</v>
      </c>
      <c r="J30" s="285">
        <v>35.344215499999997</v>
      </c>
      <c r="K30" s="285">
        <v>35.581424999999996</v>
      </c>
      <c r="L30" s="285">
        <v>35.520244269230766</v>
      </c>
      <c r="M30" s="285">
        <v>35.452038000000002</v>
      </c>
      <c r="N30" s="285">
        <v>35.509120499999995</v>
      </c>
      <c r="O30" s="285">
        <v>35.432587666666663</v>
      </c>
      <c r="P30" s="285">
        <v>35.325610833333329</v>
      </c>
      <c r="Q30" s="285">
        <v>35.392499999999998</v>
      </c>
      <c r="R30" s="285">
        <v>35.369999999999997</v>
      </c>
      <c r="S30" s="285">
        <v>35.413749999999993</v>
      </c>
      <c r="T30" s="285">
        <v>35.54</v>
      </c>
      <c r="U30" s="285">
        <v>35.5</v>
      </c>
      <c r="V30" s="285">
        <v>35.341800952419369</v>
      </c>
      <c r="W30" s="285">
        <v>34.328584987412661</v>
      </c>
      <c r="X30" s="285">
        <v>35.030163746183291</v>
      </c>
      <c r="Y30" s="285">
        <v>35.007297038996178</v>
      </c>
      <c r="Z30" s="285">
        <v>35.455395833915212</v>
      </c>
      <c r="AA30" s="285">
        <v>32.898840970350406</v>
      </c>
      <c r="AB30" s="285">
        <v>34.82694351943389</v>
      </c>
      <c r="AC30" s="285">
        <v>34.770144404332129</v>
      </c>
      <c r="AD30" s="285">
        <v>36.934755472239061</v>
      </c>
      <c r="AE30" s="285">
        <v>34.79712962962963</v>
      </c>
      <c r="AF30" s="285">
        <v>34.820334842244975</v>
      </c>
      <c r="AG30" s="285">
        <v>34.706850951347683</v>
      </c>
      <c r="AH30" s="285">
        <v>34.659154453373851</v>
      </c>
      <c r="AI30" s="285">
        <v>34.773293586828856</v>
      </c>
      <c r="AJ30" s="285">
        <v>34.563015228729469</v>
      </c>
      <c r="AK30" s="285">
        <v>34.528819540760765</v>
      </c>
      <c r="AL30" s="285">
        <v>34.655301576064041</v>
      </c>
      <c r="AM30" s="285">
        <v>34.576281904286255</v>
      </c>
      <c r="AN30" s="285">
        <v>34.5578748466448</v>
      </c>
      <c r="AO30" s="285">
        <v>35.942114607423527</v>
      </c>
      <c r="AP30" s="285">
        <v>35.32654934127487</v>
      </c>
      <c r="AQ30" s="285">
        <v>35.095429657517016</v>
      </c>
    </row>
    <row r="31" spans="2:43" ht="18" customHeight="1">
      <c r="B31" s="347"/>
      <c r="C31" s="78"/>
      <c r="D31" s="78"/>
      <c r="E31" s="203" t="s">
        <v>164</v>
      </c>
      <c r="F31" s="204"/>
      <c r="G31" s="205" t="s">
        <v>165</v>
      </c>
      <c r="H31" s="332" t="s">
        <v>275</v>
      </c>
      <c r="I31" s="285">
        <v>35.735986846153843</v>
      </c>
      <c r="J31" s="285">
        <v>35.344215499999997</v>
      </c>
      <c r="K31" s="285">
        <v>35.581424999999996</v>
      </c>
      <c r="L31" s="285">
        <v>35.520244269230766</v>
      </c>
      <c r="M31" s="285">
        <v>35.452038000000002</v>
      </c>
      <c r="N31" s="285">
        <v>35.509120499999995</v>
      </c>
      <c r="O31" s="285">
        <v>35.432587666666663</v>
      </c>
      <c r="P31" s="285">
        <v>35.325610833333329</v>
      </c>
      <c r="Q31" s="285">
        <v>35.392499999999998</v>
      </c>
      <c r="R31" s="285">
        <v>35.369999999999997</v>
      </c>
      <c r="S31" s="285">
        <v>35.413749999999993</v>
      </c>
      <c r="T31" s="285">
        <v>35.54</v>
      </c>
      <c r="U31" s="285">
        <v>35.5</v>
      </c>
      <c r="V31" s="285">
        <v>35.341800952419369</v>
      </c>
      <c r="W31" s="285">
        <v>34.328584987412661</v>
      </c>
      <c r="X31" s="285">
        <v>35.030163746183291</v>
      </c>
      <c r="Y31" s="285">
        <v>35.007297038996178</v>
      </c>
      <c r="Z31" s="285">
        <v>35.455395833915212</v>
      </c>
      <c r="AA31" s="285">
        <v>32.898840970350406</v>
      </c>
      <c r="AB31" s="285">
        <v>34.82694351943389</v>
      </c>
      <c r="AC31" s="285">
        <v>34.770144404332129</v>
      </c>
      <c r="AD31" s="285">
        <v>36.934755472239061</v>
      </c>
      <c r="AE31" s="285">
        <v>34.79712962962963</v>
      </c>
      <c r="AF31" s="285">
        <v>34.232258363538925</v>
      </c>
      <c r="AG31" s="285">
        <v>34.232258363538925</v>
      </c>
      <c r="AH31" s="285">
        <v>34.232258363538925</v>
      </c>
      <c r="AI31" s="285">
        <v>34.232258363538925</v>
      </c>
      <c r="AJ31" s="285">
        <v>34.232258363538925</v>
      </c>
      <c r="AK31" s="285">
        <v>34.232258363538925</v>
      </c>
      <c r="AL31" s="285">
        <v>34.232258363538925</v>
      </c>
      <c r="AM31" s="285">
        <v>34.232258363538925</v>
      </c>
      <c r="AN31" s="285">
        <v>34.501315373521614</v>
      </c>
      <c r="AO31" s="285">
        <v>34.501315373521614</v>
      </c>
      <c r="AP31" s="285">
        <v>34.501315373521614</v>
      </c>
      <c r="AQ31" s="285">
        <v>34.501315373521614</v>
      </c>
    </row>
    <row r="32" spans="2:43" ht="18" customHeight="1">
      <c r="B32" s="347"/>
      <c r="C32" s="79"/>
      <c r="D32" s="79"/>
      <c r="E32" s="203" t="s">
        <v>166</v>
      </c>
      <c r="F32" s="204"/>
      <c r="G32" s="205" t="s">
        <v>167</v>
      </c>
      <c r="H32" s="332" t="s">
        <v>275</v>
      </c>
      <c r="I32" s="285">
        <v>35.735986846153843</v>
      </c>
      <c r="J32" s="285">
        <v>35.344215499999997</v>
      </c>
      <c r="K32" s="285">
        <v>35.581424999999996</v>
      </c>
      <c r="L32" s="285">
        <v>35.520244269230766</v>
      </c>
      <c r="M32" s="285">
        <v>35.452038000000002</v>
      </c>
      <c r="N32" s="285">
        <v>35.509120499999995</v>
      </c>
      <c r="O32" s="285">
        <v>35.432587666666663</v>
      </c>
      <c r="P32" s="285">
        <v>35.325610833333329</v>
      </c>
      <c r="Q32" s="285">
        <v>35.392499999999998</v>
      </c>
      <c r="R32" s="285">
        <v>35.369999999999997</v>
      </c>
      <c r="S32" s="285">
        <v>35.413749999999993</v>
      </c>
      <c r="T32" s="285">
        <v>35.54</v>
      </c>
      <c r="U32" s="285">
        <v>35.5</v>
      </c>
      <c r="V32" s="285">
        <v>35.341800952419369</v>
      </c>
      <c r="W32" s="285">
        <v>34.328584987412661</v>
      </c>
      <c r="X32" s="285">
        <v>35.030163746183291</v>
      </c>
      <c r="Y32" s="285">
        <v>35.007297038996178</v>
      </c>
      <c r="Z32" s="285">
        <v>35.455395833915212</v>
      </c>
      <c r="AA32" s="285">
        <v>32.898840970350406</v>
      </c>
      <c r="AB32" s="285">
        <v>34.82694351943389</v>
      </c>
      <c r="AC32" s="285">
        <v>34.770144404332129</v>
      </c>
      <c r="AD32" s="285">
        <v>36.934755472239061</v>
      </c>
      <c r="AE32" s="285">
        <v>34.79712962962963</v>
      </c>
      <c r="AF32" s="285">
        <v>34.556297668770959</v>
      </c>
      <c r="AG32" s="285">
        <v>34.513488989475263</v>
      </c>
      <c r="AH32" s="285">
        <v>34.441331529150176</v>
      </c>
      <c r="AI32" s="285">
        <v>34.680232801824594</v>
      </c>
      <c r="AJ32" s="285">
        <v>34.414603622184764</v>
      </c>
      <c r="AK32" s="285">
        <v>34.325993434346763</v>
      </c>
      <c r="AL32" s="285">
        <v>34.318398033087739</v>
      </c>
      <c r="AM32" s="285">
        <v>34.318398033087739</v>
      </c>
      <c r="AN32" s="285">
        <v>34.505538059536946</v>
      </c>
      <c r="AO32" s="285">
        <v>34.505538059536946</v>
      </c>
      <c r="AP32" s="285">
        <v>34.505538059536946</v>
      </c>
      <c r="AQ32" s="285">
        <v>34.505538059536946</v>
      </c>
    </row>
    <row r="33" spans="2:43" ht="18" customHeight="1">
      <c r="B33" s="347"/>
      <c r="C33" s="344" t="s">
        <v>482</v>
      </c>
      <c r="D33" s="181"/>
      <c r="E33" s="360"/>
      <c r="F33" s="359"/>
      <c r="G33" s="205" t="s">
        <v>494</v>
      </c>
      <c r="H33" s="94"/>
      <c r="I33" s="363"/>
      <c r="J33" s="363"/>
      <c r="K33" s="363"/>
      <c r="L33" s="363"/>
      <c r="M33" s="363"/>
      <c r="N33" s="363"/>
      <c r="O33" s="363"/>
      <c r="P33" s="363"/>
      <c r="Q33" s="363"/>
      <c r="R33" s="363"/>
      <c r="S33" s="363"/>
      <c r="T33" s="363"/>
      <c r="U33" s="363"/>
      <c r="V33" s="363"/>
      <c r="W33" s="363"/>
      <c r="X33" s="363"/>
      <c r="Y33" s="363"/>
      <c r="Z33" s="363"/>
      <c r="AA33" s="363"/>
      <c r="AB33" s="363"/>
      <c r="AC33" s="363"/>
      <c r="AD33" s="363"/>
      <c r="AE33" s="363"/>
      <c r="AF33" s="363"/>
      <c r="AG33" s="363"/>
      <c r="AH33" s="363"/>
      <c r="AI33" s="363"/>
      <c r="AJ33" s="363"/>
      <c r="AK33" s="363"/>
      <c r="AL33" s="363"/>
      <c r="AM33" s="363"/>
      <c r="AN33" s="363"/>
      <c r="AO33" s="363"/>
      <c r="AP33" s="363"/>
      <c r="AQ33" s="363"/>
    </row>
    <row r="34" spans="2:43" ht="18" customHeight="1">
      <c r="B34" s="347"/>
      <c r="C34" s="78"/>
      <c r="D34" s="356" t="s">
        <v>483</v>
      </c>
      <c r="E34" s="358"/>
      <c r="F34" s="359"/>
      <c r="G34" s="205" t="s">
        <v>495</v>
      </c>
      <c r="H34" s="94"/>
      <c r="I34" s="363"/>
      <c r="J34" s="363"/>
      <c r="K34" s="363"/>
      <c r="L34" s="363"/>
      <c r="M34" s="363"/>
      <c r="N34" s="363"/>
      <c r="O34" s="363"/>
      <c r="P34" s="363"/>
      <c r="Q34" s="363"/>
      <c r="R34" s="363"/>
      <c r="S34" s="363"/>
      <c r="T34" s="363"/>
      <c r="U34" s="363"/>
      <c r="V34" s="363"/>
      <c r="W34" s="363"/>
      <c r="X34" s="363"/>
      <c r="Y34" s="363"/>
      <c r="Z34" s="363"/>
      <c r="AA34" s="363"/>
      <c r="AB34" s="363"/>
      <c r="AC34" s="363"/>
      <c r="AD34" s="363"/>
      <c r="AE34" s="363"/>
      <c r="AF34" s="363"/>
      <c r="AG34" s="363"/>
      <c r="AH34" s="363"/>
      <c r="AI34" s="363"/>
      <c r="AJ34" s="363"/>
      <c r="AK34" s="363"/>
      <c r="AL34" s="363"/>
      <c r="AM34" s="363"/>
      <c r="AN34" s="363"/>
      <c r="AO34" s="363"/>
      <c r="AP34" s="363"/>
      <c r="AQ34" s="363"/>
    </row>
    <row r="35" spans="2:43" ht="18" customHeight="1">
      <c r="B35" s="347"/>
      <c r="C35" s="78"/>
      <c r="D35" s="353"/>
      <c r="E35" s="181" t="s">
        <v>168</v>
      </c>
      <c r="F35" s="181"/>
      <c r="G35" s="205" t="s">
        <v>169</v>
      </c>
      <c r="H35" s="332" t="s">
        <v>275</v>
      </c>
      <c r="I35" s="285">
        <v>33.634309642043327</v>
      </c>
      <c r="J35" s="285">
        <v>33.616681990333355</v>
      </c>
      <c r="K35" s="285">
        <v>33.616436807838149</v>
      </c>
      <c r="L35" s="285">
        <v>33.62154200913659</v>
      </c>
      <c r="M35" s="285">
        <v>33.621637255630183</v>
      </c>
      <c r="N35" s="285">
        <v>33.627095932081097</v>
      </c>
      <c r="O35" s="285">
        <v>33.617420709578262</v>
      </c>
      <c r="P35" s="285">
        <v>33.611251587105471</v>
      </c>
      <c r="Q35" s="285">
        <v>33.580155184843854</v>
      </c>
      <c r="R35" s="285">
        <v>33.573410940022853</v>
      </c>
      <c r="S35" s="285">
        <v>33.572052159584118</v>
      </c>
      <c r="T35" s="285">
        <v>33.563577660134989</v>
      </c>
      <c r="U35" s="285">
        <v>33.579037759205036</v>
      </c>
      <c r="V35" s="285">
        <v>33.554818437970297</v>
      </c>
      <c r="W35" s="285">
        <v>33.547353768652954</v>
      </c>
      <c r="X35" s="285">
        <v>33.546526293874884</v>
      </c>
      <c r="Y35" s="285">
        <v>33.547311815446051</v>
      </c>
      <c r="Z35" s="285">
        <v>33.537593104915914</v>
      </c>
      <c r="AA35" s="285">
        <v>33.526311878844517</v>
      </c>
      <c r="AB35" s="285">
        <v>33.527222131645956</v>
      </c>
      <c r="AC35" s="285">
        <v>33.525548342770897</v>
      </c>
      <c r="AD35" s="285">
        <v>33.525992201032928</v>
      </c>
      <c r="AE35" s="285">
        <v>33.5320301412224</v>
      </c>
      <c r="AF35" s="285">
        <v>33.309703937007825</v>
      </c>
      <c r="AG35" s="285">
        <v>33.309703937007825</v>
      </c>
      <c r="AH35" s="285">
        <v>33.309703937007825</v>
      </c>
      <c r="AI35" s="285">
        <v>33.309703937007825</v>
      </c>
      <c r="AJ35" s="285">
        <v>33.309703937007825</v>
      </c>
      <c r="AK35" s="285">
        <v>33.309703937007825</v>
      </c>
      <c r="AL35" s="285">
        <v>33.309703937007825</v>
      </c>
      <c r="AM35" s="285">
        <v>33.309703937007825</v>
      </c>
      <c r="AN35" s="285">
        <v>33.309703937007825</v>
      </c>
      <c r="AO35" s="285">
        <v>33.309703937007825</v>
      </c>
      <c r="AP35" s="285">
        <v>33.322616761962898</v>
      </c>
      <c r="AQ35" s="285">
        <v>33.322616761962898</v>
      </c>
    </row>
    <row r="36" spans="2:43" ht="18" customHeight="1">
      <c r="B36" s="347"/>
      <c r="C36" s="78"/>
      <c r="D36" s="354"/>
      <c r="E36" s="181" t="s">
        <v>170</v>
      </c>
      <c r="F36" s="181"/>
      <c r="G36" s="205" t="s">
        <v>171</v>
      </c>
      <c r="H36" s="332" t="s">
        <v>275</v>
      </c>
      <c r="I36" s="285">
        <v>35.084999999999994</v>
      </c>
      <c r="J36" s="285">
        <v>35.084999999999994</v>
      </c>
      <c r="K36" s="285">
        <v>35.084999999999994</v>
      </c>
      <c r="L36" s="285">
        <v>35.084999999999994</v>
      </c>
      <c r="M36" s="285">
        <v>35.084999999999994</v>
      </c>
      <c r="N36" s="285">
        <v>35.084999999999994</v>
      </c>
      <c r="O36" s="285">
        <v>35.084999999999994</v>
      </c>
      <c r="P36" s="285">
        <v>35.084999999999994</v>
      </c>
      <c r="Q36" s="285">
        <v>35.084999999999994</v>
      </c>
      <c r="R36" s="285">
        <v>35.084999999999994</v>
      </c>
      <c r="S36" s="285">
        <v>35.084999999999994</v>
      </c>
      <c r="T36" s="285">
        <v>35.084999999999994</v>
      </c>
      <c r="U36" s="285">
        <v>35.084999999999994</v>
      </c>
      <c r="V36" s="285">
        <v>35.084999999999994</v>
      </c>
      <c r="W36" s="285">
        <v>35.084999999999994</v>
      </c>
      <c r="X36" s="285">
        <v>35.084999999999994</v>
      </c>
      <c r="Y36" s="285">
        <v>35.084999999999994</v>
      </c>
      <c r="Z36" s="285">
        <v>35.084999999999994</v>
      </c>
      <c r="AA36" s="285">
        <v>35.084999999999994</v>
      </c>
      <c r="AB36" s="285">
        <v>35.084999999999994</v>
      </c>
      <c r="AC36" s="285">
        <v>35.084999999999994</v>
      </c>
      <c r="AD36" s="285">
        <v>35.084999999999994</v>
      </c>
      <c r="AE36" s="285">
        <v>35.084999999999994</v>
      </c>
      <c r="AF36" s="285">
        <v>33.747182734413194</v>
      </c>
      <c r="AG36" s="285">
        <v>33.747182734413194</v>
      </c>
      <c r="AH36" s="285">
        <v>33.747182734413194</v>
      </c>
      <c r="AI36" s="285">
        <v>33.747182734413194</v>
      </c>
      <c r="AJ36" s="285">
        <v>33.747182734413194</v>
      </c>
      <c r="AK36" s="285">
        <v>33.747182734413194</v>
      </c>
      <c r="AL36" s="285">
        <v>33.747182734413194</v>
      </c>
      <c r="AM36" s="285">
        <v>33.747182734413194</v>
      </c>
      <c r="AN36" s="285">
        <v>33.747182734413194</v>
      </c>
      <c r="AO36" s="285">
        <v>33.747182734413194</v>
      </c>
      <c r="AP36" s="285">
        <v>33.672406035821624</v>
      </c>
      <c r="AQ36" s="285">
        <v>33.672406035821624</v>
      </c>
    </row>
    <row r="37" spans="2:43" ht="18" customHeight="1">
      <c r="B37" s="347"/>
      <c r="C37" s="78"/>
      <c r="D37" s="356" t="s">
        <v>484</v>
      </c>
      <c r="E37" s="358"/>
      <c r="F37" s="359"/>
      <c r="G37" s="205" t="s">
        <v>496</v>
      </c>
      <c r="H37" s="94"/>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3"/>
      <c r="AM37" s="363"/>
      <c r="AN37" s="363"/>
      <c r="AO37" s="363"/>
      <c r="AP37" s="363"/>
      <c r="AQ37" s="363"/>
    </row>
    <row r="38" spans="2:43" ht="18" customHeight="1">
      <c r="B38" s="347"/>
      <c r="C38" s="78"/>
      <c r="D38" s="345"/>
      <c r="E38" s="206" t="s">
        <v>567</v>
      </c>
      <c r="F38" s="206"/>
      <c r="G38" s="588" t="s">
        <v>172</v>
      </c>
      <c r="H38" s="332" t="s">
        <v>275</v>
      </c>
      <c r="I38" s="285">
        <v>34.567045100411484</v>
      </c>
      <c r="J38" s="285">
        <v>34.579886792092545</v>
      </c>
      <c r="K38" s="285">
        <v>34.597950406440432</v>
      </c>
      <c r="L38" s="285">
        <v>34.605036342646009</v>
      </c>
      <c r="M38" s="285">
        <v>34.607099764873567</v>
      </c>
      <c r="N38" s="285">
        <v>34.605244479590418</v>
      </c>
      <c r="O38" s="285">
        <v>34.60743918066288</v>
      </c>
      <c r="P38" s="285">
        <v>34.607383106218784</v>
      </c>
      <c r="Q38" s="285">
        <v>34.608083951460031</v>
      </c>
      <c r="R38" s="285">
        <v>34.60773592711692</v>
      </c>
      <c r="S38" s="285">
        <v>34.602116726174735</v>
      </c>
      <c r="T38" s="285">
        <v>34.601448598032043</v>
      </c>
      <c r="U38" s="285">
        <v>34.598498326752271</v>
      </c>
      <c r="V38" s="285">
        <v>34.596942553229873</v>
      </c>
      <c r="W38" s="285">
        <v>34.593655277465331</v>
      </c>
      <c r="X38" s="285">
        <v>34.588300513684189</v>
      </c>
      <c r="Y38" s="285">
        <v>34.582146271442042</v>
      </c>
      <c r="Z38" s="285">
        <v>34.576321953994459</v>
      </c>
      <c r="AA38" s="285">
        <v>34.57019694610068</v>
      </c>
      <c r="AB38" s="285">
        <v>34.57266228107536</v>
      </c>
      <c r="AC38" s="285">
        <v>34.571365357323508</v>
      </c>
      <c r="AD38" s="285">
        <v>34.569500488673143</v>
      </c>
      <c r="AE38" s="285">
        <v>34.562191216821226</v>
      </c>
      <c r="AF38" s="285">
        <v>33.3666079192786</v>
      </c>
      <c r="AG38" s="285">
        <v>33.365595934979048</v>
      </c>
      <c r="AH38" s="285">
        <v>33.367162936913118</v>
      </c>
      <c r="AI38" s="285">
        <v>33.360009496451113</v>
      </c>
      <c r="AJ38" s="285">
        <v>33.359788892880857</v>
      </c>
      <c r="AK38" s="285">
        <v>33.363814525244273</v>
      </c>
      <c r="AL38" s="285">
        <v>33.36283260541132</v>
      </c>
      <c r="AM38" s="285">
        <v>33.363336798241264</v>
      </c>
      <c r="AN38" s="285">
        <v>33.362312310229186</v>
      </c>
      <c r="AO38" s="285">
        <v>33.356312246198193</v>
      </c>
      <c r="AP38" s="285">
        <v>33.359337567678786</v>
      </c>
      <c r="AQ38" s="285">
        <v>33.357953648848898</v>
      </c>
    </row>
    <row r="39" spans="2:43" ht="18" customHeight="1">
      <c r="B39" s="347"/>
      <c r="C39" s="78"/>
      <c r="D39" s="345"/>
      <c r="E39" s="206" t="s">
        <v>568</v>
      </c>
      <c r="F39" s="206"/>
      <c r="G39" s="589"/>
      <c r="H39" s="332" t="s">
        <v>275</v>
      </c>
      <c r="I39" s="285">
        <v>34.567045100411484</v>
      </c>
      <c r="J39" s="285">
        <v>34.579886792092545</v>
      </c>
      <c r="K39" s="285">
        <v>34.597950406440432</v>
      </c>
      <c r="L39" s="285">
        <v>34.605036342646009</v>
      </c>
      <c r="M39" s="285">
        <v>34.607099764873567</v>
      </c>
      <c r="N39" s="285">
        <v>34.605244479590418</v>
      </c>
      <c r="O39" s="285">
        <v>34.60743918066288</v>
      </c>
      <c r="P39" s="285">
        <v>34.607383106218784</v>
      </c>
      <c r="Q39" s="285">
        <v>34.608083951460031</v>
      </c>
      <c r="R39" s="285">
        <v>34.60773592711692</v>
      </c>
      <c r="S39" s="285">
        <v>34.602116726174735</v>
      </c>
      <c r="T39" s="285">
        <v>34.601448598032043</v>
      </c>
      <c r="U39" s="285">
        <v>34.598498326752271</v>
      </c>
      <c r="V39" s="285">
        <v>34.596942553229873</v>
      </c>
      <c r="W39" s="285">
        <v>34.593655277465331</v>
      </c>
      <c r="X39" s="285">
        <v>34.588300262304415</v>
      </c>
      <c r="Y39" s="285">
        <v>34.582145503398692</v>
      </c>
      <c r="Z39" s="285">
        <v>34.576320685421187</v>
      </c>
      <c r="AA39" s="285">
        <v>34.570171056421664</v>
      </c>
      <c r="AB39" s="285">
        <v>34.569155185034134</v>
      </c>
      <c r="AC39" s="285">
        <v>34.478575878102468</v>
      </c>
      <c r="AD39" s="285">
        <v>34.472803852214177</v>
      </c>
      <c r="AE39" s="285">
        <v>34.461191009396543</v>
      </c>
      <c r="AF39" s="285">
        <v>33.273195986913549</v>
      </c>
      <c r="AG39" s="285">
        <v>33.250701217156717</v>
      </c>
      <c r="AH39" s="285">
        <v>33.228348442912207</v>
      </c>
      <c r="AI39" s="285">
        <v>33.205275660822707</v>
      </c>
      <c r="AJ39" s="285">
        <v>33.190921780018712</v>
      </c>
      <c r="AK39" s="285">
        <v>33.181886397078209</v>
      </c>
      <c r="AL39" s="285">
        <v>33.181803851528315</v>
      </c>
      <c r="AM39" s="285">
        <v>33.145070988318814</v>
      </c>
      <c r="AN39" s="285">
        <v>33.151394211538751</v>
      </c>
      <c r="AO39" s="285">
        <v>33.156266988087374</v>
      </c>
      <c r="AP39" s="285">
        <v>33.144321460466998</v>
      </c>
      <c r="AQ39" s="285">
        <v>33.127594594252727</v>
      </c>
    </row>
    <row r="40" spans="2:43" ht="18" customHeight="1">
      <c r="B40" s="347"/>
      <c r="C40" s="78"/>
      <c r="D40" s="351"/>
      <c r="E40" s="181" t="s">
        <v>173</v>
      </c>
      <c r="F40" s="181"/>
      <c r="G40" s="205" t="s">
        <v>174</v>
      </c>
      <c r="H40" s="332" t="s">
        <v>275</v>
      </c>
      <c r="I40" s="285">
        <v>36.418635000000002</v>
      </c>
      <c r="J40" s="285">
        <v>36.418635000000002</v>
      </c>
      <c r="K40" s="285">
        <v>36.418634999999995</v>
      </c>
      <c r="L40" s="285">
        <v>36.418634999999995</v>
      </c>
      <c r="M40" s="285">
        <v>36.418635000000002</v>
      </c>
      <c r="N40" s="285">
        <v>36.418635000000002</v>
      </c>
      <c r="O40" s="285">
        <v>36.418634999999995</v>
      </c>
      <c r="P40" s="285">
        <v>36.418635000000002</v>
      </c>
      <c r="Q40" s="285">
        <v>36.418635000000002</v>
      </c>
      <c r="R40" s="285">
        <v>36.418634999999995</v>
      </c>
      <c r="S40" s="285">
        <v>36.700000000000003</v>
      </c>
      <c r="T40" s="285">
        <v>36.700000000000003</v>
      </c>
      <c r="U40" s="285">
        <v>36.70000000000001</v>
      </c>
      <c r="V40" s="285">
        <v>36.699999999999996</v>
      </c>
      <c r="W40" s="285">
        <v>36.699999999999996</v>
      </c>
      <c r="X40" s="285">
        <v>36.700000000000003</v>
      </c>
      <c r="Y40" s="285">
        <v>36.700000000000003</v>
      </c>
      <c r="Z40" s="285">
        <v>36.700000000000003</v>
      </c>
      <c r="AA40" s="285">
        <v>36.699999999999996</v>
      </c>
      <c r="AB40" s="285">
        <v>36.700000000000003</v>
      </c>
      <c r="AC40" s="285">
        <v>36.700000000000003</v>
      </c>
      <c r="AD40" s="285">
        <v>36.700000000000003</v>
      </c>
      <c r="AE40" s="285">
        <v>36.700000000000003</v>
      </c>
      <c r="AF40" s="285">
        <v>36.326416409643144</v>
      </c>
      <c r="AG40" s="285">
        <v>36.284527800508691</v>
      </c>
      <c r="AH40" s="285">
        <v>36.231430256877296</v>
      </c>
      <c r="AI40" s="285">
        <v>36.278612937529282</v>
      </c>
      <c r="AJ40" s="285">
        <v>36.35071767281223</v>
      </c>
      <c r="AK40" s="285">
        <v>36.365329137865395</v>
      </c>
      <c r="AL40" s="285">
        <v>36.323347749888413</v>
      </c>
      <c r="AM40" s="285">
        <v>36.274840285892139</v>
      </c>
      <c r="AN40" s="285">
        <v>36.340045539380185</v>
      </c>
      <c r="AO40" s="285">
        <v>36.484633949185387</v>
      </c>
      <c r="AP40" s="285">
        <v>36.414486339001812</v>
      </c>
      <c r="AQ40" s="285">
        <v>36.457971662112662</v>
      </c>
    </row>
    <row r="41" spans="2:43" ht="18" customHeight="1">
      <c r="B41" s="347"/>
      <c r="C41" s="78"/>
      <c r="D41" s="351"/>
      <c r="E41" s="181" t="s">
        <v>175</v>
      </c>
      <c r="F41" s="181"/>
      <c r="G41" s="205" t="s">
        <v>176</v>
      </c>
      <c r="H41" s="332" t="s">
        <v>275</v>
      </c>
      <c r="I41" s="285">
        <v>36.781744553621323</v>
      </c>
      <c r="J41" s="285">
        <v>36.777181715926083</v>
      </c>
      <c r="K41" s="285">
        <v>36.777553462819036</v>
      </c>
      <c r="L41" s="285">
        <v>36.782116782943945</v>
      </c>
      <c r="M41" s="285">
        <v>36.780795757776573</v>
      </c>
      <c r="N41" s="285">
        <v>36.79380582683968</v>
      </c>
      <c r="O41" s="285">
        <v>36.788322571833383</v>
      </c>
      <c r="P41" s="285">
        <v>36.784102252236828</v>
      </c>
      <c r="Q41" s="285">
        <v>36.756691110285011</v>
      </c>
      <c r="R41" s="285">
        <v>36.782986660496178</v>
      </c>
      <c r="S41" s="285">
        <v>36.758465497850636</v>
      </c>
      <c r="T41" s="285">
        <v>36.754054906833289</v>
      </c>
      <c r="U41" s="285">
        <v>36.752593754333432</v>
      </c>
      <c r="V41" s="285">
        <v>36.746756410839481</v>
      </c>
      <c r="W41" s="285">
        <v>36.742647190656967</v>
      </c>
      <c r="X41" s="285">
        <v>36.740013009713692</v>
      </c>
      <c r="Y41" s="285">
        <v>36.735815035417104</v>
      </c>
      <c r="Z41" s="285">
        <v>36.735098247223377</v>
      </c>
      <c r="AA41" s="285">
        <v>36.725843624509146</v>
      </c>
      <c r="AB41" s="285">
        <v>36.724758820022956</v>
      </c>
      <c r="AC41" s="285">
        <v>36.731216063225041</v>
      </c>
      <c r="AD41" s="285">
        <v>36.733323063833069</v>
      </c>
      <c r="AE41" s="285">
        <v>36.735084274482858</v>
      </c>
      <c r="AF41" s="285">
        <v>36.494518065217392</v>
      </c>
      <c r="AG41" s="285">
        <v>36.494518065217392</v>
      </c>
      <c r="AH41" s="285">
        <v>36.494518065217392</v>
      </c>
      <c r="AI41" s="285">
        <v>36.494518065217392</v>
      </c>
      <c r="AJ41" s="285">
        <v>36.494518065217392</v>
      </c>
      <c r="AK41" s="285">
        <v>36.494518065217392</v>
      </c>
      <c r="AL41" s="285">
        <v>36.494518065217392</v>
      </c>
      <c r="AM41" s="285">
        <v>36.494518065217392</v>
      </c>
      <c r="AN41" s="285">
        <v>36.494518065217392</v>
      </c>
      <c r="AO41" s="285">
        <v>36.494518065217392</v>
      </c>
      <c r="AP41" s="285">
        <v>36.6047300484937</v>
      </c>
      <c r="AQ41" s="285">
        <v>36.6047300484937</v>
      </c>
    </row>
    <row r="42" spans="2:43" ht="18" customHeight="1">
      <c r="B42" s="347"/>
      <c r="C42" s="78"/>
      <c r="D42" s="351"/>
      <c r="E42" s="206" t="s">
        <v>569</v>
      </c>
      <c r="F42" s="206"/>
      <c r="G42" s="588" t="s">
        <v>178</v>
      </c>
      <c r="H42" s="332" t="s">
        <v>275</v>
      </c>
      <c r="I42" s="285">
        <v>38.114902428723028</v>
      </c>
      <c r="J42" s="285">
        <v>38.106167927710842</v>
      </c>
      <c r="K42" s="285">
        <v>38.099998918235286</v>
      </c>
      <c r="L42" s="285">
        <v>38.118556224137933</v>
      </c>
      <c r="M42" s="285">
        <v>38.124450375000002</v>
      </c>
      <c r="N42" s="285">
        <v>38.088821915730335</v>
      </c>
      <c r="O42" s="285">
        <v>38.10029827752809</v>
      </c>
      <c r="P42" s="285">
        <v>38.155752726666663</v>
      </c>
      <c r="Q42" s="285">
        <v>38.120888888888913</v>
      </c>
      <c r="R42" s="285">
        <v>38.127177777777774</v>
      </c>
      <c r="S42" s="285">
        <v>38.184162790697677</v>
      </c>
      <c r="T42" s="285">
        <v>38.203614457831328</v>
      </c>
      <c r="U42" s="285">
        <v>38.037037037037038</v>
      </c>
      <c r="V42" s="285">
        <v>37.996185178861893</v>
      </c>
      <c r="W42" s="285">
        <v>37.765180411666286</v>
      </c>
      <c r="X42" s="285">
        <v>37.762503415531526</v>
      </c>
      <c r="Y42" s="285">
        <v>37.855497998911197</v>
      </c>
      <c r="Z42" s="285">
        <v>37.957984030302001</v>
      </c>
      <c r="AA42" s="285">
        <v>37.944810991286097</v>
      </c>
      <c r="AB42" s="285">
        <v>37.917853373113942</v>
      </c>
      <c r="AC42" s="285">
        <v>38.063633267630031</v>
      </c>
      <c r="AD42" s="285">
        <v>37.956012902005554</v>
      </c>
      <c r="AE42" s="285">
        <v>37.938322212442507</v>
      </c>
      <c r="AF42" s="285">
        <v>38.041820628985519</v>
      </c>
      <c r="AG42" s="285">
        <v>38.041820628985519</v>
      </c>
      <c r="AH42" s="285">
        <v>38.041820628985519</v>
      </c>
      <c r="AI42" s="285">
        <v>38.041820628985519</v>
      </c>
      <c r="AJ42" s="285">
        <v>38.041820628985519</v>
      </c>
      <c r="AK42" s="285">
        <v>38.041820628985519</v>
      </c>
      <c r="AL42" s="285">
        <v>38.041820628985519</v>
      </c>
      <c r="AM42" s="285">
        <v>38.041820628985519</v>
      </c>
      <c r="AN42" s="285">
        <v>38.041820628985519</v>
      </c>
      <c r="AO42" s="285">
        <v>38.041820628985519</v>
      </c>
      <c r="AP42" s="285">
        <v>37.873684476442769</v>
      </c>
      <c r="AQ42" s="285">
        <v>37.873684476442769</v>
      </c>
    </row>
    <row r="43" spans="2:43" ht="18" customHeight="1">
      <c r="B43" s="347"/>
      <c r="C43" s="78"/>
      <c r="D43" s="351"/>
      <c r="E43" s="206" t="s">
        <v>570</v>
      </c>
      <c r="F43" s="206"/>
      <c r="G43" s="589"/>
      <c r="H43" s="332" t="s">
        <v>275</v>
      </c>
      <c r="I43" s="285">
        <v>38.114902428723028</v>
      </c>
      <c r="J43" s="285">
        <v>38.106167927710842</v>
      </c>
      <c r="K43" s="285">
        <v>38.099998918235286</v>
      </c>
      <c r="L43" s="285">
        <v>38.118556224137933</v>
      </c>
      <c r="M43" s="285">
        <v>38.124450375000002</v>
      </c>
      <c r="N43" s="285">
        <v>38.088821915730335</v>
      </c>
      <c r="O43" s="285">
        <v>38.10029827752809</v>
      </c>
      <c r="P43" s="285">
        <v>38.155752726666663</v>
      </c>
      <c r="Q43" s="285">
        <v>38.120888888888913</v>
      </c>
      <c r="R43" s="285">
        <v>38.127177777777774</v>
      </c>
      <c r="S43" s="285">
        <v>38.184162790697677</v>
      </c>
      <c r="T43" s="285">
        <v>38.203614457831328</v>
      </c>
      <c r="U43" s="285">
        <v>38.037037037037038</v>
      </c>
      <c r="V43" s="285">
        <v>37.996185178861893</v>
      </c>
      <c r="W43" s="285">
        <v>37.765180411666286</v>
      </c>
      <c r="X43" s="285">
        <v>37.762503415531526</v>
      </c>
      <c r="Y43" s="285">
        <v>37.853960355410024</v>
      </c>
      <c r="Z43" s="285">
        <v>37.955993646130153</v>
      </c>
      <c r="AA43" s="285">
        <v>37.942699473020866</v>
      </c>
      <c r="AB43" s="285">
        <v>37.915045049462982</v>
      </c>
      <c r="AC43" s="285">
        <v>38.060786409411854</v>
      </c>
      <c r="AD43" s="285">
        <v>37.952929368721371</v>
      </c>
      <c r="AE43" s="285">
        <v>37.935267571612378</v>
      </c>
      <c r="AF43" s="285">
        <v>38.038371103413432</v>
      </c>
      <c r="AG43" s="285">
        <v>38.03629200886926</v>
      </c>
      <c r="AH43" s="285">
        <v>38.035910072147423</v>
      </c>
      <c r="AI43" s="285">
        <v>38.036453778446109</v>
      </c>
      <c r="AJ43" s="285">
        <v>38.036591529207072</v>
      </c>
      <c r="AK43" s="285">
        <v>38.036769581938913</v>
      </c>
      <c r="AL43" s="285">
        <v>38.036244189139303</v>
      </c>
      <c r="AM43" s="285">
        <v>38.03616591379641</v>
      </c>
      <c r="AN43" s="285">
        <v>38.041134293279356</v>
      </c>
      <c r="AO43" s="285">
        <v>38.041225375874781</v>
      </c>
      <c r="AP43" s="285">
        <v>37.873002447567124</v>
      </c>
      <c r="AQ43" s="285">
        <v>37.872870143811767</v>
      </c>
    </row>
    <row r="44" spans="2:43" ht="18" customHeight="1">
      <c r="B44" s="347"/>
      <c r="C44" s="78"/>
      <c r="D44" s="351"/>
      <c r="E44" s="181" t="s">
        <v>179</v>
      </c>
      <c r="F44" s="181"/>
      <c r="G44" s="205" t="s">
        <v>180</v>
      </c>
      <c r="H44" s="332" t="s">
        <v>275</v>
      </c>
      <c r="I44" s="285">
        <v>39.74285117647058</v>
      </c>
      <c r="J44" s="285">
        <v>39.809335500000003</v>
      </c>
      <c r="K44" s="285">
        <v>39.706079599999995</v>
      </c>
      <c r="L44" s="285">
        <v>39.668056312499999</v>
      </c>
      <c r="M44" s="285">
        <v>39.555556218749999</v>
      </c>
      <c r="N44" s="285">
        <v>39.60788184375</v>
      </c>
      <c r="O44" s="285">
        <v>39.448288687499996</v>
      </c>
      <c r="P44" s="285">
        <v>39.399102599999999</v>
      </c>
      <c r="Q44" s="285">
        <v>39.475333333333325</v>
      </c>
      <c r="R44" s="285">
        <v>39.43571428571429</v>
      </c>
      <c r="S44" s="285">
        <v>39.332307692307694</v>
      </c>
      <c r="T44" s="285">
        <v>39.424545454545459</v>
      </c>
      <c r="U44" s="285">
        <v>39.625</v>
      </c>
      <c r="V44" s="285">
        <v>39.154624970469854</v>
      </c>
      <c r="W44" s="285">
        <v>39.265583188025659</v>
      </c>
      <c r="X44" s="285">
        <v>39.084256468935067</v>
      </c>
      <c r="Y44" s="285">
        <v>39.967740750768137</v>
      </c>
      <c r="Z44" s="285">
        <v>40.049194024269433</v>
      </c>
      <c r="AA44" s="285">
        <v>39.875009268139216</v>
      </c>
      <c r="AB44" s="285">
        <v>39.928064793553702</v>
      </c>
      <c r="AC44" s="285">
        <v>39.919514675967577</v>
      </c>
      <c r="AD44" s="285">
        <v>39.77577911209017</v>
      </c>
      <c r="AE44" s="285">
        <v>39.755016223934696</v>
      </c>
      <c r="AF44" s="285">
        <v>38.902059373913055</v>
      </c>
      <c r="AG44" s="285">
        <v>38.902059373913055</v>
      </c>
      <c r="AH44" s="285">
        <v>38.902059373913055</v>
      </c>
      <c r="AI44" s="285">
        <v>38.902059373913055</v>
      </c>
      <c r="AJ44" s="285">
        <v>38.902059373913055</v>
      </c>
      <c r="AK44" s="285">
        <v>38.902059373913055</v>
      </c>
      <c r="AL44" s="285">
        <v>38.902059373913055</v>
      </c>
      <c r="AM44" s="285">
        <v>38.902059373913055</v>
      </c>
      <c r="AN44" s="285">
        <v>38.902059373913055</v>
      </c>
      <c r="AO44" s="285">
        <v>38.902059373913055</v>
      </c>
      <c r="AP44" s="285">
        <v>38.8192381174144</v>
      </c>
      <c r="AQ44" s="285">
        <v>38.8192381174144</v>
      </c>
    </row>
    <row r="45" spans="2:43" ht="18" customHeight="1">
      <c r="B45" s="347"/>
      <c r="C45" s="78"/>
      <c r="D45" s="351"/>
      <c r="E45" s="181" t="s">
        <v>181</v>
      </c>
      <c r="F45" s="181"/>
      <c r="G45" s="205" t="s">
        <v>182</v>
      </c>
      <c r="H45" s="332" t="s">
        <v>275</v>
      </c>
      <c r="I45" s="285">
        <v>40.186080000000004</v>
      </c>
      <c r="J45" s="285">
        <v>40.186080000000004</v>
      </c>
      <c r="K45" s="285">
        <v>40.186080000000004</v>
      </c>
      <c r="L45" s="285">
        <v>40.186080000000004</v>
      </c>
      <c r="M45" s="285">
        <v>40.186080000000004</v>
      </c>
      <c r="N45" s="285">
        <v>40.186080000000004</v>
      </c>
      <c r="O45" s="285">
        <v>40.186080000000004</v>
      </c>
      <c r="P45" s="285">
        <v>40.186080000000004</v>
      </c>
      <c r="Q45" s="285">
        <v>40.186080000000004</v>
      </c>
      <c r="R45" s="285">
        <v>40.186080000000004</v>
      </c>
      <c r="S45" s="285">
        <v>40.4</v>
      </c>
      <c r="T45" s="285">
        <v>40.4</v>
      </c>
      <c r="U45" s="285">
        <v>40.4</v>
      </c>
      <c r="V45" s="285">
        <v>40.4</v>
      </c>
      <c r="W45" s="285">
        <v>40.4</v>
      </c>
      <c r="X45" s="285">
        <v>40.4</v>
      </c>
      <c r="Y45" s="285">
        <v>40.4</v>
      </c>
      <c r="Z45" s="285">
        <v>40.4</v>
      </c>
      <c r="AA45" s="285">
        <v>40.4</v>
      </c>
      <c r="AB45" s="285">
        <v>40.4</v>
      </c>
      <c r="AC45" s="285">
        <v>40.4</v>
      </c>
      <c r="AD45" s="285">
        <v>40.4</v>
      </c>
      <c r="AE45" s="285">
        <v>40.4</v>
      </c>
      <c r="AF45" s="285">
        <v>40.4</v>
      </c>
      <c r="AG45" s="285">
        <v>40.4</v>
      </c>
      <c r="AH45" s="285">
        <v>40.4</v>
      </c>
      <c r="AI45" s="285">
        <v>40.4</v>
      </c>
      <c r="AJ45" s="285">
        <v>40.4</v>
      </c>
      <c r="AK45" s="285">
        <v>40.4</v>
      </c>
      <c r="AL45" s="285">
        <v>40.4</v>
      </c>
      <c r="AM45" s="285">
        <v>40.4</v>
      </c>
      <c r="AN45" s="285">
        <v>40.4</v>
      </c>
      <c r="AO45" s="285">
        <v>40.4</v>
      </c>
      <c r="AP45" s="285">
        <v>40.4</v>
      </c>
      <c r="AQ45" s="285">
        <v>40.4</v>
      </c>
    </row>
    <row r="46" spans="2:43" ht="18" customHeight="1">
      <c r="B46" s="347"/>
      <c r="C46" s="78"/>
      <c r="D46" s="351"/>
      <c r="E46" s="181" t="s">
        <v>183</v>
      </c>
      <c r="F46" s="181"/>
      <c r="G46" s="205" t="s">
        <v>184</v>
      </c>
      <c r="H46" s="332" t="s">
        <v>275</v>
      </c>
      <c r="I46" s="285">
        <v>40.220698615340964</v>
      </c>
      <c r="J46" s="285">
        <v>40.345689222292194</v>
      </c>
      <c r="K46" s="285">
        <v>40.216589303490046</v>
      </c>
      <c r="L46" s="285">
        <v>40.32174207990915</v>
      </c>
      <c r="M46" s="285">
        <v>40.340181339785175</v>
      </c>
      <c r="N46" s="285">
        <v>40.294129468926528</v>
      </c>
      <c r="O46" s="285">
        <v>40.354851350456514</v>
      </c>
      <c r="P46" s="285">
        <v>40.418450380492096</v>
      </c>
      <c r="Q46" s="285">
        <v>40.335431018250105</v>
      </c>
      <c r="R46" s="285">
        <v>40.34667344007687</v>
      </c>
      <c r="S46" s="285">
        <v>40.345190235993584</v>
      </c>
      <c r="T46" s="285">
        <v>40.401386179172775</v>
      </c>
      <c r="U46" s="285">
        <v>40.335614961483678</v>
      </c>
      <c r="V46" s="285">
        <v>40.414632699453101</v>
      </c>
      <c r="W46" s="285">
        <v>40.375391517400296</v>
      </c>
      <c r="X46" s="285">
        <v>40.34035035847841</v>
      </c>
      <c r="Y46" s="285">
        <v>40.391674286276348</v>
      </c>
      <c r="Z46" s="285">
        <v>40.24457922518198</v>
      </c>
      <c r="AA46" s="285">
        <v>40.299981248817559</v>
      </c>
      <c r="AB46" s="285">
        <v>40.44128922721174</v>
      </c>
      <c r="AC46" s="285">
        <v>40.379277867754439</v>
      </c>
      <c r="AD46" s="285">
        <v>39.991576212267631</v>
      </c>
      <c r="AE46" s="285">
        <v>40.636999955679457</v>
      </c>
      <c r="AF46" s="285">
        <v>41.200894325714415</v>
      </c>
      <c r="AG46" s="285">
        <v>40.918633500684514</v>
      </c>
      <c r="AH46" s="285">
        <v>41.367930778867084</v>
      </c>
      <c r="AI46" s="285">
        <v>40.992577526393823</v>
      </c>
      <c r="AJ46" s="285">
        <v>40.999574544956069</v>
      </c>
      <c r="AK46" s="285">
        <v>41.059208497136041</v>
      </c>
      <c r="AL46" s="285">
        <v>41.046477993290253</v>
      </c>
      <c r="AM46" s="285">
        <v>41.061238846230189</v>
      </c>
      <c r="AN46" s="285">
        <v>41.039621104929552</v>
      </c>
      <c r="AO46" s="285">
        <v>41.022969459857414</v>
      </c>
      <c r="AP46" s="285">
        <v>41.034322076765584</v>
      </c>
      <c r="AQ46" s="285">
        <v>41.101536571511986</v>
      </c>
    </row>
    <row r="47" spans="2:43" ht="18" customHeight="1">
      <c r="B47" s="347"/>
      <c r="C47" s="78"/>
      <c r="D47" s="352"/>
      <c r="E47" s="181" t="s">
        <v>185</v>
      </c>
      <c r="F47" s="181"/>
      <c r="G47" s="205" t="s">
        <v>186</v>
      </c>
      <c r="H47" s="332" t="s">
        <v>275</v>
      </c>
      <c r="I47" s="285">
        <v>41.061016128361963</v>
      </c>
      <c r="J47" s="285">
        <v>40.916579207483394</v>
      </c>
      <c r="K47" s="285">
        <v>41.035590052691603</v>
      </c>
      <c r="L47" s="285">
        <v>41.066131995721371</v>
      </c>
      <c r="M47" s="285">
        <v>41.042507674845034</v>
      </c>
      <c r="N47" s="285">
        <v>41.123757904384711</v>
      </c>
      <c r="O47" s="285">
        <v>41.174682553908276</v>
      </c>
      <c r="P47" s="285">
        <v>41.137897789768189</v>
      </c>
      <c r="Q47" s="285">
        <v>41.278891670045546</v>
      </c>
      <c r="R47" s="285">
        <v>41.318041147909426</v>
      </c>
      <c r="S47" s="285">
        <v>41.331851947429023</v>
      </c>
      <c r="T47" s="285">
        <v>41.240099732485866</v>
      </c>
      <c r="U47" s="285">
        <v>41.216595935398054</v>
      </c>
      <c r="V47" s="285">
        <v>41.062997226827775</v>
      </c>
      <c r="W47" s="285">
        <v>41.192194590740343</v>
      </c>
      <c r="X47" s="285">
        <v>41.186861184784064</v>
      </c>
      <c r="Y47" s="285">
        <v>41.235776221396897</v>
      </c>
      <c r="Z47" s="285">
        <v>41.20971057563105</v>
      </c>
      <c r="AA47" s="285">
        <v>41.212181600995777</v>
      </c>
      <c r="AB47" s="285">
        <v>41.226275911118222</v>
      </c>
      <c r="AC47" s="285">
        <v>41.325235152697935</v>
      </c>
      <c r="AD47" s="285">
        <v>41.237964026945114</v>
      </c>
      <c r="AE47" s="285">
        <v>41.155973577370844</v>
      </c>
      <c r="AF47" s="285">
        <v>41.155999999999999</v>
      </c>
      <c r="AG47" s="285">
        <v>41.43</v>
      </c>
      <c r="AH47" s="285">
        <v>40.97</v>
      </c>
      <c r="AI47" s="285">
        <v>41.490445705305163</v>
      </c>
      <c r="AJ47" s="285">
        <v>41.571836543257305</v>
      </c>
      <c r="AK47" s="285">
        <v>41.603635601964172</v>
      </c>
      <c r="AL47" s="285">
        <v>41.699228766115716</v>
      </c>
      <c r="AM47" s="285">
        <v>41.649110251403108</v>
      </c>
      <c r="AN47" s="285">
        <v>41.528946133269017</v>
      </c>
      <c r="AO47" s="285">
        <v>41.520140980433851</v>
      </c>
      <c r="AP47" s="285">
        <v>41.51937409159958</v>
      </c>
      <c r="AQ47" s="285">
        <v>41.269292307184649</v>
      </c>
    </row>
    <row r="48" spans="2:43" ht="18" customHeight="1">
      <c r="B48" s="347"/>
      <c r="C48" s="78"/>
      <c r="D48" s="344" t="s">
        <v>485</v>
      </c>
      <c r="E48" s="350"/>
      <c r="F48" s="350"/>
      <c r="G48" s="205" t="s">
        <v>497</v>
      </c>
      <c r="H48" s="94"/>
      <c r="I48" s="363"/>
      <c r="J48" s="363"/>
      <c r="K48" s="363"/>
      <c r="L48" s="363"/>
      <c r="M48" s="363"/>
      <c r="N48" s="363"/>
      <c r="O48" s="363"/>
      <c r="P48" s="363"/>
      <c r="Q48" s="363"/>
      <c r="R48" s="363"/>
      <c r="S48" s="363"/>
      <c r="T48" s="363"/>
      <c r="U48" s="363"/>
      <c r="V48" s="363"/>
      <c r="W48" s="363"/>
      <c r="X48" s="363"/>
      <c r="Y48" s="363"/>
      <c r="Z48" s="363"/>
      <c r="AA48" s="363"/>
      <c r="AB48" s="363"/>
      <c r="AC48" s="363"/>
      <c r="AD48" s="363"/>
      <c r="AE48" s="363"/>
      <c r="AF48" s="363"/>
      <c r="AG48" s="363"/>
      <c r="AH48" s="363"/>
      <c r="AI48" s="363"/>
      <c r="AJ48" s="363"/>
      <c r="AK48" s="363"/>
      <c r="AL48" s="363"/>
      <c r="AM48" s="363"/>
      <c r="AN48" s="363"/>
      <c r="AO48" s="363"/>
      <c r="AP48" s="363"/>
      <c r="AQ48" s="363"/>
    </row>
    <row r="49" spans="2:43" ht="18" customHeight="1">
      <c r="B49" s="347"/>
      <c r="C49" s="78"/>
      <c r="D49" s="78"/>
      <c r="E49" s="181" t="s">
        <v>187</v>
      </c>
      <c r="F49" s="181"/>
      <c r="G49" s="205" t="s">
        <v>188</v>
      </c>
      <c r="H49" s="332" t="s">
        <v>275</v>
      </c>
      <c r="I49" s="285">
        <v>40.186080000000004</v>
      </c>
      <c r="J49" s="285">
        <v>40.186080000000004</v>
      </c>
      <c r="K49" s="285">
        <v>40.186080000000004</v>
      </c>
      <c r="L49" s="285">
        <v>40.186080000000004</v>
      </c>
      <c r="M49" s="285">
        <v>40.186080000000004</v>
      </c>
      <c r="N49" s="285">
        <v>40.186080000000004</v>
      </c>
      <c r="O49" s="285">
        <v>40.186080000000004</v>
      </c>
      <c r="P49" s="285">
        <v>40.186080000000004</v>
      </c>
      <c r="Q49" s="285">
        <v>40.186080000000004</v>
      </c>
      <c r="R49" s="285">
        <v>40.186080000000004</v>
      </c>
      <c r="S49" s="285">
        <v>40.200000000000003</v>
      </c>
      <c r="T49" s="285">
        <v>40.200000000000003</v>
      </c>
      <c r="U49" s="285">
        <v>40.200000000000003</v>
      </c>
      <c r="V49" s="285">
        <v>40.200000000000003</v>
      </c>
      <c r="W49" s="285">
        <v>40.200000000000003</v>
      </c>
      <c r="X49" s="285">
        <v>40.200000000000003</v>
      </c>
      <c r="Y49" s="285">
        <v>40.200000000000003</v>
      </c>
      <c r="Z49" s="285">
        <v>40.200000000000003</v>
      </c>
      <c r="AA49" s="285">
        <v>40.200000000000003</v>
      </c>
      <c r="AB49" s="285">
        <v>40.200000000000003</v>
      </c>
      <c r="AC49" s="285">
        <v>40.200000000000003</v>
      </c>
      <c r="AD49" s="285">
        <v>40.200000000000003</v>
      </c>
      <c r="AE49" s="285">
        <v>40.200000000000003</v>
      </c>
      <c r="AF49" s="285">
        <v>40.200000000000003</v>
      </c>
      <c r="AG49" s="285">
        <v>40.200000000000003</v>
      </c>
      <c r="AH49" s="285">
        <v>40.200000000000003</v>
      </c>
      <c r="AI49" s="285">
        <v>40.200000000000003</v>
      </c>
      <c r="AJ49" s="285">
        <v>40.200000000000003</v>
      </c>
      <c r="AK49" s="285">
        <v>40.200000000000003</v>
      </c>
      <c r="AL49" s="285">
        <v>40.200000000000003</v>
      </c>
      <c r="AM49" s="285">
        <v>40.200000000000003</v>
      </c>
      <c r="AN49" s="285">
        <v>40.200000000000003</v>
      </c>
      <c r="AO49" s="285">
        <v>40.200000000000003</v>
      </c>
      <c r="AP49" s="285">
        <v>40.200000000000003</v>
      </c>
      <c r="AQ49" s="285">
        <v>40.200000000000003</v>
      </c>
    </row>
    <row r="50" spans="2:43" ht="18" customHeight="1">
      <c r="B50" s="347"/>
      <c r="C50" s="78"/>
      <c r="D50" s="78"/>
      <c r="E50" s="181" t="s">
        <v>189</v>
      </c>
      <c r="F50" s="181"/>
      <c r="G50" s="205" t="s">
        <v>190</v>
      </c>
      <c r="H50" s="332" t="s">
        <v>272</v>
      </c>
      <c r="I50" s="285">
        <v>39.239705966186307</v>
      </c>
      <c r="J50" s="285">
        <v>39.361648021748486</v>
      </c>
      <c r="K50" s="285">
        <v>39.235696881453705</v>
      </c>
      <c r="L50" s="285">
        <v>39.338284956008927</v>
      </c>
      <c r="M50" s="285">
        <v>39.3562744778392</v>
      </c>
      <c r="N50" s="285">
        <v>39.311345823342954</v>
      </c>
      <c r="O50" s="285">
        <v>39.37058668337221</v>
      </c>
      <c r="P50" s="285">
        <v>39.432634517553268</v>
      </c>
      <c r="Q50" s="285">
        <v>39.351640017804982</v>
      </c>
      <c r="R50" s="285">
        <v>39.362608234221341</v>
      </c>
      <c r="S50" s="285">
        <v>39.361161205847402</v>
      </c>
      <c r="T50" s="285">
        <v>39.415986516266123</v>
      </c>
      <c r="U50" s="285">
        <v>39.351819474618225</v>
      </c>
      <c r="V50" s="285">
        <v>39.428909950685956</v>
      </c>
      <c r="W50" s="285">
        <v>39.390625870634437</v>
      </c>
      <c r="X50" s="285">
        <v>39.35643937412528</v>
      </c>
      <c r="Y50" s="285">
        <v>39.406511498806196</v>
      </c>
      <c r="Z50" s="285">
        <v>39.263004122128763</v>
      </c>
      <c r="AA50" s="285">
        <v>39.317054876895185</v>
      </c>
      <c r="AB50" s="285">
        <v>39.454916319230968</v>
      </c>
      <c r="AC50" s="285">
        <v>39.394417431955553</v>
      </c>
      <c r="AD50" s="285">
        <v>39.016171914407451</v>
      </c>
      <c r="AE50" s="285">
        <v>39.645853615297035</v>
      </c>
      <c r="AF50" s="285">
        <v>40.195994464111628</v>
      </c>
      <c r="AG50" s="285">
        <v>39.920618049448308</v>
      </c>
      <c r="AH50" s="285">
        <v>40.358956857431302</v>
      </c>
      <c r="AI50" s="285">
        <v>39.992758562335439</v>
      </c>
      <c r="AJ50" s="285">
        <v>39.999584921908365</v>
      </c>
      <c r="AK50" s="285">
        <v>40.057764387449801</v>
      </c>
      <c r="AL50" s="285">
        <v>40.04534438369781</v>
      </c>
      <c r="AM50" s="285">
        <v>40.059745215834333</v>
      </c>
      <c r="AN50" s="285">
        <v>40.038654736516641</v>
      </c>
      <c r="AO50" s="285">
        <v>40.022409229129188</v>
      </c>
      <c r="AP50" s="285">
        <v>40.03348495294204</v>
      </c>
      <c r="AQ50" s="285">
        <v>40.099060069767795</v>
      </c>
    </row>
    <row r="51" spans="2:43" ht="18" customHeight="1">
      <c r="B51" s="347"/>
      <c r="C51" s="78"/>
      <c r="D51" s="78"/>
      <c r="E51" s="181" t="s">
        <v>191</v>
      </c>
      <c r="F51" s="181"/>
      <c r="G51" s="205" t="s">
        <v>192</v>
      </c>
      <c r="H51" s="332" t="s">
        <v>272</v>
      </c>
      <c r="I51" s="285">
        <v>35.581425000000003</v>
      </c>
      <c r="J51" s="285">
        <v>35.581425000000003</v>
      </c>
      <c r="K51" s="285">
        <v>35.581425000000003</v>
      </c>
      <c r="L51" s="285">
        <v>35.581425000000003</v>
      </c>
      <c r="M51" s="285">
        <v>35.581425000000003</v>
      </c>
      <c r="N51" s="285">
        <v>35.581425000000003</v>
      </c>
      <c r="O51" s="285">
        <v>35.581425000000003</v>
      </c>
      <c r="P51" s="285">
        <v>35.581425000000003</v>
      </c>
      <c r="Q51" s="285">
        <v>35.581425000000003</v>
      </c>
      <c r="R51" s="285">
        <v>35.581425000000003</v>
      </c>
      <c r="S51" s="285">
        <v>35.6</v>
      </c>
      <c r="T51" s="285">
        <v>35.6</v>
      </c>
      <c r="U51" s="285">
        <v>35.6</v>
      </c>
      <c r="V51" s="285">
        <v>35.6</v>
      </c>
      <c r="W51" s="285">
        <v>35.6</v>
      </c>
      <c r="X51" s="285">
        <v>29.9</v>
      </c>
      <c r="Y51" s="285">
        <v>29.9</v>
      </c>
      <c r="Z51" s="285">
        <v>29.9</v>
      </c>
      <c r="AA51" s="285">
        <v>29.9</v>
      </c>
      <c r="AB51" s="285">
        <v>29.9</v>
      </c>
      <c r="AC51" s="285">
        <v>29.9</v>
      </c>
      <c r="AD51" s="285">
        <v>29.9</v>
      </c>
      <c r="AE51" s="285">
        <v>29.9</v>
      </c>
      <c r="AF51" s="285">
        <v>33.293376922185708</v>
      </c>
      <c r="AG51" s="285">
        <v>33.293376922185708</v>
      </c>
      <c r="AH51" s="285">
        <v>33.293376922185708</v>
      </c>
      <c r="AI51" s="285">
        <v>33.293376922185708</v>
      </c>
      <c r="AJ51" s="285">
        <v>33.293376922185708</v>
      </c>
      <c r="AK51" s="285">
        <v>33.293376922185708</v>
      </c>
      <c r="AL51" s="285">
        <v>33.293376922185708</v>
      </c>
      <c r="AM51" s="285">
        <v>33.293376922185708</v>
      </c>
      <c r="AN51" s="285">
        <v>34.106075254253604</v>
      </c>
      <c r="AO51" s="285">
        <v>34.106075254253604</v>
      </c>
      <c r="AP51" s="285">
        <v>34.106075254253604</v>
      </c>
      <c r="AQ51" s="285">
        <v>34.106075254253604</v>
      </c>
    </row>
    <row r="52" spans="2:43" ht="18" customHeight="1">
      <c r="B52" s="347"/>
      <c r="C52" s="78"/>
      <c r="D52" s="78"/>
      <c r="E52" s="181" t="s">
        <v>193</v>
      </c>
      <c r="F52" s="181"/>
      <c r="G52" s="205" t="s">
        <v>194</v>
      </c>
      <c r="H52" s="332" t="s">
        <v>274</v>
      </c>
      <c r="I52" s="414">
        <v>8.3720999999999997</v>
      </c>
      <c r="J52" s="414">
        <v>8.3720999999999997</v>
      </c>
      <c r="K52" s="414">
        <v>8.3720999999999997</v>
      </c>
      <c r="L52" s="414">
        <v>8.3720999999999997</v>
      </c>
      <c r="M52" s="414">
        <v>8.3720999999999997</v>
      </c>
      <c r="N52" s="414">
        <v>8.3720999999999997</v>
      </c>
      <c r="O52" s="414">
        <v>8.3720999999999997</v>
      </c>
      <c r="P52" s="414">
        <v>8.3720999999999997</v>
      </c>
      <c r="Q52" s="414">
        <v>8.3720999999999997</v>
      </c>
      <c r="R52" s="414">
        <v>8.3720999999999997</v>
      </c>
      <c r="S52" s="414">
        <v>8.41</v>
      </c>
      <c r="T52" s="414">
        <v>8.41</v>
      </c>
      <c r="U52" s="414">
        <v>8.41</v>
      </c>
      <c r="V52" s="414">
        <v>8.41</v>
      </c>
      <c r="W52" s="414">
        <v>8.41</v>
      </c>
      <c r="X52" s="414">
        <v>8.41</v>
      </c>
      <c r="Y52" s="414">
        <v>8.41</v>
      </c>
      <c r="Z52" s="414">
        <v>8.41</v>
      </c>
      <c r="AA52" s="414">
        <v>8.41</v>
      </c>
      <c r="AB52" s="414">
        <v>8.41</v>
      </c>
      <c r="AC52" s="414">
        <v>8.41</v>
      </c>
      <c r="AD52" s="414">
        <v>8.41</v>
      </c>
      <c r="AE52" s="414">
        <v>8.41</v>
      </c>
      <c r="AF52" s="414">
        <v>7.5403417190174498</v>
      </c>
      <c r="AG52" s="414">
        <v>7.5403417190174498</v>
      </c>
      <c r="AH52" s="414">
        <v>7.5403417190174498</v>
      </c>
      <c r="AI52" s="414">
        <v>7.5403417190174498</v>
      </c>
      <c r="AJ52" s="414">
        <v>7.5403417190174498</v>
      </c>
      <c r="AK52" s="414">
        <v>7.527950494881547</v>
      </c>
      <c r="AL52" s="414">
        <v>7.527950494881547</v>
      </c>
      <c r="AM52" s="414">
        <v>7.527950494881547</v>
      </c>
      <c r="AN52" s="414">
        <v>7.527950494881547</v>
      </c>
      <c r="AO52" s="414">
        <v>7.527950494881547</v>
      </c>
      <c r="AP52" s="414">
        <v>7.4883352890777779</v>
      </c>
      <c r="AQ52" s="414">
        <v>7.4883352890777779</v>
      </c>
    </row>
    <row r="53" spans="2:43" ht="18" customHeight="1">
      <c r="B53" s="347"/>
      <c r="C53" s="78"/>
      <c r="D53" s="78"/>
      <c r="E53" s="181" t="s">
        <v>195</v>
      </c>
      <c r="F53" s="181"/>
      <c r="G53" s="205" t="s">
        <v>196</v>
      </c>
      <c r="H53" s="332" t="s">
        <v>274</v>
      </c>
      <c r="I53" s="285">
        <v>39.348870000000005</v>
      </c>
      <c r="J53" s="285">
        <v>39.348870000000005</v>
      </c>
      <c r="K53" s="285">
        <v>39.348870000000005</v>
      </c>
      <c r="L53" s="285">
        <v>39.348870000000005</v>
      </c>
      <c r="M53" s="285">
        <v>39.348870000000005</v>
      </c>
      <c r="N53" s="285">
        <v>39.348870000000005</v>
      </c>
      <c r="O53" s="285">
        <v>39.348870000000005</v>
      </c>
      <c r="P53" s="285">
        <v>39.348870000000005</v>
      </c>
      <c r="Q53" s="285">
        <v>39.348870000000005</v>
      </c>
      <c r="R53" s="285">
        <v>39.348870000000005</v>
      </c>
      <c r="S53" s="285">
        <v>44.9</v>
      </c>
      <c r="T53" s="285">
        <v>44.9</v>
      </c>
      <c r="U53" s="285">
        <v>44.9</v>
      </c>
      <c r="V53" s="285">
        <v>44.9</v>
      </c>
      <c r="W53" s="285">
        <v>44.9</v>
      </c>
      <c r="X53" s="285">
        <v>44.9</v>
      </c>
      <c r="Y53" s="285">
        <v>44.9</v>
      </c>
      <c r="Z53" s="285">
        <v>44.9</v>
      </c>
      <c r="AA53" s="285">
        <v>44.9</v>
      </c>
      <c r="AB53" s="285">
        <v>44.9</v>
      </c>
      <c r="AC53" s="285">
        <v>44.9</v>
      </c>
      <c r="AD53" s="285">
        <v>44.9</v>
      </c>
      <c r="AE53" s="285">
        <v>44.9</v>
      </c>
      <c r="AF53" s="285">
        <v>46.116938594842786</v>
      </c>
      <c r="AG53" s="285">
        <v>46.116938594842786</v>
      </c>
      <c r="AH53" s="285">
        <v>46.116938594842786</v>
      </c>
      <c r="AI53" s="285">
        <v>46.116938594842786</v>
      </c>
      <c r="AJ53" s="285">
        <v>46.116938594842786</v>
      </c>
      <c r="AK53" s="285">
        <v>46.116925731071873</v>
      </c>
      <c r="AL53" s="285">
        <v>46.116925731071873</v>
      </c>
      <c r="AM53" s="285">
        <v>46.116925731071873</v>
      </c>
      <c r="AN53" s="285">
        <v>46.116925731071873</v>
      </c>
      <c r="AO53" s="285">
        <v>46.116925731071873</v>
      </c>
      <c r="AP53" s="285">
        <v>42.406768125780864</v>
      </c>
      <c r="AQ53" s="285">
        <v>42.406768125780864</v>
      </c>
    </row>
    <row r="54" spans="2:43" ht="18" customHeight="1">
      <c r="B54" s="349"/>
      <c r="C54" s="79"/>
      <c r="D54" s="79"/>
      <c r="E54" s="181" t="s">
        <v>197</v>
      </c>
      <c r="F54" s="181"/>
      <c r="G54" s="205" t="s">
        <v>198</v>
      </c>
      <c r="H54" s="332" t="s">
        <v>273</v>
      </c>
      <c r="I54" s="285">
        <v>50.531353959612147</v>
      </c>
      <c r="J54" s="285">
        <v>50.549620078847255</v>
      </c>
      <c r="K54" s="285">
        <v>50.56519744636612</v>
      </c>
      <c r="L54" s="285">
        <v>50.593123193648346</v>
      </c>
      <c r="M54" s="285">
        <v>50.590576755089209</v>
      </c>
      <c r="N54" s="285">
        <v>50.628824521111241</v>
      </c>
      <c r="O54" s="285">
        <v>50.634295974059071</v>
      </c>
      <c r="P54" s="285">
        <v>50.659158493623082</v>
      </c>
      <c r="Q54" s="285">
        <v>50.681835130401296</v>
      </c>
      <c r="R54" s="285">
        <v>50.689652909357264</v>
      </c>
      <c r="S54" s="285">
        <v>50.704009156960616</v>
      </c>
      <c r="T54" s="285">
        <v>50.732325387469416</v>
      </c>
      <c r="U54" s="285">
        <v>50.715978937608163</v>
      </c>
      <c r="V54" s="285">
        <v>50.749448919821191</v>
      </c>
      <c r="W54" s="285">
        <v>50.728935947007287</v>
      </c>
      <c r="X54" s="285">
        <v>50.74681900754878</v>
      </c>
      <c r="Y54" s="285">
        <v>50.741701965788174</v>
      </c>
      <c r="Z54" s="285">
        <v>50.725716651886636</v>
      </c>
      <c r="AA54" s="285">
        <v>50.728468576302973</v>
      </c>
      <c r="AB54" s="285">
        <v>50.720146999134997</v>
      </c>
      <c r="AC54" s="285">
        <v>50.773253658634658</v>
      </c>
      <c r="AD54" s="285">
        <v>50.764609847755956</v>
      </c>
      <c r="AE54" s="285">
        <v>50.775814192060331</v>
      </c>
      <c r="AF54" s="285">
        <v>50.07190243651101</v>
      </c>
      <c r="AG54" s="285">
        <v>50.086445425145378</v>
      </c>
      <c r="AH54" s="285">
        <v>50.098895836933153</v>
      </c>
      <c r="AI54" s="285">
        <v>50.101337918689353</v>
      </c>
      <c r="AJ54" s="285">
        <v>50.111585104380318</v>
      </c>
      <c r="AK54" s="285">
        <v>50.102274907566489</v>
      </c>
      <c r="AL54" s="285">
        <v>50.099066183667453</v>
      </c>
      <c r="AM54" s="285">
        <v>50.123143226574967</v>
      </c>
      <c r="AN54" s="285">
        <v>50.129058742107581</v>
      </c>
      <c r="AO54" s="285">
        <v>50.12421823492199</v>
      </c>
      <c r="AP54" s="285">
        <v>50.12040232603308</v>
      </c>
      <c r="AQ54" s="285">
        <v>50.137052599365468</v>
      </c>
    </row>
    <row r="55" spans="2:43" ht="18" customHeight="1">
      <c r="B55" s="344" t="s">
        <v>509</v>
      </c>
      <c r="C55" s="360"/>
      <c r="D55" s="361"/>
      <c r="E55" s="358"/>
      <c r="F55" s="359"/>
      <c r="G55" s="94"/>
      <c r="H55" s="94"/>
      <c r="I55" s="363"/>
      <c r="J55" s="363"/>
      <c r="K55" s="363"/>
      <c r="L55" s="363"/>
      <c r="M55" s="363"/>
      <c r="N55" s="363"/>
      <c r="O55" s="363"/>
      <c r="P55" s="363"/>
      <c r="Q55" s="363"/>
      <c r="R55" s="363"/>
      <c r="S55" s="363"/>
      <c r="T55" s="363"/>
      <c r="U55" s="363"/>
      <c r="V55" s="363"/>
      <c r="W55" s="363"/>
      <c r="X55" s="363"/>
      <c r="Y55" s="363"/>
      <c r="Z55" s="363"/>
      <c r="AA55" s="363"/>
      <c r="AB55" s="363"/>
      <c r="AC55" s="363"/>
      <c r="AD55" s="363"/>
      <c r="AE55" s="363"/>
      <c r="AF55" s="363"/>
      <c r="AG55" s="363"/>
      <c r="AH55" s="363"/>
      <c r="AI55" s="363"/>
      <c r="AJ55" s="363"/>
      <c r="AK55" s="363"/>
      <c r="AL55" s="363"/>
      <c r="AM55" s="363"/>
      <c r="AN55" s="363"/>
      <c r="AO55" s="363"/>
      <c r="AP55" s="363"/>
      <c r="AQ55" s="363"/>
    </row>
    <row r="56" spans="2:43" ht="18" customHeight="1">
      <c r="B56" s="347"/>
      <c r="C56" s="356" t="s">
        <v>486</v>
      </c>
      <c r="D56" s="361"/>
      <c r="E56" s="358"/>
      <c r="F56" s="359"/>
      <c r="G56" s="205" t="s">
        <v>498</v>
      </c>
      <c r="H56" s="94"/>
      <c r="I56" s="363"/>
      <c r="J56" s="363"/>
      <c r="K56" s="363"/>
      <c r="L56" s="363"/>
      <c r="M56" s="363"/>
      <c r="N56" s="363"/>
      <c r="O56" s="363"/>
      <c r="P56" s="363"/>
      <c r="Q56" s="363"/>
      <c r="R56" s="363"/>
      <c r="S56" s="363"/>
      <c r="T56" s="363"/>
      <c r="U56" s="363"/>
      <c r="V56" s="363"/>
      <c r="W56" s="363"/>
      <c r="X56" s="363"/>
      <c r="Y56" s="363"/>
      <c r="Z56" s="363"/>
      <c r="AA56" s="363"/>
      <c r="AB56" s="363"/>
      <c r="AC56" s="363"/>
      <c r="AD56" s="363"/>
      <c r="AE56" s="363"/>
      <c r="AF56" s="363"/>
      <c r="AG56" s="363"/>
      <c r="AH56" s="363"/>
      <c r="AI56" s="363"/>
      <c r="AJ56" s="363"/>
      <c r="AK56" s="363"/>
      <c r="AL56" s="363"/>
      <c r="AM56" s="363"/>
      <c r="AN56" s="363"/>
      <c r="AO56" s="363"/>
      <c r="AP56" s="363"/>
      <c r="AQ56" s="363"/>
    </row>
    <row r="57" spans="2:43" ht="18" customHeight="1">
      <c r="B57" s="348"/>
      <c r="C57" s="78"/>
      <c r="D57" s="181" t="s">
        <v>199</v>
      </c>
      <c r="E57" s="360"/>
      <c r="F57" s="359"/>
      <c r="G57" s="205" t="s">
        <v>200</v>
      </c>
      <c r="H57" s="332" t="s">
        <v>272</v>
      </c>
      <c r="I57" s="285">
        <v>54.535092999410146</v>
      </c>
      <c r="J57" s="285">
        <v>54.536678271332782</v>
      </c>
      <c r="K57" s="285">
        <v>54.529223112573227</v>
      </c>
      <c r="L57" s="285">
        <v>54.52717889464143</v>
      </c>
      <c r="M57" s="285">
        <v>54.526747968672815</v>
      </c>
      <c r="N57" s="285">
        <v>54.526121123207773</v>
      </c>
      <c r="O57" s="285">
        <v>54.524842090199748</v>
      </c>
      <c r="P57" s="285">
        <v>54.519582090679762</v>
      </c>
      <c r="Q57" s="285">
        <v>54.51927167967316</v>
      </c>
      <c r="R57" s="285">
        <v>54.515283791495122</v>
      </c>
      <c r="S57" s="285">
        <v>54.515655599329307</v>
      </c>
      <c r="T57" s="285">
        <v>54.514324570790862</v>
      </c>
      <c r="U57" s="285">
        <v>54.513946641611092</v>
      </c>
      <c r="V57" s="285">
        <v>54.511333305125937</v>
      </c>
      <c r="W57" s="285">
        <v>54.506875818239649</v>
      </c>
      <c r="X57" s="285">
        <v>54.506977434528032</v>
      </c>
      <c r="Y57" s="285">
        <v>54.499858258929301</v>
      </c>
      <c r="Z57" s="285">
        <v>54.494556371371473</v>
      </c>
      <c r="AA57" s="285">
        <v>54.49584463156264</v>
      </c>
      <c r="AB57" s="285">
        <v>54.49162149498455</v>
      </c>
      <c r="AC57" s="285">
        <v>54.49078231306919</v>
      </c>
      <c r="AD57" s="285">
        <v>54.475145912911181</v>
      </c>
      <c r="AE57" s="285">
        <v>54.465854873441614</v>
      </c>
      <c r="AF57" s="285">
        <v>54.461766817183246</v>
      </c>
      <c r="AG57" s="285">
        <v>54.463546491191657</v>
      </c>
      <c r="AH57" s="285">
        <v>54.461724952590508</v>
      </c>
      <c r="AI57" s="285">
        <v>54.461732140626964</v>
      </c>
      <c r="AJ57" s="285">
        <v>54.464028787435041</v>
      </c>
      <c r="AK57" s="285">
        <v>54.704215287822791</v>
      </c>
      <c r="AL57" s="285">
        <v>54.713401401305603</v>
      </c>
      <c r="AM57" s="285">
        <v>54.728362890322217</v>
      </c>
      <c r="AN57" s="285">
        <v>54.725279742135243</v>
      </c>
      <c r="AO57" s="285">
        <v>54.710360260894511</v>
      </c>
      <c r="AP57" s="285">
        <v>54.687683210224215</v>
      </c>
      <c r="AQ57" s="285">
        <v>54.587235927405501</v>
      </c>
    </row>
    <row r="58" spans="2:43" ht="18" customHeight="1">
      <c r="B58" s="347"/>
      <c r="C58" s="78"/>
      <c r="D58" s="127" t="s">
        <v>201</v>
      </c>
      <c r="E58" s="360"/>
      <c r="F58" s="359"/>
      <c r="G58" s="205" t="s">
        <v>202</v>
      </c>
      <c r="H58" s="332" t="s">
        <v>274</v>
      </c>
      <c r="I58" s="285">
        <v>42.093962817154718</v>
      </c>
      <c r="J58" s="285">
        <v>42.225038412185917</v>
      </c>
      <c r="K58" s="285">
        <v>42.243622069272085</v>
      </c>
      <c r="L58" s="285">
        <v>42.32119967928233</v>
      </c>
      <c r="M58" s="285">
        <v>42.212249499141009</v>
      </c>
      <c r="N58" s="285">
        <v>42.387286678831352</v>
      </c>
      <c r="O58" s="285">
        <v>42.564743822860841</v>
      </c>
      <c r="P58" s="285">
        <v>42.751017743127512</v>
      </c>
      <c r="Q58" s="285">
        <v>42.759315949854496</v>
      </c>
      <c r="R58" s="285">
        <v>42.631258976914879</v>
      </c>
      <c r="S58" s="285">
        <v>42.553613910435836</v>
      </c>
      <c r="T58" s="285">
        <v>42.894953361881278</v>
      </c>
      <c r="U58" s="285">
        <v>42.536128413826752</v>
      </c>
      <c r="V58" s="285">
        <v>42.911451355746095</v>
      </c>
      <c r="W58" s="285">
        <v>42.387916532899084</v>
      </c>
      <c r="X58" s="285">
        <v>42.871322083569666</v>
      </c>
      <c r="Y58" s="285">
        <v>43.569852064617685</v>
      </c>
      <c r="Z58" s="285">
        <v>44.612521393262945</v>
      </c>
      <c r="AA58" s="285">
        <v>44.707358508776267</v>
      </c>
      <c r="AB58" s="285">
        <v>44.836215458022039</v>
      </c>
      <c r="AC58" s="285">
        <v>44.670083518846972</v>
      </c>
      <c r="AD58" s="285">
        <v>44.743329146289192</v>
      </c>
      <c r="AE58" s="285">
        <v>44.753861894210075</v>
      </c>
      <c r="AF58" s="285">
        <v>39.624308593882311</v>
      </c>
      <c r="AG58" s="285">
        <v>39.624308593882311</v>
      </c>
      <c r="AH58" s="285">
        <v>39.624308593882311</v>
      </c>
      <c r="AI58" s="285">
        <v>39.624308593882311</v>
      </c>
      <c r="AJ58" s="285">
        <v>39.624308593882311</v>
      </c>
      <c r="AK58" s="285">
        <v>38.378321639711153</v>
      </c>
      <c r="AL58" s="285">
        <v>38.378321639711153</v>
      </c>
      <c r="AM58" s="285">
        <v>38.378321639711153</v>
      </c>
      <c r="AN58" s="285">
        <v>38.378321639711153</v>
      </c>
      <c r="AO58" s="285">
        <v>38.378321639711153</v>
      </c>
      <c r="AP58" s="285">
        <v>38.361809067284881</v>
      </c>
      <c r="AQ58" s="285">
        <v>38.361809067284881</v>
      </c>
    </row>
    <row r="59" spans="2:43" ht="18" customHeight="1">
      <c r="B59" s="347"/>
      <c r="C59" s="78"/>
      <c r="D59" s="78"/>
      <c r="E59" s="203" t="s">
        <v>203</v>
      </c>
      <c r="F59" s="204"/>
      <c r="G59" s="205" t="s">
        <v>204</v>
      </c>
      <c r="H59" s="332" t="s">
        <v>274</v>
      </c>
      <c r="I59" s="285">
        <v>42.093962817154718</v>
      </c>
      <c r="J59" s="285">
        <v>42.225038412185917</v>
      </c>
      <c r="K59" s="285">
        <v>42.243622069272085</v>
      </c>
      <c r="L59" s="285">
        <v>42.32119967928233</v>
      </c>
      <c r="M59" s="285">
        <v>42.212249499141009</v>
      </c>
      <c r="N59" s="285">
        <v>42.387286678831352</v>
      </c>
      <c r="O59" s="285">
        <v>42.564743822860841</v>
      </c>
      <c r="P59" s="285">
        <v>42.751017743127512</v>
      </c>
      <c r="Q59" s="285">
        <v>42.759315949854496</v>
      </c>
      <c r="R59" s="285">
        <v>42.631258976914879</v>
      </c>
      <c r="S59" s="285">
        <v>42.553613910435836</v>
      </c>
      <c r="T59" s="285">
        <v>42.894953361881278</v>
      </c>
      <c r="U59" s="285">
        <v>42.536128413826752</v>
      </c>
      <c r="V59" s="285">
        <v>42.911451355746095</v>
      </c>
      <c r="W59" s="285">
        <v>42.387916532899084</v>
      </c>
      <c r="X59" s="285">
        <v>42.871322083569666</v>
      </c>
      <c r="Y59" s="285">
        <v>43.569852064617685</v>
      </c>
      <c r="Z59" s="285">
        <v>44.612521393262945</v>
      </c>
      <c r="AA59" s="285">
        <v>44.707358508776267</v>
      </c>
      <c r="AB59" s="285">
        <v>44.836215458022039</v>
      </c>
      <c r="AC59" s="285">
        <v>44.670083518846972</v>
      </c>
      <c r="AD59" s="285">
        <v>44.743329146289192</v>
      </c>
      <c r="AE59" s="285">
        <v>44.753861894210075</v>
      </c>
      <c r="AF59" s="285">
        <v>39.624308593882311</v>
      </c>
      <c r="AG59" s="285">
        <v>39.624308593882311</v>
      </c>
      <c r="AH59" s="285">
        <v>39.624308593882311</v>
      </c>
      <c r="AI59" s="285">
        <v>39.624308593882311</v>
      </c>
      <c r="AJ59" s="285">
        <v>39.624308593882311</v>
      </c>
      <c r="AK59" s="285">
        <v>38.378321639711153</v>
      </c>
      <c r="AL59" s="285">
        <v>38.378321639711153</v>
      </c>
      <c r="AM59" s="285">
        <v>38.378321639711153</v>
      </c>
      <c r="AN59" s="285">
        <v>38.378321639711153</v>
      </c>
      <c r="AO59" s="285">
        <v>38.378321639711153</v>
      </c>
      <c r="AP59" s="285">
        <v>38.361809067284881</v>
      </c>
      <c r="AQ59" s="285">
        <v>38.361809067284881</v>
      </c>
    </row>
    <row r="60" spans="2:43" ht="18" customHeight="1">
      <c r="B60" s="347"/>
      <c r="C60" s="78"/>
      <c r="D60" s="78"/>
      <c r="E60" s="437" t="s">
        <v>574</v>
      </c>
      <c r="F60" s="204"/>
      <c r="G60" s="205" t="s">
        <v>205</v>
      </c>
      <c r="H60" s="332" t="s">
        <v>274</v>
      </c>
      <c r="I60" s="285">
        <v>36.000030000000002</v>
      </c>
      <c r="J60" s="285">
        <v>36.000030000000002</v>
      </c>
      <c r="K60" s="285">
        <v>36.000030000000002</v>
      </c>
      <c r="L60" s="285">
        <v>36.000030000000002</v>
      </c>
      <c r="M60" s="285">
        <v>36.000030000000002</v>
      </c>
      <c r="N60" s="285">
        <v>36.000030000000002</v>
      </c>
      <c r="O60" s="285">
        <v>36.000030000000002</v>
      </c>
      <c r="P60" s="285">
        <v>36.000030000000002</v>
      </c>
      <c r="Q60" s="285">
        <v>36.000030000000002</v>
      </c>
      <c r="R60" s="285">
        <v>36.000030000000002</v>
      </c>
      <c r="S60" s="285">
        <v>16.7</v>
      </c>
      <c r="T60" s="285">
        <v>16.7</v>
      </c>
      <c r="U60" s="285">
        <v>16.7</v>
      </c>
      <c r="V60" s="285">
        <v>16.7</v>
      </c>
      <c r="W60" s="285">
        <v>16.7</v>
      </c>
      <c r="X60" s="285">
        <v>16.7</v>
      </c>
      <c r="Y60" s="285">
        <v>16.7</v>
      </c>
      <c r="Z60" s="285">
        <v>16.7</v>
      </c>
      <c r="AA60" s="285">
        <v>16.7</v>
      </c>
      <c r="AB60" s="285">
        <v>16.7</v>
      </c>
      <c r="AC60" s="285">
        <v>16.7</v>
      </c>
      <c r="AD60" s="285">
        <v>16.7</v>
      </c>
      <c r="AE60" s="285">
        <v>16.7</v>
      </c>
      <c r="AF60" s="285">
        <v>15.099628066637925</v>
      </c>
      <c r="AG60" s="285">
        <v>15.099628066637925</v>
      </c>
      <c r="AH60" s="285">
        <v>15.099628066637925</v>
      </c>
      <c r="AI60" s="285">
        <v>15.099628066637925</v>
      </c>
      <c r="AJ60" s="285">
        <v>15.099628066637925</v>
      </c>
      <c r="AK60" s="285">
        <v>15.099628066637925</v>
      </c>
      <c r="AL60" s="285">
        <v>15.099628066637925</v>
      </c>
      <c r="AM60" s="285">
        <v>15.099628066637925</v>
      </c>
      <c r="AN60" s="285">
        <v>15.099628066637925</v>
      </c>
      <c r="AO60" s="285">
        <v>15.099628066637925</v>
      </c>
      <c r="AP60" s="285">
        <v>15.099628066637925</v>
      </c>
      <c r="AQ60" s="285">
        <v>15.099628066637925</v>
      </c>
    </row>
    <row r="61" spans="2:43" ht="18" customHeight="1">
      <c r="B61" s="347"/>
      <c r="C61" s="79"/>
      <c r="D61" s="79"/>
      <c r="E61" s="203" t="s">
        <v>206</v>
      </c>
      <c r="F61" s="204"/>
      <c r="G61" s="205" t="s">
        <v>207</v>
      </c>
      <c r="H61" s="332" t="s">
        <v>274</v>
      </c>
      <c r="I61" s="285">
        <v>42.093962817154718</v>
      </c>
      <c r="J61" s="285">
        <v>42.225038412185917</v>
      </c>
      <c r="K61" s="285">
        <v>42.243622069272085</v>
      </c>
      <c r="L61" s="285">
        <v>42.32119967928233</v>
      </c>
      <c r="M61" s="285">
        <v>42.212249499141009</v>
      </c>
      <c r="N61" s="285">
        <v>42.387286678831352</v>
      </c>
      <c r="O61" s="285">
        <v>42.564743822860841</v>
      </c>
      <c r="P61" s="285">
        <v>42.751017743127512</v>
      </c>
      <c r="Q61" s="285">
        <v>42.759315949854496</v>
      </c>
      <c r="R61" s="285">
        <v>42.631258976914879</v>
      </c>
      <c r="S61" s="285">
        <v>42.553613910435836</v>
      </c>
      <c r="T61" s="285">
        <v>42.894953361881278</v>
      </c>
      <c r="U61" s="285">
        <v>42.536128413826752</v>
      </c>
      <c r="V61" s="285">
        <v>42.911451355746095</v>
      </c>
      <c r="W61" s="285">
        <v>42.387916532899084</v>
      </c>
      <c r="X61" s="285">
        <v>42.871322083569666</v>
      </c>
      <c r="Y61" s="285">
        <v>43.569852064617685</v>
      </c>
      <c r="Z61" s="285">
        <v>44.612521393262945</v>
      </c>
      <c r="AA61" s="285">
        <v>44.707358508776267</v>
      </c>
      <c r="AB61" s="285">
        <v>44.836215458022039</v>
      </c>
      <c r="AC61" s="285">
        <v>44.670083518846972</v>
      </c>
      <c r="AD61" s="285">
        <v>44.743329146289192</v>
      </c>
      <c r="AE61" s="285">
        <v>44.753861894210075</v>
      </c>
      <c r="AF61" s="285">
        <v>39.624308593882311</v>
      </c>
      <c r="AG61" s="285">
        <v>39.624308593882311</v>
      </c>
      <c r="AH61" s="285">
        <v>39.624308593882311</v>
      </c>
      <c r="AI61" s="285">
        <v>39.624308593882311</v>
      </c>
      <c r="AJ61" s="285">
        <v>39.624308593882311</v>
      </c>
      <c r="AK61" s="285">
        <v>38.378321639711153</v>
      </c>
      <c r="AL61" s="285">
        <v>38.378321639711153</v>
      </c>
      <c r="AM61" s="285">
        <v>38.378321639711153</v>
      </c>
      <c r="AN61" s="285">
        <v>38.378321639711153</v>
      </c>
      <c r="AO61" s="285">
        <v>38.378321639711153</v>
      </c>
      <c r="AP61" s="285">
        <v>38.361809067284881</v>
      </c>
      <c r="AQ61" s="285">
        <v>38.361809067284881</v>
      </c>
    </row>
    <row r="62" spans="2:43" ht="18" customHeight="1">
      <c r="B62" s="347"/>
      <c r="C62" s="344" t="s">
        <v>276</v>
      </c>
      <c r="D62" s="181"/>
      <c r="E62" s="360"/>
      <c r="F62" s="359"/>
      <c r="G62" s="205" t="s">
        <v>499</v>
      </c>
      <c r="H62" s="94"/>
      <c r="I62" s="363"/>
      <c r="J62" s="363"/>
      <c r="K62" s="363"/>
      <c r="L62" s="363"/>
      <c r="M62" s="363"/>
      <c r="N62" s="363"/>
      <c r="O62" s="363"/>
      <c r="P62" s="363"/>
      <c r="Q62" s="363"/>
      <c r="R62" s="363"/>
      <c r="S62" s="363"/>
      <c r="T62" s="363"/>
      <c r="U62" s="363"/>
      <c r="V62" s="363"/>
      <c r="W62" s="363"/>
      <c r="X62" s="363"/>
      <c r="Y62" s="363"/>
      <c r="Z62" s="363"/>
      <c r="AA62" s="363"/>
      <c r="AB62" s="363"/>
      <c r="AC62" s="363"/>
      <c r="AD62" s="363"/>
      <c r="AE62" s="363"/>
      <c r="AF62" s="363"/>
      <c r="AG62" s="363"/>
      <c r="AH62" s="363"/>
      <c r="AI62" s="363"/>
      <c r="AJ62" s="363"/>
      <c r="AK62" s="363"/>
      <c r="AL62" s="363"/>
      <c r="AM62" s="363"/>
      <c r="AN62" s="363"/>
      <c r="AO62" s="363"/>
      <c r="AP62" s="363"/>
      <c r="AQ62" s="363"/>
    </row>
    <row r="63" spans="2:43" ht="18" customHeight="1">
      <c r="B63" s="347"/>
      <c r="C63" s="78"/>
      <c r="D63" s="181" t="s">
        <v>208</v>
      </c>
      <c r="E63" s="360"/>
      <c r="F63" s="359"/>
      <c r="G63" s="205" t="s">
        <v>209</v>
      </c>
      <c r="H63" s="332" t="s">
        <v>274</v>
      </c>
      <c r="I63" s="285">
        <v>41.860500000000002</v>
      </c>
      <c r="J63" s="285">
        <v>41.860500000000002</v>
      </c>
      <c r="K63" s="285">
        <v>41.860500000000002</v>
      </c>
      <c r="L63" s="285">
        <v>41.860500000000002</v>
      </c>
      <c r="M63" s="285">
        <v>41.860500000000002</v>
      </c>
      <c r="N63" s="285">
        <v>41.860500000000002</v>
      </c>
      <c r="O63" s="285">
        <v>41.860500000000002</v>
      </c>
      <c r="P63" s="285">
        <v>41.860500000000002</v>
      </c>
      <c r="Q63" s="285">
        <v>41.860500000000002</v>
      </c>
      <c r="R63" s="285">
        <v>41.860500000000002</v>
      </c>
      <c r="S63" s="285">
        <v>41.1</v>
      </c>
      <c r="T63" s="285">
        <v>41.1</v>
      </c>
      <c r="U63" s="285">
        <v>41.1</v>
      </c>
      <c r="V63" s="285">
        <v>41.1</v>
      </c>
      <c r="W63" s="285">
        <v>41.1</v>
      </c>
      <c r="X63" s="285">
        <v>44.8</v>
      </c>
      <c r="Y63" s="285">
        <v>44.8</v>
      </c>
      <c r="Z63" s="285">
        <v>44.8</v>
      </c>
      <c r="AA63" s="285">
        <v>44.8</v>
      </c>
      <c r="AB63" s="285">
        <v>44.8</v>
      </c>
      <c r="AC63" s="285">
        <v>44.8</v>
      </c>
      <c r="AD63" s="285">
        <v>44.8</v>
      </c>
      <c r="AE63" s="285">
        <v>44.8</v>
      </c>
      <c r="AF63" s="285">
        <v>40.759487697653981</v>
      </c>
      <c r="AG63" s="285">
        <v>40.778115262934037</v>
      </c>
      <c r="AH63" s="285">
        <v>40.676690559732627</v>
      </c>
      <c r="AI63" s="285">
        <v>40.693103170208992</v>
      </c>
      <c r="AJ63" s="285">
        <v>40.787870849151261</v>
      </c>
      <c r="AK63" s="285">
        <v>39.988487673390971</v>
      </c>
      <c r="AL63" s="285">
        <v>39.960406374385514</v>
      </c>
      <c r="AM63" s="285">
        <v>39.91450766799926</v>
      </c>
      <c r="AN63" s="285">
        <v>40.049966543706091</v>
      </c>
      <c r="AO63" s="285">
        <v>40.355047477016676</v>
      </c>
      <c r="AP63" s="285">
        <v>40.019527908878622</v>
      </c>
      <c r="AQ63" s="285">
        <v>39.954401997532116</v>
      </c>
    </row>
    <row r="64" spans="2:43" ht="18" customHeight="1">
      <c r="B64" s="349"/>
      <c r="C64" s="79"/>
      <c r="D64" s="181" t="s">
        <v>210</v>
      </c>
      <c r="E64" s="360"/>
      <c r="F64" s="359"/>
      <c r="G64" s="205" t="s">
        <v>211</v>
      </c>
      <c r="H64" s="332" t="s">
        <v>274</v>
      </c>
      <c r="I64" s="415">
        <v>105.3727030656424</v>
      </c>
      <c r="J64" s="415">
        <v>105.04693759796369</v>
      </c>
      <c r="K64" s="415">
        <v>104.76912443197726</v>
      </c>
      <c r="L64" s="415">
        <v>104.27108519295901</v>
      </c>
      <c r="M64" s="415">
        <v>104.31649942339583</v>
      </c>
      <c r="N64" s="415">
        <v>103.63437306554923</v>
      </c>
      <c r="O64" s="415">
        <v>103.53679292794642</v>
      </c>
      <c r="P64" s="415">
        <v>103.09338454934158</v>
      </c>
      <c r="Q64" s="415">
        <v>102.68896010152361</v>
      </c>
      <c r="R64" s="415">
        <v>102.54953462285339</v>
      </c>
      <c r="S64" s="415">
        <v>102.29349941064312</v>
      </c>
      <c r="T64" s="415">
        <v>101.78849613349013</v>
      </c>
      <c r="U64" s="415">
        <v>102.08002542963651</v>
      </c>
      <c r="V64" s="415">
        <v>101.48310802925788</v>
      </c>
      <c r="W64" s="415">
        <v>101.8489448058712</v>
      </c>
      <c r="X64" s="415">
        <v>101.53001096415878</v>
      </c>
      <c r="Y64" s="415">
        <v>101.62127038718248</v>
      </c>
      <c r="Z64" s="415">
        <v>101.90635903639668</v>
      </c>
      <c r="AA64" s="415">
        <v>101.85728008684188</v>
      </c>
      <c r="AB64" s="415">
        <v>102.00569050960657</v>
      </c>
      <c r="AC64" s="415">
        <v>101.0585645467192</v>
      </c>
      <c r="AD64" s="285">
        <v>101.21272181774005</v>
      </c>
      <c r="AE64" s="285">
        <v>101.01289894264725</v>
      </c>
      <c r="AF64" s="285">
        <v>96.031252346521242</v>
      </c>
      <c r="AG64" s="285">
        <v>95.661762073042894</v>
      </c>
      <c r="AH64" s="285">
        <v>95.347857713992781</v>
      </c>
      <c r="AI64" s="285">
        <v>95.286546780286315</v>
      </c>
      <c r="AJ64" s="285">
        <v>95.030202832982042</v>
      </c>
      <c r="AK64" s="285">
        <v>94.778618742299727</v>
      </c>
      <c r="AL64" s="285">
        <v>94.860284644474717</v>
      </c>
      <c r="AM64" s="285">
        <v>94.251158791063816</v>
      </c>
      <c r="AN64" s="285">
        <v>94.102785878044088</v>
      </c>
      <c r="AO64" s="285">
        <v>94.224158056260336</v>
      </c>
      <c r="AP64" s="285">
        <v>94.320076680181003</v>
      </c>
      <c r="AQ64" s="285">
        <v>93.903079907072325</v>
      </c>
    </row>
    <row r="65" spans="2:43" ht="18" customHeight="1">
      <c r="B65" s="344" t="s">
        <v>487</v>
      </c>
      <c r="C65" s="350"/>
      <c r="D65" s="181"/>
      <c r="E65" s="360"/>
      <c r="F65" s="359"/>
      <c r="G65" s="205" t="s">
        <v>500</v>
      </c>
      <c r="H65" s="94"/>
      <c r="I65" s="363"/>
      <c r="J65" s="363"/>
      <c r="K65" s="363"/>
      <c r="L65" s="363"/>
      <c r="M65" s="363"/>
      <c r="N65" s="363"/>
      <c r="O65" s="363"/>
      <c r="P65" s="363"/>
      <c r="Q65" s="363"/>
      <c r="R65" s="363"/>
      <c r="S65" s="363"/>
      <c r="T65" s="363"/>
      <c r="U65" s="363"/>
      <c r="V65" s="363"/>
      <c r="W65" s="363"/>
      <c r="X65" s="363"/>
      <c r="Y65" s="363"/>
      <c r="Z65" s="363"/>
      <c r="AA65" s="363"/>
      <c r="AB65" s="363"/>
      <c r="AC65" s="363"/>
      <c r="AD65" s="363"/>
      <c r="AE65" s="363"/>
      <c r="AF65" s="363"/>
      <c r="AG65" s="363"/>
      <c r="AH65" s="363"/>
      <c r="AI65" s="363"/>
      <c r="AJ65" s="363"/>
      <c r="AK65" s="363"/>
      <c r="AL65" s="363"/>
      <c r="AM65" s="363"/>
      <c r="AN65" s="363"/>
      <c r="AO65" s="363"/>
      <c r="AP65" s="363"/>
      <c r="AQ65" s="363"/>
    </row>
    <row r="66" spans="2:43" ht="18" customHeight="1">
      <c r="B66" s="345"/>
      <c r="C66" s="206" t="s">
        <v>212</v>
      </c>
      <c r="D66" s="350"/>
      <c r="E66" s="360"/>
      <c r="F66" s="359"/>
      <c r="G66" s="205" t="s">
        <v>213</v>
      </c>
      <c r="H66" s="332" t="s">
        <v>272</v>
      </c>
      <c r="I66" s="285">
        <v>15.417064579256369</v>
      </c>
      <c r="J66" s="285">
        <v>15.417064579256369</v>
      </c>
      <c r="K66" s="285">
        <v>15.417064579256369</v>
      </c>
      <c r="L66" s="285">
        <v>15.417064579256369</v>
      </c>
      <c r="M66" s="285">
        <v>15.417064579256369</v>
      </c>
      <c r="N66" s="285">
        <v>15.417064579256369</v>
      </c>
      <c r="O66" s="285">
        <v>15.417064579256369</v>
      </c>
      <c r="P66" s="285">
        <v>15.417064579256369</v>
      </c>
      <c r="Q66" s="285">
        <v>15.417064579256369</v>
      </c>
      <c r="R66" s="285">
        <v>15.417064579256369</v>
      </c>
      <c r="S66" s="285">
        <v>15.417064579256369</v>
      </c>
      <c r="T66" s="285">
        <v>15.417064579256369</v>
      </c>
      <c r="U66" s="285">
        <v>15.417064579256369</v>
      </c>
      <c r="V66" s="285">
        <v>15.417064579256369</v>
      </c>
      <c r="W66" s="285">
        <v>14.964334763948496</v>
      </c>
      <c r="X66" s="285">
        <v>19.872128780487802</v>
      </c>
      <c r="Y66" s="285">
        <v>19.830875780506968</v>
      </c>
      <c r="Z66" s="285">
        <v>17.733973746958636</v>
      </c>
      <c r="AA66" s="285">
        <v>18.502395869823157</v>
      </c>
      <c r="AB66" s="285">
        <v>18.646811026786224</v>
      </c>
      <c r="AC66" s="285">
        <v>17.403595915174943</v>
      </c>
      <c r="AD66" s="285">
        <v>17.679346773595039</v>
      </c>
      <c r="AE66" s="285">
        <v>17.939326233400163</v>
      </c>
      <c r="AF66" s="285">
        <v>17.594185634465262</v>
      </c>
      <c r="AG66" s="285">
        <v>17.18</v>
      </c>
      <c r="AH66" s="285">
        <v>16.95</v>
      </c>
      <c r="AI66" s="285">
        <v>13.094674944958166</v>
      </c>
      <c r="AJ66" s="285">
        <v>12.93099539214969</v>
      </c>
      <c r="AK66" s="285">
        <v>13.589160288018412</v>
      </c>
      <c r="AL66" s="285">
        <v>14.839991707978161</v>
      </c>
      <c r="AM66" s="285">
        <v>14.502654158650401</v>
      </c>
      <c r="AN66" s="285">
        <v>14.75</v>
      </c>
      <c r="AO66" s="285">
        <v>14.08</v>
      </c>
      <c r="AP66" s="285">
        <v>14.43</v>
      </c>
      <c r="AQ66" s="285">
        <v>14.43</v>
      </c>
    </row>
    <row r="67" spans="2:43" ht="18" customHeight="1">
      <c r="B67" s="345"/>
      <c r="C67" s="206" t="s">
        <v>214</v>
      </c>
      <c r="D67" s="350"/>
      <c r="E67" s="360"/>
      <c r="F67" s="359"/>
      <c r="G67" s="205" t="s">
        <v>215</v>
      </c>
      <c r="H67" s="332" t="s">
        <v>272</v>
      </c>
      <c r="I67" s="285">
        <v>16.7</v>
      </c>
      <c r="J67" s="285">
        <v>16.7</v>
      </c>
      <c r="K67" s="285">
        <v>16.7</v>
      </c>
      <c r="L67" s="285">
        <v>16.7</v>
      </c>
      <c r="M67" s="285">
        <v>16.7</v>
      </c>
      <c r="N67" s="285">
        <v>16.7</v>
      </c>
      <c r="O67" s="285">
        <v>16.7</v>
      </c>
      <c r="P67" s="285">
        <v>16.7</v>
      </c>
      <c r="Q67" s="285">
        <v>16.7</v>
      </c>
      <c r="R67" s="285">
        <v>16.7</v>
      </c>
      <c r="S67" s="285">
        <v>16.7</v>
      </c>
      <c r="T67" s="285">
        <v>16.7</v>
      </c>
      <c r="U67" s="285">
        <v>16.7</v>
      </c>
      <c r="V67" s="285">
        <v>16.7</v>
      </c>
      <c r="W67" s="285">
        <v>16.7</v>
      </c>
      <c r="X67" s="285">
        <v>16.3</v>
      </c>
      <c r="Y67" s="285">
        <v>16.3</v>
      </c>
      <c r="Z67" s="285">
        <v>16.3</v>
      </c>
      <c r="AA67" s="285">
        <v>16.3</v>
      </c>
      <c r="AB67" s="285">
        <v>16.3</v>
      </c>
      <c r="AC67" s="285">
        <v>16.3</v>
      </c>
      <c r="AD67" s="285">
        <v>16.3</v>
      </c>
      <c r="AE67" s="285">
        <v>16.3</v>
      </c>
      <c r="AF67" s="285">
        <v>17.062152408434127</v>
      </c>
      <c r="AG67" s="285">
        <v>17.062152408434127</v>
      </c>
      <c r="AH67" s="285">
        <v>17.062152408434127</v>
      </c>
      <c r="AI67" s="285">
        <v>17.062152408434127</v>
      </c>
      <c r="AJ67" s="285">
        <v>17.062152408434127</v>
      </c>
      <c r="AK67" s="285">
        <v>17.062152408434127</v>
      </c>
      <c r="AL67" s="285">
        <v>17.062152408434127</v>
      </c>
      <c r="AM67" s="285">
        <v>17.062152408434127</v>
      </c>
      <c r="AN67" s="285">
        <v>17.062152408434127</v>
      </c>
      <c r="AO67" s="285">
        <v>17.062152408434127</v>
      </c>
      <c r="AP67" s="285">
        <v>18.444709847352517</v>
      </c>
      <c r="AQ67" s="285">
        <v>18.444709847352517</v>
      </c>
    </row>
    <row r="68" spans="2:43" ht="18" customHeight="1">
      <c r="B68" s="345"/>
      <c r="C68" s="206" t="s">
        <v>488</v>
      </c>
      <c r="D68" s="350"/>
      <c r="E68" s="360"/>
      <c r="F68" s="359"/>
      <c r="G68" s="205" t="s">
        <v>216</v>
      </c>
      <c r="H68" s="332" t="s">
        <v>275</v>
      </c>
      <c r="I68" s="285">
        <v>23.9</v>
      </c>
      <c r="J68" s="285">
        <v>23.9</v>
      </c>
      <c r="K68" s="285">
        <v>23.9</v>
      </c>
      <c r="L68" s="285">
        <v>23.9</v>
      </c>
      <c r="M68" s="285">
        <v>23.9</v>
      </c>
      <c r="N68" s="285">
        <v>23.9</v>
      </c>
      <c r="O68" s="285">
        <v>23.9</v>
      </c>
      <c r="P68" s="285">
        <v>23.9</v>
      </c>
      <c r="Q68" s="285">
        <v>23.9</v>
      </c>
      <c r="R68" s="285">
        <v>23.9</v>
      </c>
      <c r="S68" s="285">
        <v>23.9</v>
      </c>
      <c r="T68" s="285">
        <v>23.9</v>
      </c>
      <c r="U68" s="285">
        <v>23.9</v>
      </c>
      <c r="V68" s="285">
        <v>23.9</v>
      </c>
      <c r="W68" s="285">
        <v>23.9</v>
      </c>
      <c r="X68" s="285">
        <v>23.9</v>
      </c>
      <c r="Y68" s="285">
        <v>23.9</v>
      </c>
      <c r="Z68" s="285">
        <v>23.9</v>
      </c>
      <c r="AA68" s="285">
        <v>23.9</v>
      </c>
      <c r="AB68" s="285">
        <v>23.9</v>
      </c>
      <c r="AC68" s="285">
        <v>23.9</v>
      </c>
      <c r="AD68" s="285">
        <v>23.9</v>
      </c>
      <c r="AE68" s="285">
        <v>23.9</v>
      </c>
      <c r="AF68" s="285">
        <v>23.42057546976293</v>
      </c>
      <c r="AG68" s="285">
        <v>23.42057546976293</v>
      </c>
      <c r="AH68" s="285">
        <v>23.42057546976293</v>
      </c>
      <c r="AI68" s="285">
        <v>23.42057546976293</v>
      </c>
      <c r="AJ68" s="285">
        <v>23.42057546976293</v>
      </c>
      <c r="AK68" s="285">
        <v>23.419034067783922</v>
      </c>
      <c r="AL68" s="285">
        <v>23.419034067783922</v>
      </c>
      <c r="AM68" s="285">
        <v>23.419034067783922</v>
      </c>
      <c r="AN68" s="285">
        <v>23.419034067783922</v>
      </c>
      <c r="AO68" s="285">
        <v>23.419034067783922</v>
      </c>
      <c r="AP68" s="285">
        <v>23.419034067783922</v>
      </c>
      <c r="AQ68" s="285">
        <v>23.419034067783922</v>
      </c>
    </row>
    <row r="69" spans="2:43" ht="18" customHeight="1">
      <c r="B69" s="345"/>
      <c r="C69" s="206" t="s">
        <v>489</v>
      </c>
      <c r="D69" s="350"/>
      <c r="E69" s="360"/>
      <c r="F69" s="359"/>
      <c r="G69" s="205" t="s">
        <v>217</v>
      </c>
      <c r="H69" s="332" t="s">
        <v>275</v>
      </c>
      <c r="I69" s="285">
        <v>23.9</v>
      </c>
      <c r="J69" s="285">
        <v>23.9</v>
      </c>
      <c r="K69" s="285">
        <v>23.9</v>
      </c>
      <c r="L69" s="285">
        <v>23.9</v>
      </c>
      <c r="M69" s="285">
        <v>23.9</v>
      </c>
      <c r="N69" s="285">
        <v>23.9</v>
      </c>
      <c r="O69" s="285">
        <v>23.9</v>
      </c>
      <c r="P69" s="285">
        <v>23.9</v>
      </c>
      <c r="Q69" s="285">
        <v>23.9</v>
      </c>
      <c r="R69" s="285">
        <v>23.9</v>
      </c>
      <c r="S69" s="285">
        <v>23.9</v>
      </c>
      <c r="T69" s="285">
        <v>23.9</v>
      </c>
      <c r="U69" s="285">
        <v>23.9</v>
      </c>
      <c r="V69" s="285">
        <v>23.9</v>
      </c>
      <c r="W69" s="285">
        <v>23.9</v>
      </c>
      <c r="X69" s="285">
        <v>23.9</v>
      </c>
      <c r="Y69" s="285">
        <v>23.9</v>
      </c>
      <c r="Z69" s="285">
        <v>23.9</v>
      </c>
      <c r="AA69" s="285">
        <v>23.9</v>
      </c>
      <c r="AB69" s="285">
        <v>23.9</v>
      </c>
      <c r="AC69" s="285">
        <v>23.9</v>
      </c>
      <c r="AD69" s="285">
        <v>23.9</v>
      </c>
      <c r="AE69" s="285">
        <v>23.9</v>
      </c>
      <c r="AF69" s="285">
        <v>23.42057546976293</v>
      </c>
      <c r="AG69" s="285">
        <v>23.42057546976293</v>
      </c>
      <c r="AH69" s="285">
        <v>23.42057546976293</v>
      </c>
      <c r="AI69" s="285">
        <v>23.42057546976293</v>
      </c>
      <c r="AJ69" s="285">
        <v>23.42057546976293</v>
      </c>
      <c r="AK69" s="285">
        <v>23.419034067783922</v>
      </c>
      <c r="AL69" s="285">
        <v>23.419034067783922</v>
      </c>
      <c r="AM69" s="285">
        <v>23.419034067783922</v>
      </c>
      <c r="AN69" s="285">
        <v>35.602186666666661</v>
      </c>
      <c r="AO69" s="285">
        <v>35.602186666666661</v>
      </c>
      <c r="AP69" s="285">
        <v>35.602186666666661</v>
      </c>
      <c r="AQ69" s="285">
        <v>35.602186666666661</v>
      </c>
    </row>
    <row r="70" spans="2:43" ht="18" customHeight="1">
      <c r="B70" s="345"/>
      <c r="C70" s="206" t="s">
        <v>218</v>
      </c>
      <c r="D70" s="350"/>
      <c r="E70" s="360"/>
      <c r="F70" s="359"/>
      <c r="G70" s="205" t="s">
        <v>219</v>
      </c>
      <c r="H70" s="332" t="s">
        <v>272</v>
      </c>
      <c r="I70" s="285">
        <v>12.6</v>
      </c>
      <c r="J70" s="285">
        <v>12.6</v>
      </c>
      <c r="K70" s="285">
        <v>12.6</v>
      </c>
      <c r="L70" s="285">
        <v>12.6</v>
      </c>
      <c r="M70" s="285">
        <v>12.6</v>
      </c>
      <c r="N70" s="285">
        <v>12.6</v>
      </c>
      <c r="O70" s="285">
        <v>12.6</v>
      </c>
      <c r="P70" s="285">
        <v>12.6</v>
      </c>
      <c r="Q70" s="285">
        <v>12.6</v>
      </c>
      <c r="R70" s="285">
        <v>12.6</v>
      </c>
      <c r="S70" s="285">
        <v>12.6</v>
      </c>
      <c r="T70" s="285">
        <v>12.6</v>
      </c>
      <c r="U70" s="285">
        <v>12.6</v>
      </c>
      <c r="V70" s="285">
        <v>12.6</v>
      </c>
      <c r="W70" s="285">
        <v>12.6</v>
      </c>
      <c r="X70" s="285">
        <v>13.2</v>
      </c>
      <c r="Y70" s="285">
        <v>13.2</v>
      </c>
      <c r="Z70" s="285">
        <v>13.2</v>
      </c>
      <c r="AA70" s="285">
        <v>13.2</v>
      </c>
      <c r="AB70" s="285">
        <v>13.2</v>
      </c>
      <c r="AC70" s="285">
        <v>13.2</v>
      </c>
      <c r="AD70" s="285">
        <v>13.2</v>
      </c>
      <c r="AE70" s="285">
        <v>13.2</v>
      </c>
      <c r="AF70" s="285">
        <v>13.609066783216523</v>
      </c>
      <c r="AG70" s="285">
        <v>13.609066783216523</v>
      </c>
      <c r="AH70" s="285">
        <v>13.609066783216523</v>
      </c>
      <c r="AI70" s="285">
        <v>13.609066783216523</v>
      </c>
      <c r="AJ70" s="285">
        <v>13.609066783216523</v>
      </c>
      <c r="AK70" s="285">
        <v>13.609066783216523</v>
      </c>
      <c r="AL70" s="285">
        <v>13.609066783216523</v>
      </c>
      <c r="AM70" s="285">
        <v>13.609066783216523</v>
      </c>
      <c r="AN70" s="285">
        <v>13.609066783216523</v>
      </c>
      <c r="AO70" s="285">
        <v>13.609066783216523</v>
      </c>
      <c r="AP70" s="285">
        <v>13.474326608800993</v>
      </c>
      <c r="AQ70" s="285">
        <v>13.474326608800993</v>
      </c>
    </row>
    <row r="71" spans="2:43" ht="18" customHeight="1">
      <c r="B71" s="346"/>
      <c r="C71" s="206" t="s">
        <v>490</v>
      </c>
      <c r="D71" s="350"/>
      <c r="E71" s="360"/>
      <c r="F71" s="359"/>
      <c r="G71" s="205" t="s">
        <v>220</v>
      </c>
      <c r="H71" s="332" t="s">
        <v>274</v>
      </c>
      <c r="I71" s="285">
        <v>23.4</v>
      </c>
      <c r="J71" s="285">
        <v>23.4</v>
      </c>
      <c r="K71" s="285">
        <v>23.4</v>
      </c>
      <c r="L71" s="285">
        <v>23.4</v>
      </c>
      <c r="M71" s="285">
        <v>23.4</v>
      </c>
      <c r="N71" s="285">
        <v>23.4</v>
      </c>
      <c r="O71" s="285">
        <v>23.4</v>
      </c>
      <c r="P71" s="285">
        <v>23.4</v>
      </c>
      <c r="Q71" s="285">
        <v>23.4</v>
      </c>
      <c r="R71" s="285">
        <v>23.4</v>
      </c>
      <c r="S71" s="285">
        <v>23.4</v>
      </c>
      <c r="T71" s="285">
        <v>23.4</v>
      </c>
      <c r="U71" s="285">
        <v>23.4</v>
      </c>
      <c r="V71" s="285">
        <v>23.4</v>
      </c>
      <c r="W71" s="285">
        <v>23.4</v>
      </c>
      <c r="X71" s="285">
        <v>23.4</v>
      </c>
      <c r="Y71" s="285">
        <v>23.4</v>
      </c>
      <c r="Z71" s="285">
        <v>23.4</v>
      </c>
      <c r="AA71" s="285">
        <v>23.4</v>
      </c>
      <c r="AB71" s="285">
        <v>23.4</v>
      </c>
      <c r="AC71" s="285">
        <v>23.4</v>
      </c>
      <c r="AD71" s="285">
        <v>23.4</v>
      </c>
      <c r="AE71" s="285">
        <v>23.4</v>
      </c>
      <c r="AF71" s="285">
        <v>21.157562680199248</v>
      </c>
      <c r="AG71" s="285">
        <v>21.157562680199248</v>
      </c>
      <c r="AH71" s="285">
        <v>21.157562680199248</v>
      </c>
      <c r="AI71" s="285">
        <v>21.157562680199248</v>
      </c>
      <c r="AJ71" s="285">
        <v>21.157562680199248</v>
      </c>
      <c r="AK71" s="285">
        <v>21.157562680199248</v>
      </c>
      <c r="AL71" s="285">
        <v>21.157562680199248</v>
      </c>
      <c r="AM71" s="285">
        <v>21.157562680199248</v>
      </c>
      <c r="AN71" s="285">
        <v>21.157562680199248</v>
      </c>
      <c r="AO71" s="285">
        <v>21.157562680199248</v>
      </c>
      <c r="AP71" s="285">
        <v>21.157562680199248</v>
      </c>
      <c r="AQ71" s="285">
        <v>21.157562680199248</v>
      </c>
    </row>
    <row r="72" spans="2:43" ht="15" customHeight="1">
      <c r="B72" s="6" t="s">
        <v>277</v>
      </c>
      <c r="C72" s="6"/>
      <c r="D72" s="5"/>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row>
    <row r="73" spans="2:43" ht="15" customHeight="1">
      <c r="B73" s="6" t="s">
        <v>278</v>
      </c>
      <c r="C73" s="6"/>
      <c r="D73" s="550"/>
      <c r="G73" s="550"/>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row>
    <row r="74" spans="2:43" ht="15" customHeight="1">
      <c r="B74" s="6" t="s">
        <v>448</v>
      </c>
      <c r="C74" s="6"/>
      <c r="D74" s="550"/>
      <c r="G74" s="550"/>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row>
    <row r="75" spans="2:43" ht="15" customHeight="1">
      <c r="B75" s="6" t="s">
        <v>449</v>
      </c>
      <c r="C75" s="562"/>
      <c r="D75" s="550"/>
      <c r="G75" s="550"/>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row>
    <row r="76" spans="2:43" ht="12.75" customHeight="1">
      <c r="C76" s="550"/>
      <c r="D76" s="550"/>
      <c r="E76" s="550"/>
      <c r="F76" s="550"/>
      <c r="G76" s="550"/>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row>
    <row r="77" spans="2:43" ht="12.75" customHeight="1">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row>
  </sheetData>
  <mergeCells count="2">
    <mergeCell ref="G42:G43"/>
    <mergeCell ref="G38:G39"/>
  </mergeCells>
  <phoneticPr fontId="6"/>
  <pageMargins left="0.7" right="0.7" top="0.75" bottom="0.75" header="0.3" footer="0.3"/>
  <pageSetup paperSize="9" orientation="portrait" verticalDpi="0" r:id="rId1"/>
  <ignoredErrors>
    <ignoredError sqref="G6:G44 G45:G7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Contents</vt:lpstr>
      <vt:lpstr>排出量_1A_J</vt:lpstr>
      <vt:lpstr>Indicators</vt:lpstr>
      <vt:lpstr>RASA_summary</vt:lpstr>
      <vt:lpstr>RASA_detail</vt:lpstr>
      <vt:lpstr>CEF</vt:lpstr>
      <vt:lpstr>BFG_CG_EF</vt:lpstr>
      <vt:lpstr>AD_Trend</vt:lpstr>
      <vt:lpstr>GCV</vt:lpstr>
      <vt:lpstr>1A_misc</vt:lpstr>
      <vt:lpstr>Transport</vt:lpstr>
      <vt:lpstr>Waste</vt:lpstr>
      <vt:lpstr>排出量_1B</vt:lpstr>
      <vt:lpstr>1B_misc</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NK/GIO</dc:creator>
  <cp:keywords/>
  <dc:description/>
  <cp:lastModifiedBy>NK</cp:lastModifiedBy>
  <cp:revision/>
  <dcterms:created xsi:type="dcterms:W3CDTF">2015-09-30T08:29:24Z</dcterms:created>
  <dcterms:modified xsi:type="dcterms:W3CDTF">2026-05-27T02:58:39Z</dcterms:modified>
  <cp:category/>
  <cp:contentStatus/>
</cp:coreProperties>
</file>