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.nies.go.jp\esd\main\b42_温室効果ガスインベントリオフィス\b16gio\2024PJ\GIOウェブサイト\4. アウトリーチ（NIDデータの公開）\公開ファイル\"/>
    </mc:Choice>
  </mc:AlternateContent>
  <xr:revisionPtr revIDLastSave="0" documentId="13_ncr:1_{4E4152CF-C99F-4912-94B0-040F644EBDB2}" xr6:coauthVersionLast="47" xr6:coauthVersionMax="47" xr10:uidLastSave="{00000000-0000-0000-0000-000000000000}"/>
  <bookViews>
    <workbookView xWindow="-120" yWindow="-120" windowWidth="29040" windowHeight="15720" xr2:uid="{C192C24A-A266-4D51-A723-980891A0B8DF}"/>
  </bookViews>
  <sheets>
    <sheet name="Contents" sheetId="15" r:id="rId1"/>
    <sheet name="NID第4章_排出量" sheetId="10" r:id="rId2"/>
    <sheet name="NID第4章_排出量以外のデータ" sheetId="3" r:id="rId3"/>
  </sheets>
  <definedNames>
    <definedName name="CRF_CountryName">#REF!</definedName>
    <definedName name="CRF_InventoryYear">#REF!</definedName>
    <definedName name="CRF_Submission">#REF!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1" i="3" l="1"/>
  <c r="F631" i="3" s="1"/>
  <c r="G631" i="3" s="1"/>
  <c r="H631" i="3" s="1"/>
  <c r="I631" i="3" s="1"/>
  <c r="J631" i="3" s="1"/>
  <c r="K631" i="3" s="1"/>
  <c r="L631" i="3" s="1"/>
  <c r="M631" i="3" s="1"/>
  <c r="N631" i="3" s="1"/>
  <c r="O631" i="3" s="1"/>
  <c r="P631" i="3" s="1"/>
  <c r="Q631" i="3" s="1"/>
  <c r="R631" i="3" s="1"/>
  <c r="S631" i="3" s="1"/>
  <c r="T631" i="3" s="1"/>
  <c r="U631" i="3" s="1"/>
  <c r="V631" i="3" s="1"/>
  <c r="W631" i="3" s="1"/>
  <c r="X631" i="3" s="1"/>
  <c r="Y631" i="3" s="1"/>
  <c r="Z631" i="3" s="1"/>
  <c r="AA631" i="3" s="1"/>
  <c r="AB631" i="3" s="1"/>
  <c r="AC631" i="3" s="1"/>
  <c r="AD631" i="3" s="1"/>
  <c r="AE631" i="3" s="1"/>
  <c r="AF631" i="3" s="1"/>
  <c r="AG631" i="3" s="1"/>
  <c r="AH631" i="3" s="1"/>
  <c r="AI631" i="3" s="1"/>
  <c r="AJ631" i="3" s="1"/>
  <c r="V493" i="3" l="1"/>
  <c r="W493" i="3" s="1"/>
  <c r="X493" i="3" s="1"/>
  <c r="Y493" i="3" s="1"/>
  <c r="Z493" i="3" s="1"/>
  <c r="AA493" i="3" s="1"/>
  <c r="AB493" i="3" s="1"/>
  <c r="AC493" i="3" s="1"/>
  <c r="AD493" i="3" s="1"/>
  <c r="AE493" i="3" s="1"/>
  <c r="AF493" i="3" s="1"/>
  <c r="AG493" i="3" s="1"/>
  <c r="AH493" i="3" s="1"/>
  <c r="AI493" i="3" s="1"/>
  <c r="AJ493" i="3" s="1"/>
  <c r="E493" i="3"/>
  <c r="F493" i="3" s="1"/>
  <c r="G493" i="3" s="1"/>
  <c r="H493" i="3" s="1"/>
  <c r="E569" i="3"/>
  <c r="F569" i="3" s="1"/>
  <c r="G569" i="3" s="1"/>
  <c r="H569" i="3" s="1"/>
  <c r="I569" i="3" s="1"/>
  <c r="J569" i="3" s="1"/>
  <c r="K569" i="3" s="1"/>
  <c r="L569" i="3" s="1"/>
  <c r="M569" i="3" s="1"/>
  <c r="N569" i="3" s="1"/>
  <c r="O569" i="3" s="1"/>
  <c r="P569" i="3" s="1"/>
  <c r="Q569" i="3" s="1"/>
  <c r="R569" i="3" s="1"/>
  <c r="S569" i="3" s="1"/>
  <c r="T569" i="3" s="1"/>
  <c r="U569" i="3" s="1"/>
  <c r="V569" i="3" s="1"/>
  <c r="W569" i="3" s="1"/>
  <c r="X569" i="3" s="1"/>
  <c r="Y569" i="3" s="1"/>
  <c r="Z569" i="3" s="1"/>
  <c r="AA569" i="3" s="1"/>
  <c r="AB569" i="3" s="1"/>
  <c r="AC569" i="3" s="1"/>
  <c r="E559" i="3"/>
  <c r="F559" i="3" s="1"/>
  <c r="G559" i="3" s="1"/>
  <c r="H559" i="3" s="1"/>
  <c r="I559" i="3" s="1"/>
  <c r="J559" i="3" s="1"/>
  <c r="K559" i="3" s="1"/>
  <c r="L559" i="3" s="1"/>
  <c r="M559" i="3" s="1"/>
  <c r="N559" i="3" s="1"/>
  <c r="O559" i="3" s="1"/>
  <c r="P559" i="3" s="1"/>
  <c r="Q559" i="3" s="1"/>
  <c r="R559" i="3" s="1"/>
  <c r="S559" i="3" s="1"/>
  <c r="T559" i="3" s="1"/>
  <c r="U559" i="3" s="1"/>
  <c r="V559" i="3" s="1"/>
  <c r="W559" i="3" s="1"/>
  <c r="X559" i="3" s="1"/>
  <c r="Y559" i="3" s="1"/>
  <c r="Z559" i="3" s="1"/>
  <c r="AA559" i="3" s="1"/>
  <c r="AB559" i="3" s="1"/>
  <c r="AC559" i="3" s="1"/>
  <c r="AD559" i="3" l="1"/>
  <c r="V478" i="3"/>
  <c r="W478" i="3" s="1"/>
  <c r="X478" i="3" s="1"/>
  <c r="Y478" i="3" s="1"/>
  <c r="Z478" i="3" s="1"/>
  <c r="AA478" i="3" s="1"/>
  <c r="AB478" i="3" s="1"/>
  <c r="AC478" i="3" s="1"/>
  <c r="AD478" i="3" s="1"/>
  <c r="AE478" i="3" s="1"/>
  <c r="AF478" i="3" s="1"/>
  <c r="AG478" i="3" s="1"/>
  <c r="AH478" i="3" s="1"/>
  <c r="AI478" i="3" s="1"/>
  <c r="AJ478" i="3" s="1"/>
  <c r="E478" i="3"/>
  <c r="F478" i="3" s="1"/>
  <c r="G478" i="3" s="1"/>
  <c r="H478" i="3" s="1"/>
  <c r="E613" i="3" l="1"/>
  <c r="F613" i="3" s="1"/>
  <c r="G613" i="3" s="1"/>
  <c r="H613" i="3" s="1"/>
  <c r="I613" i="3" s="1"/>
  <c r="J613" i="3" s="1"/>
  <c r="K613" i="3" s="1"/>
  <c r="L613" i="3" s="1"/>
  <c r="M613" i="3" s="1"/>
  <c r="N613" i="3" s="1"/>
  <c r="O613" i="3" s="1"/>
  <c r="P613" i="3" s="1"/>
  <c r="Q613" i="3" s="1"/>
  <c r="R613" i="3" s="1"/>
  <c r="S613" i="3" s="1"/>
  <c r="T613" i="3" s="1"/>
  <c r="U613" i="3" s="1"/>
  <c r="V613" i="3" s="1"/>
  <c r="W613" i="3" s="1"/>
  <c r="X613" i="3" s="1"/>
  <c r="Y613" i="3" s="1"/>
  <c r="Z613" i="3" s="1"/>
  <c r="AA613" i="3" s="1"/>
  <c r="AB613" i="3" s="1"/>
  <c r="AC613" i="3" s="1"/>
  <c r="AD613" i="3" s="1"/>
  <c r="AE613" i="3" s="1"/>
  <c r="AF613" i="3" s="1"/>
  <c r="AG613" i="3" s="1"/>
  <c r="AH613" i="3" s="1"/>
  <c r="AI613" i="3" s="1"/>
  <c r="AJ613" i="3" s="1"/>
  <c r="E621" i="3" l="1"/>
  <c r="F621" i="3" s="1"/>
  <c r="G621" i="3" s="1"/>
  <c r="H621" i="3" s="1"/>
  <c r="I621" i="3" s="1"/>
  <c r="J621" i="3" s="1"/>
  <c r="K621" i="3" s="1"/>
  <c r="L621" i="3" s="1"/>
  <c r="M621" i="3" s="1"/>
  <c r="N621" i="3" s="1"/>
  <c r="O621" i="3" s="1"/>
  <c r="P621" i="3" s="1"/>
  <c r="Q621" i="3" s="1"/>
  <c r="R621" i="3" s="1"/>
  <c r="S621" i="3" s="1"/>
  <c r="T621" i="3" s="1"/>
  <c r="U621" i="3" s="1"/>
  <c r="V621" i="3" s="1"/>
  <c r="W621" i="3" s="1"/>
  <c r="X621" i="3" s="1"/>
  <c r="Y621" i="3" s="1"/>
  <c r="Z621" i="3" s="1"/>
  <c r="AA621" i="3" s="1"/>
  <c r="AB621" i="3" s="1"/>
  <c r="AC621" i="3" s="1"/>
  <c r="AD621" i="3" s="1"/>
  <c r="AE621" i="3" s="1"/>
  <c r="AF621" i="3" s="1"/>
  <c r="AG621" i="3" s="1"/>
  <c r="AH621" i="3" s="1"/>
  <c r="AI621" i="3" s="1"/>
  <c r="AJ621" i="3" s="1"/>
  <c r="E605" i="3"/>
  <c r="F605" i="3" s="1"/>
  <c r="G605" i="3" s="1"/>
  <c r="H605" i="3" s="1"/>
  <c r="I605" i="3" s="1"/>
  <c r="J605" i="3" s="1"/>
  <c r="K605" i="3" s="1"/>
  <c r="L605" i="3" s="1"/>
  <c r="M605" i="3" s="1"/>
  <c r="N605" i="3" s="1"/>
  <c r="O605" i="3" s="1"/>
  <c r="P605" i="3" s="1"/>
  <c r="Q605" i="3" s="1"/>
  <c r="R605" i="3" s="1"/>
  <c r="S605" i="3" s="1"/>
  <c r="T605" i="3" s="1"/>
  <c r="U605" i="3" s="1"/>
  <c r="V605" i="3" s="1"/>
  <c r="W605" i="3" s="1"/>
  <c r="X605" i="3" s="1"/>
  <c r="Y605" i="3" s="1"/>
  <c r="Z605" i="3" s="1"/>
  <c r="AA605" i="3" s="1"/>
  <c r="AB605" i="3" s="1"/>
  <c r="AC605" i="3" s="1"/>
  <c r="AD605" i="3" s="1"/>
  <c r="AE605" i="3" s="1"/>
  <c r="AF605" i="3" s="1"/>
  <c r="AG605" i="3" s="1"/>
  <c r="AH605" i="3" s="1"/>
  <c r="AI605" i="3" s="1"/>
  <c r="AJ605" i="3" s="1"/>
  <c r="H95" i="10"/>
  <c r="I95" i="10" s="1"/>
  <c r="J95" i="10" s="1"/>
  <c r="K95" i="10" s="1"/>
  <c r="L95" i="10" s="1"/>
  <c r="M95" i="10" s="1"/>
  <c r="N95" i="10" s="1"/>
  <c r="O95" i="10" s="1"/>
  <c r="P95" i="10" s="1"/>
  <c r="Q95" i="10" s="1"/>
  <c r="R95" i="10" s="1"/>
  <c r="S95" i="10" s="1"/>
  <c r="T95" i="10" s="1"/>
  <c r="U95" i="10" s="1"/>
  <c r="V95" i="10" s="1"/>
  <c r="W95" i="10" s="1"/>
  <c r="X95" i="10" s="1"/>
  <c r="Y95" i="10" s="1"/>
  <c r="Z95" i="10" s="1"/>
  <c r="AA95" i="10" s="1"/>
  <c r="AB95" i="10" s="1"/>
  <c r="AC95" i="10" s="1"/>
  <c r="AD95" i="10" s="1"/>
  <c r="AE95" i="10" s="1"/>
  <c r="AF95" i="10" s="1"/>
  <c r="AG95" i="10" s="1"/>
  <c r="AH95" i="10" s="1"/>
  <c r="AI95" i="10" s="1"/>
  <c r="AJ95" i="10" s="1"/>
  <c r="AK95" i="10" s="1"/>
  <c r="AL95" i="10" s="1"/>
  <c r="AM95" i="10" s="1"/>
  <c r="AJ407" i="3" l="1"/>
  <c r="AJ418" i="3"/>
  <c r="AJ366" i="3"/>
  <c r="AJ377" i="3"/>
  <c r="AI407" i="3" l="1"/>
  <c r="AI366" i="3"/>
  <c r="E21" i="3" l="1"/>
  <c r="F21" i="3" l="1"/>
  <c r="E226" i="3"/>
  <c r="F226" i="3" s="1"/>
  <c r="G226" i="3" s="1"/>
  <c r="H226" i="3" s="1"/>
  <c r="I226" i="3" s="1"/>
  <c r="J226" i="3" s="1"/>
  <c r="K226" i="3" s="1"/>
  <c r="L226" i="3" s="1"/>
  <c r="M226" i="3" s="1"/>
  <c r="N226" i="3" s="1"/>
  <c r="O226" i="3" s="1"/>
  <c r="P226" i="3" s="1"/>
  <c r="Q226" i="3" s="1"/>
  <c r="R226" i="3" s="1"/>
  <c r="S226" i="3" s="1"/>
  <c r="T226" i="3" s="1"/>
  <c r="U226" i="3" s="1"/>
  <c r="V226" i="3" s="1"/>
  <c r="W226" i="3" s="1"/>
  <c r="X226" i="3" s="1"/>
  <c r="Y226" i="3" s="1"/>
  <c r="Z226" i="3" s="1"/>
  <c r="AA226" i="3" s="1"/>
  <c r="AB226" i="3" s="1"/>
  <c r="AC226" i="3" s="1"/>
  <c r="AD226" i="3" s="1"/>
  <c r="AE226" i="3" s="1"/>
  <c r="AF226" i="3" s="1"/>
  <c r="AG226" i="3" s="1"/>
  <c r="AH226" i="3" s="1"/>
  <c r="AI226" i="3" s="1"/>
  <c r="AJ226" i="3" s="1"/>
  <c r="G21" i="3" l="1"/>
  <c r="H21" i="3" l="1"/>
  <c r="E198" i="3"/>
  <c r="F198" i="3" s="1"/>
  <c r="G198" i="3" s="1"/>
  <c r="H198" i="3" s="1"/>
  <c r="I21" i="3" l="1"/>
  <c r="I198" i="3"/>
  <c r="J198" i="3" s="1"/>
  <c r="K198" i="3" s="1"/>
  <c r="L198" i="3" s="1"/>
  <c r="M198" i="3" s="1"/>
  <c r="J21" i="3" l="1"/>
  <c r="N198" i="3"/>
  <c r="O198" i="3" s="1"/>
  <c r="P198" i="3" s="1"/>
  <c r="Q198" i="3" s="1"/>
  <c r="R198" i="3" s="1"/>
  <c r="K21" i="3" l="1"/>
  <c r="S198" i="3"/>
  <c r="T198" i="3" s="1"/>
  <c r="U198" i="3" s="1"/>
  <c r="V198" i="3" s="1"/>
  <c r="W198" i="3" s="1"/>
  <c r="X198" i="3" s="1"/>
  <c r="Y198" i="3" s="1"/>
  <c r="Z198" i="3" s="1"/>
  <c r="AA198" i="3" s="1"/>
  <c r="AB198" i="3" s="1"/>
  <c r="AC198" i="3" s="1"/>
  <c r="AD198" i="3" s="1"/>
  <c r="AE198" i="3" s="1"/>
  <c r="AF198" i="3" s="1"/>
  <c r="AG198" i="3" s="1"/>
  <c r="AH198" i="3" s="1"/>
  <c r="AI198" i="3" s="1"/>
  <c r="AJ198" i="3" s="1"/>
  <c r="E90" i="3"/>
  <c r="F90" i="3" l="1"/>
  <c r="L21" i="3"/>
  <c r="M21" i="3" l="1"/>
  <c r="G90" i="3"/>
  <c r="N21" i="3" l="1"/>
  <c r="H90" i="3"/>
  <c r="O21" i="3" l="1"/>
  <c r="I90" i="3"/>
  <c r="E256" i="3"/>
  <c r="F256" i="3" s="1"/>
  <c r="G256" i="3" s="1"/>
  <c r="H256" i="3" s="1"/>
  <c r="J90" i="3" l="1"/>
  <c r="P21" i="3"/>
  <c r="I256" i="3"/>
  <c r="J256" i="3" s="1"/>
  <c r="K256" i="3" s="1"/>
  <c r="L256" i="3" s="1"/>
  <c r="M256" i="3" s="1"/>
  <c r="K90" i="3" l="1"/>
  <c r="Q21" i="3"/>
  <c r="N256" i="3"/>
  <c r="O256" i="3" s="1"/>
  <c r="P256" i="3" s="1"/>
  <c r="Q256" i="3" s="1"/>
  <c r="R256" i="3" s="1"/>
  <c r="L90" i="3" l="1"/>
  <c r="R21" i="3"/>
  <c r="S256" i="3"/>
  <c r="T256" i="3" s="1"/>
  <c r="U256" i="3" s="1"/>
  <c r="V256" i="3" s="1"/>
  <c r="W256" i="3" s="1"/>
  <c r="X256" i="3" s="1"/>
  <c r="Y256" i="3" s="1"/>
  <c r="Z256" i="3" s="1"/>
  <c r="AA256" i="3" s="1"/>
  <c r="AB256" i="3" s="1"/>
  <c r="AC256" i="3" s="1"/>
  <c r="AD256" i="3" s="1"/>
  <c r="AE256" i="3" s="1"/>
  <c r="AF256" i="3" s="1"/>
  <c r="AG256" i="3" s="1"/>
  <c r="AH256" i="3" s="1"/>
  <c r="AI256" i="3" s="1"/>
  <c r="AJ256" i="3" s="1"/>
  <c r="E411" i="3"/>
  <c r="F411" i="3" s="1"/>
  <c r="G411" i="3" s="1"/>
  <c r="H411" i="3" s="1"/>
  <c r="E370" i="3"/>
  <c r="F370" i="3" s="1"/>
  <c r="G370" i="3" s="1"/>
  <c r="H370" i="3" s="1"/>
  <c r="S21" i="3" l="1"/>
  <c r="M90" i="3"/>
  <c r="I411" i="3"/>
  <c r="J411" i="3" s="1"/>
  <c r="K411" i="3" s="1"/>
  <c r="L411" i="3" s="1"/>
  <c r="M411" i="3" s="1"/>
  <c r="I370" i="3"/>
  <c r="J370" i="3" s="1"/>
  <c r="K370" i="3" s="1"/>
  <c r="L370" i="3" s="1"/>
  <c r="M370" i="3" s="1"/>
  <c r="E401" i="3"/>
  <c r="F401" i="3" s="1"/>
  <c r="G401" i="3" s="1"/>
  <c r="H401" i="3" s="1"/>
  <c r="E355" i="3"/>
  <c r="F355" i="3" s="1"/>
  <c r="G355" i="3" s="1"/>
  <c r="H355" i="3" s="1"/>
  <c r="N90" i="3" l="1"/>
  <c r="T21" i="3"/>
  <c r="N370" i="3"/>
  <c r="O370" i="3" s="1"/>
  <c r="P370" i="3" s="1"/>
  <c r="Q370" i="3" s="1"/>
  <c r="R370" i="3" s="1"/>
  <c r="N411" i="3"/>
  <c r="O411" i="3" s="1"/>
  <c r="P411" i="3" s="1"/>
  <c r="Q411" i="3" s="1"/>
  <c r="R411" i="3" s="1"/>
  <c r="I355" i="3"/>
  <c r="J355" i="3" s="1"/>
  <c r="K355" i="3" s="1"/>
  <c r="L355" i="3" s="1"/>
  <c r="M355" i="3" s="1"/>
  <c r="I401" i="3"/>
  <c r="J401" i="3" s="1"/>
  <c r="K401" i="3" s="1"/>
  <c r="L401" i="3" s="1"/>
  <c r="M401" i="3" s="1"/>
  <c r="E599" i="3"/>
  <c r="F599" i="3" s="1"/>
  <c r="G599" i="3" s="1"/>
  <c r="H599" i="3" s="1"/>
  <c r="E579" i="3"/>
  <c r="F579" i="3" s="1"/>
  <c r="G579" i="3" s="1"/>
  <c r="H579" i="3" s="1"/>
  <c r="U21" i="3" l="1"/>
  <c r="O90" i="3"/>
  <c r="N401" i="3"/>
  <c r="O401" i="3" s="1"/>
  <c r="P401" i="3" s="1"/>
  <c r="Q401" i="3" s="1"/>
  <c r="R401" i="3" s="1"/>
  <c r="S411" i="3"/>
  <c r="T411" i="3" s="1"/>
  <c r="U411" i="3" s="1"/>
  <c r="V411" i="3" s="1"/>
  <c r="W411" i="3" s="1"/>
  <c r="X411" i="3" s="1"/>
  <c r="Y411" i="3" s="1"/>
  <c r="Z411" i="3" s="1"/>
  <c r="AA411" i="3" s="1"/>
  <c r="AB411" i="3" s="1"/>
  <c r="AC411" i="3" s="1"/>
  <c r="AD411" i="3" s="1"/>
  <c r="AE411" i="3" s="1"/>
  <c r="AF411" i="3" s="1"/>
  <c r="AG411" i="3" s="1"/>
  <c r="AH411" i="3" s="1"/>
  <c r="AI411" i="3" s="1"/>
  <c r="AJ411" i="3" s="1"/>
  <c r="N355" i="3"/>
  <c r="O355" i="3" s="1"/>
  <c r="P355" i="3" s="1"/>
  <c r="Q355" i="3" s="1"/>
  <c r="R355" i="3" s="1"/>
  <c r="S370" i="3"/>
  <c r="T370" i="3" s="1"/>
  <c r="U370" i="3" s="1"/>
  <c r="V370" i="3" s="1"/>
  <c r="W370" i="3" s="1"/>
  <c r="X370" i="3" s="1"/>
  <c r="Y370" i="3" s="1"/>
  <c r="Z370" i="3" s="1"/>
  <c r="AA370" i="3" s="1"/>
  <c r="AB370" i="3" s="1"/>
  <c r="AC370" i="3" s="1"/>
  <c r="AD370" i="3" s="1"/>
  <c r="AE370" i="3" s="1"/>
  <c r="AF370" i="3" s="1"/>
  <c r="AG370" i="3" s="1"/>
  <c r="AH370" i="3" s="1"/>
  <c r="AI370" i="3" s="1"/>
  <c r="AJ370" i="3" s="1"/>
  <c r="I579" i="3"/>
  <c r="J579" i="3" s="1"/>
  <c r="K579" i="3" s="1"/>
  <c r="L579" i="3" s="1"/>
  <c r="M579" i="3" s="1"/>
  <c r="I599" i="3"/>
  <c r="J599" i="3" s="1"/>
  <c r="K599" i="3" s="1"/>
  <c r="L599" i="3" s="1"/>
  <c r="M599" i="3" s="1"/>
  <c r="E510" i="3"/>
  <c r="F510" i="3" s="1"/>
  <c r="G510" i="3" s="1"/>
  <c r="H510" i="3" s="1"/>
  <c r="E501" i="3"/>
  <c r="F501" i="3" s="1"/>
  <c r="G501" i="3" s="1"/>
  <c r="H501" i="3" s="1"/>
  <c r="P90" i="3" l="1"/>
  <c r="V21" i="3"/>
  <c r="N579" i="3"/>
  <c r="O579" i="3" s="1"/>
  <c r="P579" i="3" s="1"/>
  <c r="Q579" i="3" s="1"/>
  <c r="R579" i="3" s="1"/>
  <c r="N599" i="3"/>
  <c r="O599" i="3" s="1"/>
  <c r="P599" i="3" s="1"/>
  <c r="Q599" i="3" s="1"/>
  <c r="R599" i="3" s="1"/>
  <c r="S355" i="3"/>
  <c r="T355" i="3" s="1"/>
  <c r="U355" i="3" s="1"/>
  <c r="V355" i="3" s="1"/>
  <c r="W355" i="3" s="1"/>
  <c r="X355" i="3" s="1"/>
  <c r="Y355" i="3" s="1"/>
  <c r="Z355" i="3" s="1"/>
  <c r="AA355" i="3" s="1"/>
  <c r="AB355" i="3" s="1"/>
  <c r="AC355" i="3" s="1"/>
  <c r="AD355" i="3" s="1"/>
  <c r="AE355" i="3" s="1"/>
  <c r="AF355" i="3" s="1"/>
  <c r="AG355" i="3" s="1"/>
  <c r="AH355" i="3" s="1"/>
  <c r="AI355" i="3" s="1"/>
  <c r="AJ355" i="3" s="1"/>
  <c r="S401" i="3"/>
  <c r="T401" i="3" s="1"/>
  <c r="U401" i="3" s="1"/>
  <c r="V401" i="3" s="1"/>
  <c r="W401" i="3" s="1"/>
  <c r="X401" i="3" s="1"/>
  <c r="Y401" i="3" s="1"/>
  <c r="Z401" i="3" s="1"/>
  <c r="AA401" i="3" s="1"/>
  <c r="AB401" i="3" s="1"/>
  <c r="AC401" i="3" s="1"/>
  <c r="AD401" i="3" s="1"/>
  <c r="AE401" i="3" s="1"/>
  <c r="AF401" i="3" s="1"/>
  <c r="AG401" i="3" s="1"/>
  <c r="AH401" i="3" s="1"/>
  <c r="AI401" i="3" s="1"/>
  <c r="AJ401" i="3" s="1"/>
  <c r="I510" i="3"/>
  <c r="J510" i="3" s="1"/>
  <c r="K510" i="3" s="1"/>
  <c r="L510" i="3" s="1"/>
  <c r="M510" i="3" s="1"/>
  <c r="I501" i="3"/>
  <c r="J501" i="3" s="1"/>
  <c r="K501" i="3" s="1"/>
  <c r="L501" i="3" s="1"/>
  <c r="M501" i="3" s="1"/>
  <c r="E451" i="3"/>
  <c r="F451" i="3" s="1"/>
  <c r="G451" i="3" s="1"/>
  <c r="H451" i="3" s="1"/>
  <c r="W21" i="3" l="1"/>
  <c r="Q90" i="3"/>
  <c r="N501" i="3"/>
  <c r="O501" i="3" s="1"/>
  <c r="P501" i="3" s="1"/>
  <c r="Q501" i="3" s="1"/>
  <c r="R501" i="3" s="1"/>
  <c r="N510" i="3"/>
  <c r="O510" i="3" s="1"/>
  <c r="P510" i="3" s="1"/>
  <c r="Q510" i="3" s="1"/>
  <c r="R510" i="3" s="1"/>
  <c r="S599" i="3"/>
  <c r="T599" i="3" s="1"/>
  <c r="U599" i="3" s="1"/>
  <c r="V599" i="3" s="1"/>
  <c r="W599" i="3" s="1"/>
  <c r="X599" i="3" s="1"/>
  <c r="Y599" i="3" s="1"/>
  <c r="Z599" i="3" s="1"/>
  <c r="AA599" i="3" s="1"/>
  <c r="AB599" i="3" s="1"/>
  <c r="AC599" i="3" s="1"/>
  <c r="AD599" i="3" s="1"/>
  <c r="AE599" i="3" s="1"/>
  <c r="AF599" i="3" s="1"/>
  <c r="AG599" i="3" s="1"/>
  <c r="AH599" i="3" s="1"/>
  <c r="AI599" i="3" s="1"/>
  <c r="AJ599" i="3" s="1"/>
  <c r="S579" i="3"/>
  <c r="T579" i="3" s="1"/>
  <c r="U579" i="3" s="1"/>
  <c r="V579" i="3" s="1"/>
  <c r="W579" i="3" s="1"/>
  <c r="X579" i="3" s="1"/>
  <c r="Y579" i="3" s="1"/>
  <c r="Z579" i="3" s="1"/>
  <c r="AA579" i="3" s="1"/>
  <c r="AB579" i="3" s="1"/>
  <c r="AC579" i="3" s="1"/>
  <c r="AD579" i="3" s="1"/>
  <c r="AE579" i="3" s="1"/>
  <c r="AF579" i="3" s="1"/>
  <c r="AG579" i="3" s="1"/>
  <c r="AH579" i="3" s="1"/>
  <c r="AI579" i="3" s="1"/>
  <c r="AJ579" i="3" s="1"/>
  <c r="I451" i="3"/>
  <c r="J451" i="3" s="1"/>
  <c r="K451" i="3" s="1"/>
  <c r="L451" i="3" s="1"/>
  <c r="M451" i="3" s="1"/>
  <c r="E220" i="3"/>
  <c r="F220" i="3" s="1"/>
  <c r="G220" i="3" s="1"/>
  <c r="H220" i="3" s="1"/>
  <c r="R90" i="3" l="1"/>
  <c r="X21" i="3"/>
  <c r="N451" i="3"/>
  <c r="O451" i="3" s="1"/>
  <c r="P451" i="3" s="1"/>
  <c r="Q451" i="3" s="1"/>
  <c r="R451" i="3" s="1"/>
  <c r="S510" i="3"/>
  <c r="T510" i="3" s="1"/>
  <c r="U510" i="3" s="1"/>
  <c r="V510" i="3" s="1"/>
  <c r="W510" i="3" s="1"/>
  <c r="X510" i="3" s="1"/>
  <c r="Y510" i="3" s="1"/>
  <c r="Z510" i="3" s="1"/>
  <c r="AA510" i="3" s="1"/>
  <c r="AB510" i="3" s="1"/>
  <c r="AC510" i="3" s="1"/>
  <c r="AD510" i="3" s="1"/>
  <c r="AE510" i="3" s="1"/>
  <c r="AF510" i="3" s="1"/>
  <c r="AG510" i="3" s="1"/>
  <c r="AH510" i="3" s="1"/>
  <c r="AI510" i="3" s="1"/>
  <c r="AJ510" i="3" s="1"/>
  <c r="S501" i="3"/>
  <c r="T501" i="3" s="1"/>
  <c r="U501" i="3" s="1"/>
  <c r="V501" i="3" s="1"/>
  <c r="W501" i="3" s="1"/>
  <c r="X501" i="3" s="1"/>
  <c r="Y501" i="3" s="1"/>
  <c r="Z501" i="3" s="1"/>
  <c r="AA501" i="3" s="1"/>
  <c r="AB501" i="3" s="1"/>
  <c r="AC501" i="3" s="1"/>
  <c r="AD501" i="3" s="1"/>
  <c r="AE501" i="3" s="1"/>
  <c r="AF501" i="3" s="1"/>
  <c r="AG501" i="3" s="1"/>
  <c r="AH501" i="3" s="1"/>
  <c r="AI501" i="3" s="1"/>
  <c r="AJ501" i="3" s="1"/>
  <c r="I220" i="3"/>
  <c r="J220" i="3" s="1"/>
  <c r="K220" i="3" s="1"/>
  <c r="L220" i="3" s="1"/>
  <c r="M220" i="3" s="1"/>
  <c r="E105" i="3"/>
  <c r="F105" i="3" l="1"/>
  <c r="Y21" i="3"/>
  <c r="S90" i="3"/>
  <c r="N220" i="3"/>
  <c r="O220" i="3" s="1"/>
  <c r="P220" i="3" s="1"/>
  <c r="Q220" i="3" s="1"/>
  <c r="R220" i="3" s="1"/>
  <c r="S451" i="3"/>
  <c r="T451" i="3" s="1"/>
  <c r="U451" i="3" s="1"/>
  <c r="V451" i="3" s="1"/>
  <c r="W451" i="3" s="1"/>
  <c r="X451" i="3" s="1"/>
  <c r="Y451" i="3" s="1"/>
  <c r="Z451" i="3" s="1"/>
  <c r="AA451" i="3" s="1"/>
  <c r="AB451" i="3" s="1"/>
  <c r="AC451" i="3" s="1"/>
  <c r="AD451" i="3" s="1"/>
  <c r="AE451" i="3" s="1"/>
  <c r="AF451" i="3" s="1"/>
  <c r="AG451" i="3" s="1"/>
  <c r="AH451" i="3" s="1"/>
  <c r="AI451" i="3" s="1"/>
  <c r="AJ451" i="3" s="1"/>
  <c r="E193" i="3"/>
  <c r="F193" i="3" s="1"/>
  <c r="G193" i="3" s="1"/>
  <c r="H193" i="3" s="1"/>
  <c r="E188" i="3"/>
  <c r="F188" i="3" s="1"/>
  <c r="G188" i="3" s="1"/>
  <c r="H188" i="3" s="1"/>
  <c r="Z21" i="3" l="1"/>
  <c r="T90" i="3"/>
  <c r="G105" i="3"/>
  <c r="S220" i="3"/>
  <c r="T220" i="3" s="1"/>
  <c r="U220" i="3" s="1"/>
  <c r="V220" i="3" s="1"/>
  <c r="W220" i="3" s="1"/>
  <c r="X220" i="3" s="1"/>
  <c r="Y220" i="3" s="1"/>
  <c r="Z220" i="3" s="1"/>
  <c r="AA220" i="3" s="1"/>
  <c r="AB220" i="3" s="1"/>
  <c r="AC220" i="3" s="1"/>
  <c r="AD220" i="3" s="1"/>
  <c r="AE220" i="3" s="1"/>
  <c r="AF220" i="3" s="1"/>
  <c r="AG220" i="3" s="1"/>
  <c r="AH220" i="3" s="1"/>
  <c r="AI220" i="3" s="1"/>
  <c r="AJ220" i="3" s="1"/>
  <c r="I193" i="3"/>
  <c r="J193" i="3" s="1"/>
  <c r="K193" i="3" s="1"/>
  <c r="L193" i="3" s="1"/>
  <c r="M193" i="3" s="1"/>
  <c r="I188" i="3"/>
  <c r="J188" i="3" s="1"/>
  <c r="K188" i="3" s="1"/>
  <c r="L188" i="3" s="1"/>
  <c r="M188" i="3" s="1"/>
  <c r="U90" i="3" l="1"/>
  <c r="H105" i="3"/>
  <c r="AA21" i="3"/>
  <c r="N188" i="3"/>
  <c r="O188" i="3" s="1"/>
  <c r="P188" i="3" s="1"/>
  <c r="Q188" i="3" s="1"/>
  <c r="R188" i="3" s="1"/>
  <c r="N193" i="3"/>
  <c r="O193" i="3" s="1"/>
  <c r="P193" i="3" s="1"/>
  <c r="Q193" i="3" s="1"/>
  <c r="R193" i="3" s="1"/>
  <c r="AB21" i="3" l="1"/>
  <c r="I105" i="3"/>
  <c r="V90" i="3"/>
  <c r="S193" i="3"/>
  <c r="T193" i="3" s="1"/>
  <c r="U193" i="3" s="1"/>
  <c r="V193" i="3" s="1"/>
  <c r="W193" i="3" s="1"/>
  <c r="X193" i="3" s="1"/>
  <c r="Y193" i="3" s="1"/>
  <c r="Z193" i="3" s="1"/>
  <c r="AA193" i="3" s="1"/>
  <c r="AB193" i="3" s="1"/>
  <c r="AC193" i="3" s="1"/>
  <c r="AD193" i="3" s="1"/>
  <c r="AE193" i="3" s="1"/>
  <c r="AF193" i="3" s="1"/>
  <c r="AG193" i="3" s="1"/>
  <c r="AH193" i="3" s="1"/>
  <c r="AI193" i="3" s="1"/>
  <c r="AJ193" i="3" s="1"/>
  <c r="S188" i="3"/>
  <c r="T188" i="3" s="1"/>
  <c r="U188" i="3" s="1"/>
  <c r="V188" i="3" s="1"/>
  <c r="W188" i="3" s="1"/>
  <c r="X188" i="3" s="1"/>
  <c r="Y188" i="3" s="1"/>
  <c r="Z188" i="3" s="1"/>
  <c r="AA188" i="3" s="1"/>
  <c r="AB188" i="3" s="1"/>
  <c r="AC188" i="3" s="1"/>
  <c r="AD188" i="3" s="1"/>
  <c r="AE188" i="3" s="1"/>
  <c r="AF188" i="3" s="1"/>
  <c r="AG188" i="3" s="1"/>
  <c r="AH188" i="3" s="1"/>
  <c r="AI188" i="3" s="1"/>
  <c r="AJ188" i="3" s="1"/>
  <c r="W90" i="3" l="1"/>
  <c r="J105" i="3"/>
  <c r="AC21" i="3"/>
  <c r="E43" i="3"/>
  <c r="F43" i="3" l="1"/>
  <c r="K105" i="3"/>
  <c r="AD21" i="3"/>
  <c r="X90" i="3"/>
  <c r="E250" i="3"/>
  <c r="F250" i="3" s="1"/>
  <c r="G250" i="3" s="1"/>
  <c r="H250" i="3" s="1"/>
  <c r="L105" i="3" l="1"/>
  <c r="Y90" i="3"/>
  <c r="AE21" i="3"/>
  <c r="G43" i="3"/>
  <c r="I250" i="3"/>
  <c r="J250" i="3" s="1"/>
  <c r="K250" i="3" s="1"/>
  <c r="L250" i="3" s="1"/>
  <c r="M250" i="3" s="1"/>
  <c r="H43" i="3" l="1"/>
  <c r="AF21" i="3"/>
  <c r="Z90" i="3"/>
  <c r="M105" i="3"/>
  <c r="N250" i="3"/>
  <c r="O250" i="3" s="1"/>
  <c r="P250" i="3" s="1"/>
  <c r="Q250" i="3" s="1"/>
  <c r="R250" i="3" s="1"/>
  <c r="AA90" i="3" l="1"/>
  <c r="AG21" i="3"/>
  <c r="N105" i="3"/>
  <c r="I43" i="3"/>
  <c r="S250" i="3"/>
  <c r="T250" i="3" s="1"/>
  <c r="U250" i="3" s="1"/>
  <c r="V250" i="3" s="1"/>
  <c r="W250" i="3" s="1"/>
  <c r="X250" i="3" s="1"/>
  <c r="Y250" i="3" s="1"/>
  <c r="Z250" i="3" s="1"/>
  <c r="AA250" i="3" s="1"/>
  <c r="AB250" i="3" s="1"/>
  <c r="AC250" i="3" s="1"/>
  <c r="AD250" i="3" s="1"/>
  <c r="AE250" i="3" s="1"/>
  <c r="AF250" i="3" s="1"/>
  <c r="AG250" i="3" s="1"/>
  <c r="AH250" i="3" s="1"/>
  <c r="AI250" i="3" s="1"/>
  <c r="AJ250" i="3" s="1"/>
  <c r="AH21" i="3" l="1"/>
  <c r="J43" i="3"/>
  <c r="O105" i="3"/>
  <c r="AB90" i="3"/>
  <c r="H129" i="10"/>
  <c r="I129" i="10" s="1"/>
  <c r="J129" i="10" s="1"/>
  <c r="K129" i="10" s="1"/>
  <c r="L129" i="10" s="1"/>
  <c r="M129" i="10" s="1"/>
  <c r="N129" i="10" s="1"/>
  <c r="O129" i="10" s="1"/>
  <c r="P129" i="10" s="1"/>
  <c r="Q129" i="10" s="1"/>
  <c r="R129" i="10" s="1"/>
  <c r="S129" i="10" s="1"/>
  <c r="T129" i="10" s="1"/>
  <c r="U129" i="10" s="1"/>
  <c r="V129" i="10" s="1"/>
  <c r="W129" i="10" s="1"/>
  <c r="X129" i="10" s="1"/>
  <c r="Y129" i="10" s="1"/>
  <c r="Z129" i="10" s="1"/>
  <c r="AA129" i="10" s="1"/>
  <c r="AB129" i="10" s="1"/>
  <c r="AC129" i="10" s="1"/>
  <c r="AD129" i="10" s="1"/>
  <c r="AE129" i="10" s="1"/>
  <c r="AF129" i="10" s="1"/>
  <c r="AG129" i="10" s="1"/>
  <c r="AH129" i="10" s="1"/>
  <c r="AI129" i="10" s="1"/>
  <c r="AJ129" i="10" s="1"/>
  <c r="AK129" i="10" s="1"/>
  <c r="AL129" i="10" s="1"/>
  <c r="AM129" i="10" s="1"/>
  <c r="H142" i="10"/>
  <c r="I142" i="10" s="1"/>
  <c r="J142" i="10" s="1"/>
  <c r="K142" i="10" s="1"/>
  <c r="L142" i="10" s="1"/>
  <c r="M142" i="10" s="1"/>
  <c r="N142" i="10" s="1"/>
  <c r="O142" i="10" s="1"/>
  <c r="P142" i="10" s="1"/>
  <c r="Q142" i="10" s="1"/>
  <c r="R142" i="10" s="1"/>
  <c r="S142" i="10" s="1"/>
  <c r="T142" i="10" s="1"/>
  <c r="U142" i="10" s="1"/>
  <c r="V142" i="10" s="1"/>
  <c r="W142" i="10" s="1"/>
  <c r="X142" i="10" s="1"/>
  <c r="Y142" i="10" s="1"/>
  <c r="Z142" i="10" s="1"/>
  <c r="AA142" i="10" s="1"/>
  <c r="AB142" i="10" s="1"/>
  <c r="AC142" i="10" s="1"/>
  <c r="AD142" i="10" s="1"/>
  <c r="AE142" i="10" s="1"/>
  <c r="AF142" i="10" s="1"/>
  <c r="AG142" i="10" s="1"/>
  <c r="AH142" i="10" s="1"/>
  <c r="AI142" i="10" s="1"/>
  <c r="AJ142" i="10" s="1"/>
  <c r="AK142" i="10" s="1"/>
  <c r="AL142" i="10" s="1"/>
  <c r="AM142" i="10" s="1"/>
  <c r="AC90" i="3" l="1"/>
  <c r="P105" i="3"/>
  <c r="K43" i="3"/>
  <c r="AI21" i="3"/>
  <c r="H92" i="10"/>
  <c r="I92" i="10" s="1"/>
  <c r="J92" i="10" s="1"/>
  <c r="K92" i="10" s="1"/>
  <c r="L92" i="10" s="1"/>
  <c r="M92" i="10" s="1"/>
  <c r="N92" i="10" s="1"/>
  <c r="O92" i="10" s="1"/>
  <c r="P92" i="10" s="1"/>
  <c r="Q92" i="10" s="1"/>
  <c r="R92" i="10" s="1"/>
  <c r="S92" i="10" s="1"/>
  <c r="T92" i="10" s="1"/>
  <c r="U92" i="10" s="1"/>
  <c r="V92" i="10" s="1"/>
  <c r="W92" i="10" s="1"/>
  <c r="X92" i="10" s="1"/>
  <c r="Y92" i="10" s="1"/>
  <c r="Z92" i="10" s="1"/>
  <c r="AA92" i="10" s="1"/>
  <c r="AB92" i="10" s="1"/>
  <c r="AC92" i="10" s="1"/>
  <c r="AD92" i="10" s="1"/>
  <c r="AE92" i="10" s="1"/>
  <c r="AF92" i="10" s="1"/>
  <c r="AG92" i="10" s="1"/>
  <c r="AH92" i="10" s="1"/>
  <c r="AI92" i="10" s="1"/>
  <c r="AJ92" i="10" s="1"/>
  <c r="AK92" i="10" s="1"/>
  <c r="AL92" i="10" s="1"/>
  <c r="AM92" i="10" s="1"/>
  <c r="AJ21" i="3" l="1"/>
  <c r="Q105" i="3"/>
  <c r="L43" i="3"/>
  <c r="AD90" i="3"/>
  <c r="H83" i="10"/>
  <c r="I83" i="10" s="1"/>
  <c r="J83" i="10" s="1"/>
  <c r="K83" i="10" s="1"/>
  <c r="L83" i="10" s="1"/>
  <c r="M83" i="10" s="1"/>
  <c r="N83" i="10" s="1"/>
  <c r="O83" i="10" s="1"/>
  <c r="P83" i="10" s="1"/>
  <c r="Q83" i="10" s="1"/>
  <c r="R83" i="10" s="1"/>
  <c r="S83" i="10" s="1"/>
  <c r="T83" i="10" s="1"/>
  <c r="U83" i="10" s="1"/>
  <c r="V83" i="10" s="1"/>
  <c r="W83" i="10" s="1"/>
  <c r="X83" i="10" s="1"/>
  <c r="Y83" i="10" s="1"/>
  <c r="Z83" i="10" s="1"/>
  <c r="AA83" i="10" s="1"/>
  <c r="AB83" i="10" s="1"/>
  <c r="AC83" i="10" s="1"/>
  <c r="AD83" i="10" s="1"/>
  <c r="AE83" i="10" s="1"/>
  <c r="AF83" i="10" s="1"/>
  <c r="AG83" i="10" s="1"/>
  <c r="AH83" i="10" s="1"/>
  <c r="AI83" i="10" s="1"/>
  <c r="AJ83" i="10" s="1"/>
  <c r="AK83" i="10" s="1"/>
  <c r="AL83" i="10" s="1"/>
  <c r="AM83" i="10" s="1"/>
  <c r="H49" i="10"/>
  <c r="I49" i="10" s="1"/>
  <c r="J49" i="10" s="1"/>
  <c r="K49" i="10" s="1"/>
  <c r="L49" i="10" s="1"/>
  <c r="M49" i="10" s="1"/>
  <c r="N49" i="10" s="1"/>
  <c r="O49" i="10" s="1"/>
  <c r="P49" i="10" s="1"/>
  <c r="Q49" i="10" s="1"/>
  <c r="R49" i="10" s="1"/>
  <c r="S49" i="10" s="1"/>
  <c r="T49" i="10" s="1"/>
  <c r="U49" i="10" s="1"/>
  <c r="V49" i="10" s="1"/>
  <c r="W49" i="10" s="1"/>
  <c r="X49" i="10" s="1"/>
  <c r="Y49" i="10" s="1"/>
  <c r="Z49" i="10" s="1"/>
  <c r="AA49" i="10" s="1"/>
  <c r="AB49" i="10" s="1"/>
  <c r="AC49" i="10" s="1"/>
  <c r="AD49" i="10" s="1"/>
  <c r="AE49" i="10" s="1"/>
  <c r="AF49" i="10" s="1"/>
  <c r="AG49" i="10" s="1"/>
  <c r="AH49" i="10" s="1"/>
  <c r="AI49" i="10" s="1"/>
  <c r="AJ49" i="10" s="1"/>
  <c r="AK49" i="10" s="1"/>
  <c r="AL49" i="10" s="1"/>
  <c r="AM49" i="10" s="1"/>
  <c r="M43" i="3" l="1"/>
  <c r="R105" i="3"/>
  <c r="AE90" i="3"/>
  <c r="E58" i="3"/>
  <c r="F58" i="3" l="1"/>
  <c r="S105" i="3"/>
  <c r="AF90" i="3"/>
  <c r="N43" i="3"/>
  <c r="E591" i="3"/>
  <c r="F591" i="3" s="1"/>
  <c r="G591" i="3" s="1"/>
  <c r="H591" i="3" s="1"/>
  <c r="O43" i="3" l="1"/>
  <c r="AG90" i="3"/>
  <c r="T105" i="3"/>
  <c r="G58" i="3"/>
  <c r="I591" i="3"/>
  <c r="J591" i="3" s="1"/>
  <c r="K591" i="3" s="1"/>
  <c r="L591" i="3" s="1"/>
  <c r="M591" i="3" s="1"/>
  <c r="U105" i="3" l="1"/>
  <c r="H58" i="3"/>
  <c r="AH90" i="3"/>
  <c r="P43" i="3"/>
  <c r="N591" i="3"/>
  <c r="O591" i="3" s="1"/>
  <c r="P591" i="3" s="1"/>
  <c r="Q591" i="3" s="1"/>
  <c r="R591" i="3" s="1"/>
  <c r="H126" i="10"/>
  <c r="I126" i="10" s="1"/>
  <c r="J126" i="10" s="1"/>
  <c r="K126" i="10" s="1"/>
  <c r="L126" i="10" s="1"/>
  <c r="M126" i="10" s="1"/>
  <c r="N126" i="10" s="1"/>
  <c r="O126" i="10" s="1"/>
  <c r="P126" i="10" s="1"/>
  <c r="Q126" i="10" s="1"/>
  <c r="R126" i="10" s="1"/>
  <c r="S126" i="10" s="1"/>
  <c r="T126" i="10" s="1"/>
  <c r="U126" i="10" s="1"/>
  <c r="V126" i="10" s="1"/>
  <c r="W126" i="10" s="1"/>
  <c r="X126" i="10" s="1"/>
  <c r="Y126" i="10" s="1"/>
  <c r="Z126" i="10" s="1"/>
  <c r="AA126" i="10" s="1"/>
  <c r="AB126" i="10" s="1"/>
  <c r="AC126" i="10" s="1"/>
  <c r="AD126" i="10" s="1"/>
  <c r="AE126" i="10" s="1"/>
  <c r="AF126" i="10" s="1"/>
  <c r="AG126" i="10" s="1"/>
  <c r="AH126" i="10" s="1"/>
  <c r="AI126" i="10" s="1"/>
  <c r="AJ126" i="10" s="1"/>
  <c r="AK126" i="10" s="1"/>
  <c r="AL126" i="10" s="1"/>
  <c r="AM126" i="10" s="1"/>
  <c r="I58" i="3" l="1"/>
  <c r="Q43" i="3"/>
  <c r="AI90" i="3"/>
  <c r="V105" i="3"/>
  <c r="S591" i="3"/>
  <c r="T591" i="3" s="1"/>
  <c r="U591" i="3" s="1"/>
  <c r="V591" i="3" s="1"/>
  <c r="W591" i="3" s="1"/>
  <c r="X591" i="3" s="1"/>
  <c r="Y591" i="3" s="1"/>
  <c r="Z591" i="3" s="1"/>
  <c r="AA591" i="3" s="1"/>
  <c r="AB591" i="3" s="1"/>
  <c r="AC591" i="3" s="1"/>
  <c r="AD591" i="3" s="1"/>
  <c r="AE591" i="3" s="1"/>
  <c r="AF591" i="3" s="1"/>
  <c r="AG591" i="3" s="1"/>
  <c r="AH591" i="3" s="1"/>
  <c r="AI591" i="3" s="1"/>
  <c r="AJ591" i="3" s="1"/>
  <c r="E585" i="3"/>
  <c r="F585" i="3" s="1"/>
  <c r="G585" i="3" s="1"/>
  <c r="H585" i="3" s="1"/>
  <c r="AJ90" i="3" l="1"/>
  <c r="W105" i="3"/>
  <c r="R43" i="3"/>
  <c r="J58" i="3"/>
  <c r="I585" i="3"/>
  <c r="J585" i="3" s="1"/>
  <c r="K585" i="3" s="1"/>
  <c r="L585" i="3" s="1"/>
  <c r="M585" i="3" s="1"/>
  <c r="E549" i="3"/>
  <c r="F549" i="3" s="1"/>
  <c r="G549" i="3" s="1"/>
  <c r="H549" i="3" s="1"/>
  <c r="E539" i="3"/>
  <c r="F539" i="3" s="1"/>
  <c r="G539" i="3" s="1"/>
  <c r="H539" i="3" s="1"/>
  <c r="K58" i="3" l="1"/>
  <c r="X105" i="3"/>
  <c r="S43" i="3"/>
  <c r="N585" i="3"/>
  <c r="O585" i="3" s="1"/>
  <c r="P585" i="3" s="1"/>
  <c r="Q585" i="3" s="1"/>
  <c r="R585" i="3" s="1"/>
  <c r="I539" i="3"/>
  <c r="J539" i="3" s="1"/>
  <c r="K539" i="3" s="1"/>
  <c r="L539" i="3" s="1"/>
  <c r="M539" i="3" s="1"/>
  <c r="I549" i="3"/>
  <c r="J549" i="3" s="1"/>
  <c r="K549" i="3" s="1"/>
  <c r="L549" i="3" s="1"/>
  <c r="M549" i="3" s="1"/>
  <c r="E145" i="3"/>
  <c r="E135" i="3"/>
  <c r="F135" i="3" l="1"/>
  <c r="Y105" i="3"/>
  <c r="T43" i="3"/>
  <c r="F145" i="3"/>
  <c r="L58" i="3"/>
  <c r="N549" i="3"/>
  <c r="O549" i="3" s="1"/>
  <c r="P549" i="3" s="1"/>
  <c r="Q549" i="3" s="1"/>
  <c r="R549" i="3" s="1"/>
  <c r="N539" i="3"/>
  <c r="O539" i="3" s="1"/>
  <c r="P539" i="3" s="1"/>
  <c r="Q539" i="3" s="1"/>
  <c r="R539" i="3" s="1"/>
  <c r="S585" i="3"/>
  <c r="T585" i="3" s="1"/>
  <c r="U585" i="3" s="1"/>
  <c r="V585" i="3" s="1"/>
  <c r="W585" i="3" s="1"/>
  <c r="X585" i="3" s="1"/>
  <c r="Y585" i="3" s="1"/>
  <c r="Z585" i="3" s="1"/>
  <c r="AA585" i="3" s="1"/>
  <c r="AB585" i="3" s="1"/>
  <c r="AC585" i="3" s="1"/>
  <c r="AD585" i="3" s="1"/>
  <c r="AE585" i="3" s="1"/>
  <c r="AF585" i="3" s="1"/>
  <c r="AG585" i="3" s="1"/>
  <c r="AH585" i="3" s="1"/>
  <c r="AI585" i="3" s="1"/>
  <c r="AJ585" i="3" s="1"/>
  <c r="E181" i="3"/>
  <c r="F181" i="3" s="1"/>
  <c r="G181" i="3" s="1"/>
  <c r="H181" i="3" s="1"/>
  <c r="U43" i="3" l="1"/>
  <c r="G145" i="3"/>
  <c r="Z105" i="3"/>
  <c r="M58" i="3"/>
  <c r="G135" i="3"/>
  <c r="S539" i="3"/>
  <c r="T539" i="3" s="1"/>
  <c r="U539" i="3" s="1"/>
  <c r="V539" i="3" s="1"/>
  <c r="W539" i="3" s="1"/>
  <c r="X539" i="3" s="1"/>
  <c r="Y539" i="3" s="1"/>
  <c r="Z539" i="3" s="1"/>
  <c r="AA539" i="3" s="1"/>
  <c r="AB539" i="3" s="1"/>
  <c r="AC539" i="3" s="1"/>
  <c r="AD539" i="3" s="1"/>
  <c r="S549" i="3"/>
  <c r="T549" i="3" s="1"/>
  <c r="U549" i="3" s="1"/>
  <c r="V549" i="3" s="1"/>
  <c r="W549" i="3" s="1"/>
  <c r="X549" i="3" s="1"/>
  <c r="Y549" i="3" s="1"/>
  <c r="Z549" i="3" s="1"/>
  <c r="AA549" i="3" s="1"/>
  <c r="AB549" i="3" s="1"/>
  <c r="AC549" i="3" s="1"/>
  <c r="AD549" i="3" s="1"/>
  <c r="I181" i="3"/>
  <c r="J181" i="3" s="1"/>
  <c r="K181" i="3" s="1"/>
  <c r="L181" i="3" s="1"/>
  <c r="M181" i="3" s="1"/>
  <c r="E150" i="3"/>
  <c r="E140" i="3"/>
  <c r="E120" i="3"/>
  <c r="E115" i="3"/>
  <c r="E49" i="3"/>
  <c r="AA105" i="3" l="1"/>
  <c r="F49" i="3"/>
  <c r="F115" i="3"/>
  <c r="H145" i="3"/>
  <c r="F150" i="3"/>
  <c r="F120" i="3"/>
  <c r="N58" i="3"/>
  <c r="F140" i="3"/>
  <c r="H135" i="3"/>
  <c r="V43" i="3"/>
  <c r="N181" i="3"/>
  <c r="O181" i="3" s="1"/>
  <c r="P181" i="3" s="1"/>
  <c r="Q181" i="3" s="1"/>
  <c r="R181" i="3" s="1"/>
  <c r="E485" i="3"/>
  <c r="F485" i="3" s="1"/>
  <c r="G485" i="3" s="1"/>
  <c r="H485" i="3" s="1"/>
  <c r="G115" i="3" l="1"/>
  <c r="G140" i="3"/>
  <c r="W43" i="3"/>
  <c r="G120" i="3"/>
  <c r="G49" i="3"/>
  <c r="I145" i="3"/>
  <c r="O58" i="3"/>
  <c r="I135" i="3"/>
  <c r="G150" i="3"/>
  <c r="AB105" i="3"/>
  <c r="S181" i="3"/>
  <c r="T181" i="3" s="1"/>
  <c r="U181" i="3" s="1"/>
  <c r="V181" i="3" s="1"/>
  <c r="W181" i="3" s="1"/>
  <c r="X181" i="3" s="1"/>
  <c r="Y181" i="3" s="1"/>
  <c r="Z181" i="3" s="1"/>
  <c r="AA181" i="3" s="1"/>
  <c r="AB181" i="3" s="1"/>
  <c r="AC181" i="3" s="1"/>
  <c r="AD181" i="3" s="1"/>
  <c r="AE181" i="3" s="1"/>
  <c r="AF181" i="3" s="1"/>
  <c r="AG181" i="3" s="1"/>
  <c r="AH181" i="3" s="1"/>
  <c r="AI181" i="3" s="1"/>
  <c r="AJ181" i="3" s="1"/>
  <c r="H114" i="10"/>
  <c r="I114" i="10" s="1"/>
  <c r="J114" i="10" s="1"/>
  <c r="K114" i="10" s="1"/>
  <c r="L114" i="10" s="1"/>
  <c r="M114" i="10" s="1"/>
  <c r="N114" i="10" s="1"/>
  <c r="O114" i="10" s="1"/>
  <c r="P114" i="10" s="1"/>
  <c r="Q114" i="10" s="1"/>
  <c r="R114" i="10" s="1"/>
  <c r="S114" i="10" s="1"/>
  <c r="T114" i="10" s="1"/>
  <c r="U114" i="10" s="1"/>
  <c r="V114" i="10" s="1"/>
  <c r="W114" i="10" s="1"/>
  <c r="X114" i="10" s="1"/>
  <c r="Y114" i="10" s="1"/>
  <c r="Z114" i="10" s="1"/>
  <c r="AA114" i="10" s="1"/>
  <c r="AB114" i="10" s="1"/>
  <c r="AC114" i="10" s="1"/>
  <c r="AD114" i="10" s="1"/>
  <c r="AE114" i="10" s="1"/>
  <c r="AF114" i="10" s="1"/>
  <c r="AG114" i="10" s="1"/>
  <c r="AH114" i="10" s="1"/>
  <c r="AI114" i="10" s="1"/>
  <c r="AJ114" i="10" s="1"/>
  <c r="AK114" i="10" s="1"/>
  <c r="AL114" i="10" s="1"/>
  <c r="AM114" i="10" s="1"/>
  <c r="H74" i="10"/>
  <c r="I74" i="10" s="1"/>
  <c r="J74" i="10" s="1"/>
  <c r="K74" i="10" s="1"/>
  <c r="L74" i="10" s="1"/>
  <c r="M74" i="10" s="1"/>
  <c r="N74" i="10" s="1"/>
  <c r="O74" i="10" s="1"/>
  <c r="P74" i="10" s="1"/>
  <c r="Q74" i="10" s="1"/>
  <c r="R74" i="10" s="1"/>
  <c r="S74" i="10" s="1"/>
  <c r="T74" i="10" s="1"/>
  <c r="U74" i="10" s="1"/>
  <c r="V74" i="10" s="1"/>
  <c r="W74" i="10" s="1"/>
  <c r="X74" i="10" s="1"/>
  <c r="Y74" i="10" s="1"/>
  <c r="Z74" i="10" s="1"/>
  <c r="AA74" i="10" s="1"/>
  <c r="AB74" i="10" s="1"/>
  <c r="AC74" i="10" s="1"/>
  <c r="AD74" i="10" s="1"/>
  <c r="AE74" i="10" s="1"/>
  <c r="AF74" i="10" s="1"/>
  <c r="AG74" i="10" s="1"/>
  <c r="AH74" i="10" s="1"/>
  <c r="AI74" i="10" s="1"/>
  <c r="AJ74" i="10" s="1"/>
  <c r="AK74" i="10" s="1"/>
  <c r="AL74" i="10" s="1"/>
  <c r="AM74" i="10" s="1"/>
  <c r="H62" i="10"/>
  <c r="I62" i="10" s="1"/>
  <c r="J62" i="10" s="1"/>
  <c r="K62" i="10" s="1"/>
  <c r="L62" i="10" s="1"/>
  <c r="M62" i="10" s="1"/>
  <c r="N62" i="10" s="1"/>
  <c r="O62" i="10" s="1"/>
  <c r="P62" i="10" s="1"/>
  <c r="Q62" i="10" s="1"/>
  <c r="R62" i="10" s="1"/>
  <c r="S62" i="10" s="1"/>
  <c r="T62" i="10" s="1"/>
  <c r="U62" i="10" s="1"/>
  <c r="V62" i="10" s="1"/>
  <c r="W62" i="10" s="1"/>
  <c r="X62" i="10" s="1"/>
  <c r="Y62" i="10" s="1"/>
  <c r="Z62" i="10" s="1"/>
  <c r="AA62" i="10" s="1"/>
  <c r="AB62" i="10" s="1"/>
  <c r="AC62" i="10" s="1"/>
  <c r="AD62" i="10" s="1"/>
  <c r="AE62" i="10" s="1"/>
  <c r="AF62" i="10" s="1"/>
  <c r="AG62" i="10" s="1"/>
  <c r="AH62" i="10" s="1"/>
  <c r="AI62" i="10" s="1"/>
  <c r="AJ62" i="10" s="1"/>
  <c r="AK62" i="10" s="1"/>
  <c r="AL62" i="10" s="1"/>
  <c r="AM62" i="10" s="1"/>
  <c r="H16" i="10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G16" i="10" s="1"/>
  <c r="AH16" i="10" s="1"/>
  <c r="AI16" i="10" s="1"/>
  <c r="AJ16" i="10" s="1"/>
  <c r="AK16" i="10" s="1"/>
  <c r="AL16" i="10" s="1"/>
  <c r="AM16" i="10" s="1"/>
  <c r="H5" i="10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AK5" i="10" s="1"/>
  <c r="AL5" i="10" s="1"/>
  <c r="AM5" i="10" s="1"/>
  <c r="V485" i="3"/>
  <c r="W485" i="3" s="1"/>
  <c r="X485" i="3" s="1"/>
  <c r="Y485" i="3" s="1"/>
  <c r="Z485" i="3" s="1"/>
  <c r="AA485" i="3" s="1"/>
  <c r="AB485" i="3" s="1"/>
  <c r="AC485" i="3" s="1"/>
  <c r="AD485" i="3" s="1"/>
  <c r="AE485" i="3" s="1"/>
  <c r="AF485" i="3" s="1"/>
  <c r="AG485" i="3" s="1"/>
  <c r="AH485" i="3" s="1"/>
  <c r="AI485" i="3" s="1"/>
  <c r="AJ485" i="3" s="1"/>
  <c r="E519" i="3"/>
  <c r="F519" i="3" s="1"/>
  <c r="G519" i="3" s="1"/>
  <c r="H519" i="3" s="1"/>
  <c r="E95" i="3"/>
  <c r="E288" i="3"/>
  <c r="F288" i="3" s="1"/>
  <c r="G288" i="3" s="1"/>
  <c r="H288" i="3" s="1"/>
  <c r="E265" i="3"/>
  <c r="F265" i="3" s="1"/>
  <c r="G265" i="3" s="1"/>
  <c r="H265" i="3" s="1"/>
  <c r="E529" i="3"/>
  <c r="F529" i="3" s="1"/>
  <c r="G529" i="3" s="1"/>
  <c r="H529" i="3" s="1"/>
  <c r="E471" i="3"/>
  <c r="F471" i="3" s="1"/>
  <c r="G471" i="3" s="1"/>
  <c r="H471" i="3" s="1"/>
  <c r="E464" i="3"/>
  <c r="F464" i="3" s="1"/>
  <c r="G464" i="3" s="1"/>
  <c r="H464" i="3" s="1"/>
  <c r="E439" i="3"/>
  <c r="F439" i="3" s="1"/>
  <c r="G439" i="3" s="1"/>
  <c r="H439" i="3" s="1"/>
  <c r="E381" i="3"/>
  <c r="F381" i="3" s="1"/>
  <c r="G381" i="3" s="1"/>
  <c r="H381" i="3" s="1"/>
  <c r="E422" i="3"/>
  <c r="F422" i="3" s="1"/>
  <c r="G422" i="3" s="1"/>
  <c r="H422" i="3" s="1"/>
  <c r="E323" i="3"/>
  <c r="F323" i="3" s="1"/>
  <c r="G323" i="3" s="1"/>
  <c r="H323" i="3" s="1"/>
  <c r="E303" i="3"/>
  <c r="F303" i="3" s="1"/>
  <c r="G303" i="3" s="1"/>
  <c r="H303" i="3" s="1"/>
  <c r="E340" i="3"/>
  <c r="F340" i="3" s="1"/>
  <c r="G340" i="3" s="1"/>
  <c r="H340" i="3" s="1"/>
  <c r="E174" i="3"/>
  <c r="F174" i="3" s="1"/>
  <c r="G174" i="3" s="1"/>
  <c r="H174" i="3" s="1"/>
  <c r="E169" i="3"/>
  <c r="F169" i="3" s="1"/>
  <c r="G169" i="3" s="1"/>
  <c r="H169" i="3" s="1"/>
  <c r="E164" i="3"/>
  <c r="E155" i="3"/>
  <c r="E244" i="3"/>
  <c r="F244" i="3" s="1"/>
  <c r="G244" i="3" s="1"/>
  <c r="H244" i="3" s="1"/>
  <c r="E237" i="3"/>
  <c r="F237" i="3" s="1"/>
  <c r="G237" i="3" s="1"/>
  <c r="H237" i="3" s="1"/>
  <c r="E232" i="3"/>
  <c r="F232" i="3" s="1"/>
  <c r="G232" i="3" s="1"/>
  <c r="H232" i="3" s="1"/>
  <c r="E215" i="3"/>
  <c r="F215" i="3" s="1"/>
  <c r="G215" i="3" s="1"/>
  <c r="H215" i="3" s="1"/>
  <c r="E205" i="3"/>
  <c r="F205" i="3" s="1"/>
  <c r="G205" i="3" s="1"/>
  <c r="H205" i="3" s="1"/>
  <c r="E130" i="3"/>
  <c r="E110" i="3"/>
  <c r="E100" i="3"/>
  <c r="E125" i="3"/>
  <c r="E78" i="3"/>
  <c r="E36" i="3"/>
  <c r="E30" i="3"/>
  <c r="E5" i="3"/>
  <c r="H49" i="3" l="1"/>
  <c r="H120" i="3"/>
  <c r="F78" i="3"/>
  <c r="F125" i="3"/>
  <c r="F100" i="3"/>
  <c r="F110" i="3"/>
  <c r="F164" i="3"/>
  <c r="P58" i="3"/>
  <c r="X43" i="3"/>
  <c r="H150" i="3"/>
  <c r="J145" i="3"/>
  <c r="F5" i="3"/>
  <c r="AC105" i="3"/>
  <c r="H140" i="3"/>
  <c r="F36" i="3"/>
  <c r="H115" i="3"/>
  <c r="J135" i="3"/>
  <c r="F95" i="3"/>
  <c r="F155" i="3"/>
  <c r="F130" i="3"/>
  <c r="F30" i="3"/>
  <c r="I215" i="3"/>
  <c r="J215" i="3" s="1"/>
  <c r="K215" i="3" s="1"/>
  <c r="L215" i="3" s="1"/>
  <c r="M215" i="3" s="1"/>
  <c r="I232" i="3"/>
  <c r="J232" i="3" s="1"/>
  <c r="K232" i="3" s="1"/>
  <c r="L232" i="3" s="1"/>
  <c r="M232" i="3" s="1"/>
  <c r="I303" i="3"/>
  <c r="J303" i="3" s="1"/>
  <c r="K303" i="3" s="1"/>
  <c r="L303" i="3" s="1"/>
  <c r="M303" i="3" s="1"/>
  <c r="I265" i="3"/>
  <c r="J265" i="3" s="1"/>
  <c r="K265" i="3" s="1"/>
  <c r="L265" i="3" s="1"/>
  <c r="M265" i="3" s="1"/>
  <c r="I288" i="3"/>
  <c r="J288" i="3" s="1"/>
  <c r="K288" i="3" s="1"/>
  <c r="L288" i="3" s="1"/>
  <c r="M288" i="3" s="1"/>
  <c r="I422" i="3"/>
  <c r="J422" i="3" s="1"/>
  <c r="K422" i="3" s="1"/>
  <c r="L422" i="3" s="1"/>
  <c r="M422" i="3" s="1"/>
  <c r="I340" i="3"/>
  <c r="J340" i="3" s="1"/>
  <c r="K340" i="3" s="1"/>
  <c r="L340" i="3" s="1"/>
  <c r="M340" i="3" s="1"/>
  <c r="I381" i="3"/>
  <c r="J381" i="3" s="1"/>
  <c r="K381" i="3" s="1"/>
  <c r="L381" i="3" s="1"/>
  <c r="M381" i="3" s="1"/>
  <c r="I519" i="3"/>
  <c r="J519" i="3" s="1"/>
  <c r="K519" i="3" s="1"/>
  <c r="L519" i="3" s="1"/>
  <c r="M519" i="3" s="1"/>
  <c r="I237" i="3"/>
  <c r="J237" i="3" s="1"/>
  <c r="K237" i="3" s="1"/>
  <c r="L237" i="3" s="1"/>
  <c r="M237" i="3" s="1"/>
  <c r="I439" i="3"/>
  <c r="J439" i="3" s="1"/>
  <c r="K439" i="3" s="1"/>
  <c r="L439" i="3" s="1"/>
  <c r="M439" i="3" s="1"/>
  <c r="I169" i="3"/>
  <c r="J169" i="3" s="1"/>
  <c r="K169" i="3" s="1"/>
  <c r="L169" i="3" s="1"/>
  <c r="M169" i="3" s="1"/>
  <c r="I464" i="3"/>
  <c r="J464" i="3" s="1"/>
  <c r="K464" i="3" s="1"/>
  <c r="L464" i="3" s="1"/>
  <c r="M464" i="3" s="1"/>
  <c r="I529" i="3"/>
  <c r="J529" i="3" s="1"/>
  <c r="K529" i="3" s="1"/>
  <c r="L529" i="3" s="1"/>
  <c r="M529" i="3" s="1"/>
  <c r="I323" i="3"/>
  <c r="J323" i="3" s="1"/>
  <c r="K323" i="3" s="1"/>
  <c r="L323" i="3" s="1"/>
  <c r="M323" i="3" s="1"/>
  <c r="I244" i="3"/>
  <c r="J244" i="3" s="1"/>
  <c r="K244" i="3" s="1"/>
  <c r="L244" i="3" s="1"/>
  <c r="M244" i="3" s="1"/>
  <c r="I205" i="3"/>
  <c r="J205" i="3" s="1"/>
  <c r="K205" i="3" s="1"/>
  <c r="L205" i="3" s="1"/>
  <c r="M205" i="3" s="1"/>
  <c r="I174" i="3"/>
  <c r="J174" i="3" s="1"/>
  <c r="K174" i="3" s="1"/>
  <c r="L174" i="3" s="1"/>
  <c r="M174" i="3" s="1"/>
  <c r="I471" i="3"/>
  <c r="J471" i="3" s="1"/>
  <c r="K471" i="3" s="1"/>
  <c r="L471" i="3" s="1"/>
  <c r="M471" i="3" s="1"/>
  <c r="G5" i="3" l="1"/>
  <c r="G125" i="3"/>
  <c r="G155" i="3"/>
  <c r="G36" i="3"/>
  <c r="K145" i="3"/>
  <c r="G164" i="3"/>
  <c r="G78" i="3"/>
  <c r="G130" i="3"/>
  <c r="G95" i="3"/>
  <c r="I140" i="3"/>
  <c r="I150" i="3"/>
  <c r="G110" i="3"/>
  <c r="I120" i="3"/>
  <c r="I115" i="3"/>
  <c r="Q58" i="3"/>
  <c r="G30" i="3"/>
  <c r="K135" i="3"/>
  <c r="AD105" i="3"/>
  <c r="Y43" i="3"/>
  <c r="G100" i="3"/>
  <c r="I49" i="3"/>
  <c r="N232" i="3"/>
  <c r="O232" i="3" s="1"/>
  <c r="P232" i="3" s="1"/>
  <c r="Q232" i="3" s="1"/>
  <c r="R232" i="3" s="1"/>
  <c r="N464" i="3"/>
  <c r="O464" i="3" s="1"/>
  <c r="P464" i="3" s="1"/>
  <c r="Q464" i="3" s="1"/>
  <c r="R464" i="3" s="1"/>
  <c r="N215" i="3"/>
  <c r="O215" i="3" s="1"/>
  <c r="P215" i="3" s="1"/>
  <c r="Q215" i="3" s="1"/>
  <c r="R215" i="3" s="1"/>
  <c r="N529" i="3"/>
  <c r="O529" i="3" s="1"/>
  <c r="P529" i="3" s="1"/>
  <c r="Q529" i="3" s="1"/>
  <c r="R529" i="3" s="1"/>
  <c r="N340" i="3"/>
  <c r="O340" i="3" s="1"/>
  <c r="P340" i="3" s="1"/>
  <c r="Q340" i="3" s="1"/>
  <c r="R340" i="3" s="1"/>
  <c r="N174" i="3"/>
  <c r="O174" i="3" s="1"/>
  <c r="P174" i="3" s="1"/>
  <c r="Q174" i="3" s="1"/>
  <c r="R174" i="3" s="1"/>
  <c r="N519" i="3"/>
  <c r="O519" i="3" s="1"/>
  <c r="P519" i="3" s="1"/>
  <c r="Q519" i="3" s="1"/>
  <c r="R519" i="3" s="1"/>
  <c r="N422" i="3"/>
  <c r="O422" i="3" s="1"/>
  <c r="P422" i="3" s="1"/>
  <c r="Q422" i="3" s="1"/>
  <c r="R422" i="3" s="1"/>
  <c r="N237" i="3"/>
  <c r="O237" i="3" s="1"/>
  <c r="P237" i="3" s="1"/>
  <c r="Q237" i="3" s="1"/>
  <c r="R237" i="3" s="1"/>
  <c r="N381" i="3"/>
  <c r="O381" i="3" s="1"/>
  <c r="P381" i="3" s="1"/>
  <c r="Q381" i="3" s="1"/>
  <c r="R381" i="3" s="1"/>
  <c r="N288" i="3"/>
  <c r="O288" i="3" s="1"/>
  <c r="P288" i="3" s="1"/>
  <c r="Q288" i="3" s="1"/>
  <c r="R288" i="3" s="1"/>
  <c r="N471" i="3"/>
  <c r="O471" i="3" s="1"/>
  <c r="P471" i="3" s="1"/>
  <c r="Q471" i="3" s="1"/>
  <c r="R471" i="3" s="1"/>
  <c r="N205" i="3"/>
  <c r="O205" i="3" s="1"/>
  <c r="P205" i="3" s="1"/>
  <c r="Q205" i="3" s="1"/>
  <c r="R205" i="3" s="1"/>
  <c r="N244" i="3"/>
  <c r="O244" i="3" s="1"/>
  <c r="P244" i="3" s="1"/>
  <c r="Q244" i="3" s="1"/>
  <c r="R244" i="3" s="1"/>
  <c r="N439" i="3"/>
  <c r="O439" i="3" s="1"/>
  <c r="P439" i="3" s="1"/>
  <c r="Q439" i="3" s="1"/>
  <c r="R439" i="3" s="1"/>
  <c r="N265" i="3"/>
  <c r="O265" i="3" s="1"/>
  <c r="P265" i="3" s="1"/>
  <c r="Q265" i="3" s="1"/>
  <c r="R265" i="3" s="1"/>
  <c r="N169" i="3"/>
  <c r="O169" i="3" s="1"/>
  <c r="P169" i="3" s="1"/>
  <c r="Q169" i="3" s="1"/>
  <c r="R169" i="3" s="1"/>
  <c r="N323" i="3"/>
  <c r="O323" i="3" s="1"/>
  <c r="P323" i="3" s="1"/>
  <c r="Q323" i="3" s="1"/>
  <c r="R323" i="3" s="1"/>
  <c r="N303" i="3"/>
  <c r="O303" i="3" s="1"/>
  <c r="P303" i="3" s="1"/>
  <c r="Q303" i="3" s="1"/>
  <c r="R303" i="3" s="1"/>
  <c r="H30" i="3" l="1"/>
  <c r="J150" i="3"/>
  <c r="H110" i="3"/>
  <c r="J115" i="3"/>
  <c r="J140" i="3"/>
  <c r="L135" i="3"/>
  <c r="H5" i="3"/>
  <c r="H100" i="3"/>
  <c r="H36" i="3"/>
  <c r="R58" i="3"/>
  <c r="H78" i="3"/>
  <c r="AE105" i="3"/>
  <c r="H164" i="3"/>
  <c r="H125" i="3"/>
  <c r="H95" i="3"/>
  <c r="L145" i="3"/>
  <c r="H130" i="3"/>
  <c r="Z43" i="3"/>
  <c r="H155" i="3"/>
  <c r="J49" i="3"/>
  <c r="J120" i="3"/>
  <c r="S237" i="3"/>
  <c r="T237" i="3" s="1"/>
  <c r="U237" i="3" s="1"/>
  <c r="V237" i="3" s="1"/>
  <c r="W237" i="3" s="1"/>
  <c r="X237" i="3" s="1"/>
  <c r="Y237" i="3" s="1"/>
  <c r="Z237" i="3" s="1"/>
  <c r="AA237" i="3" s="1"/>
  <c r="AB237" i="3" s="1"/>
  <c r="S340" i="3"/>
  <c r="T340" i="3" s="1"/>
  <c r="U340" i="3" s="1"/>
  <c r="V340" i="3" s="1"/>
  <c r="W340" i="3" s="1"/>
  <c r="X340" i="3" s="1"/>
  <c r="Y340" i="3" s="1"/>
  <c r="Z340" i="3" s="1"/>
  <c r="AA340" i="3" s="1"/>
  <c r="AB340" i="3" s="1"/>
  <c r="AC340" i="3" s="1"/>
  <c r="AD340" i="3" s="1"/>
  <c r="AE340" i="3" s="1"/>
  <c r="AF340" i="3" s="1"/>
  <c r="AG340" i="3" s="1"/>
  <c r="AH340" i="3" s="1"/>
  <c r="AI340" i="3" s="1"/>
  <c r="AJ340" i="3" s="1"/>
  <c r="S303" i="3"/>
  <c r="T303" i="3" s="1"/>
  <c r="U303" i="3" s="1"/>
  <c r="V303" i="3" s="1"/>
  <c r="W303" i="3" s="1"/>
  <c r="X303" i="3" s="1"/>
  <c r="Y303" i="3" s="1"/>
  <c r="Z303" i="3" s="1"/>
  <c r="AA303" i="3" s="1"/>
  <c r="AB303" i="3" s="1"/>
  <c r="AC303" i="3" s="1"/>
  <c r="AD303" i="3" s="1"/>
  <c r="AE303" i="3" s="1"/>
  <c r="AF303" i="3" s="1"/>
  <c r="AG303" i="3" s="1"/>
  <c r="AH303" i="3" s="1"/>
  <c r="AI303" i="3" s="1"/>
  <c r="AJ303" i="3" s="1"/>
  <c r="S323" i="3"/>
  <c r="T323" i="3" s="1"/>
  <c r="U323" i="3" s="1"/>
  <c r="V323" i="3" s="1"/>
  <c r="W323" i="3" s="1"/>
  <c r="X323" i="3" s="1"/>
  <c r="Y323" i="3" s="1"/>
  <c r="Z323" i="3" s="1"/>
  <c r="AA323" i="3" s="1"/>
  <c r="AB323" i="3" s="1"/>
  <c r="AC323" i="3" s="1"/>
  <c r="AD323" i="3" s="1"/>
  <c r="AE323" i="3" s="1"/>
  <c r="AF323" i="3" s="1"/>
  <c r="AG323" i="3" s="1"/>
  <c r="AH323" i="3" s="1"/>
  <c r="AI323" i="3" s="1"/>
  <c r="AJ323" i="3" s="1"/>
  <c r="S471" i="3"/>
  <c r="T471" i="3" s="1"/>
  <c r="U471" i="3" s="1"/>
  <c r="V471" i="3" s="1"/>
  <c r="W471" i="3" s="1"/>
  <c r="X471" i="3" s="1"/>
  <c r="Y471" i="3" s="1"/>
  <c r="Z471" i="3" s="1"/>
  <c r="AA471" i="3" s="1"/>
  <c r="AB471" i="3" s="1"/>
  <c r="AC471" i="3" s="1"/>
  <c r="AD471" i="3" s="1"/>
  <c r="AE471" i="3" s="1"/>
  <c r="AF471" i="3" s="1"/>
  <c r="AG471" i="3" s="1"/>
  <c r="AH471" i="3" s="1"/>
  <c r="AI471" i="3" s="1"/>
  <c r="AJ471" i="3" s="1"/>
  <c r="S519" i="3"/>
  <c r="T519" i="3" s="1"/>
  <c r="U519" i="3" s="1"/>
  <c r="V519" i="3" s="1"/>
  <c r="W519" i="3" s="1"/>
  <c r="X519" i="3" s="1"/>
  <c r="Y519" i="3" s="1"/>
  <c r="Z519" i="3" s="1"/>
  <c r="AA519" i="3" s="1"/>
  <c r="AB519" i="3" s="1"/>
  <c r="AC519" i="3" s="1"/>
  <c r="AD519" i="3" s="1"/>
  <c r="AE519" i="3" s="1"/>
  <c r="AF519" i="3" s="1"/>
  <c r="AG519" i="3" s="1"/>
  <c r="AH519" i="3" s="1"/>
  <c r="AI519" i="3" s="1"/>
  <c r="AJ519" i="3" s="1"/>
  <c r="S215" i="3"/>
  <c r="T215" i="3" s="1"/>
  <c r="U215" i="3" s="1"/>
  <c r="V215" i="3" s="1"/>
  <c r="W215" i="3" s="1"/>
  <c r="X215" i="3" s="1"/>
  <c r="Y215" i="3" s="1"/>
  <c r="Z215" i="3" s="1"/>
  <c r="AA215" i="3" s="1"/>
  <c r="AB215" i="3" s="1"/>
  <c r="AC215" i="3" s="1"/>
  <c r="AD215" i="3" s="1"/>
  <c r="AE215" i="3" s="1"/>
  <c r="AF215" i="3" s="1"/>
  <c r="AG215" i="3" s="1"/>
  <c r="AH215" i="3" s="1"/>
  <c r="AI215" i="3" s="1"/>
  <c r="AJ215" i="3" s="1"/>
  <c r="S174" i="3"/>
  <c r="T174" i="3" s="1"/>
  <c r="U174" i="3" s="1"/>
  <c r="V174" i="3" s="1"/>
  <c r="W174" i="3" s="1"/>
  <c r="X174" i="3" s="1"/>
  <c r="Y174" i="3" s="1"/>
  <c r="Z174" i="3" s="1"/>
  <c r="AA174" i="3" s="1"/>
  <c r="AB174" i="3" s="1"/>
  <c r="AC174" i="3" s="1"/>
  <c r="AD174" i="3" s="1"/>
  <c r="AE174" i="3" s="1"/>
  <c r="AF174" i="3" s="1"/>
  <c r="AG174" i="3" s="1"/>
  <c r="AH174" i="3" s="1"/>
  <c r="AI174" i="3" s="1"/>
  <c r="AJ174" i="3" s="1"/>
  <c r="S439" i="3"/>
  <c r="T439" i="3" s="1"/>
  <c r="U439" i="3" s="1"/>
  <c r="V439" i="3" s="1"/>
  <c r="W439" i="3" s="1"/>
  <c r="X439" i="3" s="1"/>
  <c r="Y439" i="3" s="1"/>
  <c r="Z439" i="3" s="1"/>
  <c r="AA439" i="3" s="1"/>
  <c r="AB439" i="3" s="1"/>
  <c r="AC439" i="3" s="1"/>
  <c r="AD439" i="3" s="1"/>
  <c r="AE439" i="3" s="1"/>
  <c r="AF439" i="3" s="1"/>
  <c r="AG439" i="3" s="1"/>
  <c r="AH439" i="3" s="1"/>
  <c r="AI439" i="3" s="1"/>
  <c r="AJ439" i="3" s="1"/>
  <c r="S422" i="3"/>
  <c r="T422" i="3" s="1"/>
  <c r="U422" i="3" s="1"/>
  <c r="V422" i="3" s="1"/>
  <c r="W422" i="3" s="1"/>
  <c r="X422" i="3" s="1"/>
  <c r="Y422" i="3" s="1"/>
  <c r="Z422" i="3" s="1"/>
  <c r="AA422" i="3" s="1"/>
  <c r="AB422" i="3" s="1"/>
  <c r="AC422" i="3" s="1"/>
  <c r="AD422" i="3" s="1"/>
  <c r="AE422" i="3" s="1"/>
  <c r="AF422" i="3" s="1"/>
  <c r="AG422" i="3" s="1"/>
  <c r="AH422" i="3" s="1"/>
  <c r="AI422" i="3" s="1"/>
  <c r="AJ422" i="3" s="1"/>
  <c r="S169" i="3"/>
  <c r="T169" i="3" s="1"/>
  <c r="U169" i="3" s="1"/>
  <c r="V169" i="3" s="1"/>
  <c r="W169" i="3" s="1"/>
  <c r="X169" i="3" s="1"/>
  <c r="Y169" i="3" s="1"/>
  <c r="Z169" i="3" s="1"/>
  <c r="AA169" i="3" s="1"/>
  <c r="AB169" i="3" s="1"/>
  <c r="AC169" i="3" s="1"/>
  <c r="AD169" i="3" s="1"/>
  <c r="AE169" i="3" s="1"/>
  <c r="AF169" i="3" s="1"/>
  <c r="AG169" i="3" s="1"/>
  <c r="AH169" i="3" s="1"/>
  <c r="AI169" i="3" s="1"/>
  <c r="AJ169" i="3" s="1"/>
  <c r="S381" i="3"/>
  <c r="T381" i="3" s="1"/>
  <c r="U381" i="3" s="1"/>
  <c r="V381" i="3" s="1"/>
  <c r="W381" i="3" s="1"/>
  <c r="X381" i="3" s="1"/>
  <c r="Y381" i="3" s="1"/>
  <c r="Z381" i="3" s="1"/>
  <c r="AA381" i="3" s="1"/>
  <c r="AB381" i="3" s="1"/>
  <c r="AC381" i="3" s="1"/>
  <c r="AD381" i="3" s="1"/>
  <c r="AE381" i="3" s="1"/>
  <c r="AF381" i="3" s="1"/>
  <c r="AG381" i="3" s="1"/>
  <c r="AH381" i="3" s="1"/>
  <c r="AI381" i="3" s="1"/>
  <c r="AJ381" i="3" s="1"/>
  <c r="S205" i="3"/>
  <c r="T205" i="3" s="1"/>
  <c r="U205" i="3" s="1"/>
  <c r="V205" i="3" s="1"/>
  <c r="W205" i="3" s="1"/>
  <c r="X205" i="3" s="1"/>
  <c r="Y205" i="3" s="1"/>
  <c r="Z205" i="3" s="1"/>
  <c r="AA205" i="3" s="1"/>
  <c r="AB205" i="3" s="1"/>
  <c r="AC205" i="3" s="1"/>
  <c r="AD205" i="3" s="1"/>
  <c r="AE205" i="3" s="1"/>
  <c r="AF205" i="3" s="1"/>
  <c r="AG205" i="3" s="1"/>
  <c r="AH205" i="3" s="1"/>
  <c r="AI205" i="3" s="1"/>
  <c r="AJ205" i="3" s="1"/>
  <c r="S265" i="3"/>
  <c r="T265" i="3" s="1"/>
  <c r="U265" i="3" s="1"/>
  <c r="V265" i="3" s="1"/>
  <c r="W265" i="3" s="1"/>
  <c r="X265" i="3" s="1"/>
  <c r="Y265" i="3" s="1"/>
  <c r="Z265" i="3" s="1"/>
  <c r="AA265" i="3" s="1"/>
  <c r="AB265" i="3" s="1"/>
  <c r="AC265" i="3" s="1"/>
  <c r="AD265" i="3" s="1"/>
  <c r="AE265" i="3" s="1"/>
  <c r="AF265" i="3" s="1"/>
  <c r="AG265" i="3" s="1"/>
  <c r="AH265" i="3" s="1"/>
  <c r="AI265" i="3" s="1"/>
  <c r="AJ265" i="3" s="1"/>
  <c r="S464" i="3"/>
  <c r="T464" i="3" s="1"/>
  <c r="U464" i="3" s="1"/>
  <c r="V464" i="3" s="1"/>
  <c r="W464" i="3" s="1"/>
  <c r="X464" i="3" s="1"/>
  <c r="Y464" i="3" s="1"/>
  <c r="Z464" i="3" s="1"/>
  <c r="AA464" i="3" s="1"/>
  <c r="AB464" i="3" s="1"/>
  <c r="AC464" i="3" s="1"/>
  <c r="AD464" i="3" s="1"/>
  <c r="AE464" i="3" s="1"/>
  <c r="AF464" i="3" s="1"/>
  <c r="AG464" i="3" s="1"/>
  <c r="AH464" i="3" s="1"/>
  <c r="AI464" i="3" s="1"/>
  <c r="AJ464" i="3" s="1"/>
  <c r="S244" i="3"/>
  <c r="T244" i="3" s="1"/>
  <c r="U244" i="3" s="1"/>
  <c r="V244" i="3" s="1"/>
  <c r="W244" i="3" s="1"/>
  <c r="X244" i="3" s="1"/>
  <c r="Y244" i="3" s="1"/>
  <c r="Z244" i="3" s="1"/>
  <c r="AA244" i="3" s="1"/>
  <c r="AB244" i="3" s="1"/>
  <c r="AC244" i="3" s="1"/>
  <c r="AD244" i="3" s="1"/>
  <c r="AE244" i="3" s="1"/>
  <c r="AF244" i="3" s="1"/>
  <c r="AG244" i="3" s="1"/>
  <c r="AH244" i="3" s="1"/>
  <c r="AI244" i="3" s="1"/>
  <c r="AJ244" i="3" s="1"/>
  <c r="S529" i="3"/>
  <c r="T529" i="3" s="1"/>
  <c r="U529" i="3" s="1"/>
  <c r="V529" i="3" s="1"/>
  <c r="W529" i="3" s="1"/>
  <c r="X529" i="3" s="1"/>
  <c r="Y529" i="3" s="1"/>
  <c r="Z529" i="3" s="1"/>
  <c r="AA529" i="3" s="1"/>
  <c r="AB529" i="3" s="1"/>
  <c r="AC529" i="3" s="1"/>
  <c r="AD529" i="3" s="1"/>
  <c r="AE529" i="3" s="1"/>
  <c r="AF529" i="3" s="1"/>
  <c r="AG529" i="3" s="1"/>
  <c r="AH529" i="3" s="1"/>
  <c r="AI529" i="3" s="1"/>
  <c r="AJ529" i="3" s="1"/>
  <c r="S288" i="3"/>
  <c r="T288" i="3" s="1"/>
  <c r="U288" i="3" s="1"/>
  <c r="V288" i="3" s="1"/>
  <c r="W288" i="3" s="1"/>
  <c r="X288" i="3" s="1"/>
  <c r="Y288" i="3" s="1"/>
  <c r="Z288" i="3" s="1"/>
  <c r="AA288" i="3" s="1"/>
  <c r="AB288" i="3" s="1"/>
  <c r="AC288" i="3" s="1"/>
  <c r="AD288" i="3" s="1"/>
  <c r="AE288" i="3" s="1"/>
  <c r="AF288" i="3" s="1"/>
  <c r="AG288" i="3" s="1"/>
  <c r="AH288" i="3" s="1"/>
  <c r="AI288" i="3" s="1"/>
  <c r="AJ288" i="3" s="1"/>
  <c r="S232" i="3"/>
  <c r="T232" i="3" s="1"/>
  <c r="U232" i="3" s="1"/>
  <c r="V232" i="3" s="1"/>
  <c r="W232" i="3" s="1"/>
  <c r="X232" i="3" s="1"/>
  <c r="Y232" i="3" s="1"/>
  <c r="Z232" i="3" s="1"/>
  <c r="AA232" i="3" s="1"/>
  <c r="AB232" i="3" s="1"/>
  <c r="AC232" i="3" s="1"/>
  <c r="AD232" i="3" s="1"/>
  <c r="AE232" i="3" s="1"/>
  <c r="AF232" i="3" s="1"/>
  <c r="AG232" i="3" s="1"/>
  <c r="AH232" i="3" s="1"/>
  <c r="AI232" i="3" s="1"/>
  <c r="AJ232" i="3" s="1"/>
  <c r="K120" i="3" l="1"/>
  <c r="K140" i="3"/>
  <c r="I164" i="3"/>
  <c r="I36" i="3"/>
  <c r="M145" i="3"/>
  <c r="I100" i="3"/>
  <c r="I155" i="3"/>
  <c r="I95" i="3"/>
  <c r="AA43" i="3"/>
  <c r="I125" i="3"/>
  <c r="S58" i="3"/>
  <c r="M135" i="3"/>
  <c r="K150" i="3"/>
  <c r="I130" i="3"/>
  <c r="I30" i="3"/>
  <c r="K49" i="3"/>
  <c r="AF105" i="3"/>
  <c r="K115" i="3"/>
  <c r="I78" i="3"/>
  <c r="I5" i="3"/>
  <c r="I110" i="3"/>
  <c r="AE366" i="3"/>
  <c r="J95" i="3" l="1"/>
  <c r="J78" i="3"/>
  <c r="J155" i="3"/>
  <c r="J125" i="3"/>
  <c r="J36" i="3"/>
  <c r="L49" i="3"/>
  <c r="N135" i="3"/>
  <c r="J164" i="3"/>
  <c r="L115" i="3"/>
  <c r="L140" i="3"/>
  <c r="T58" i="3"/>
  <c r="J100" i="3"/>
  <c r="J5" i="3"/>
  <c r="J30" i="3"/>
  <c r="J130" i="3"/>
  <c r="J110" i="3"/>
  <c r="AG105" i="3"/>
  <c r="L150" i="3"/>
  <c r="AB43" i="3"/>
  <c r="N145" i="3"/>
  <c r="L120" i="3"/>
  <c r="AG366" i="3"/>
  <c r="AH366" i="3"/>
  <c r="AF366" i="3"/>
  <c r="K110" i="3" l="1"/>
  <c r="K100" i="3"/>
  <c r="K164" i="3"/>
  <c r="K125" i="3"/>
  <c r="U58" i="3"/>
  <c r="O145" i="3"/>
  <c r="AC43" i="3"/>
  <c r="K155" i="3"/>
  <c r="M150" i="3"/>
  <c r="M49" i="3"/>
  <c r="K78" i="3"/>
  <c r="O135" i="3"/>
  <c r="M140" i="3"/>
  <c r="K130" i="3"/>
  <c r="K30" i="3"/>
  <c r="M120" i="3"/>
  <c r="AH105" i="3"/>
  <c r="K5" i="3"/>
  <c r="M115" i="3"/>
  <c r="K36" i="3"/>
  <c r="K95" i="3"/>
  <c r="AD366" i="3"/>
  <c r="N120" i="3" l="1"/>
  <c r="L125" i="3"/>
  <c r="L36" i="3"/>
  <c r="L164" i="3"/>
  <c r="L30" i="3"/>
  <c r="L5" i="3"/>
  <c r="N49" i="3"/>
  <c r="P145" i="3"/>
  <c r="L100" i="3"/>
  <c r="P135" i="3"/>
  <c r="N115" i="3"/>
  <c r="L78" i="3"/>
  <c r="L130" i="3"/>
  <c r="L155" i="3"/>
  <c r="AD43" i="3"/>
  <c r="L95" i="3"/>
  <c r="AI105" i="3"/>
  <c r="N140" i="3"/>
  <c r="N150" i="3"/>
  <c r="V58" i="3"/>
  <c r="L110" i="3"/>
  <c r="AC366" i="3"/>
  <c r="W58" i="3" l="1"/>
  <c r="M95" i="3"/>
  <c r="M78" i="3"/>
  <c r="Q145" i="3"/>
  <c r="M164" i="3"/>
  <c r="O150" i="3"/>
  <c r="M36" i="3"/>
  <c r="O49" i="3"/>
  <c r="M5" i="3"/>
  <c r="M125" i="3"/>
  <c r="AE43" i="3"/>
  <c r="Q135" i="3"/>
  <c r="O120" i="3"/>
  <c r="O115" i="3"/>
  <c r="O140" i="3"/>
  <c r="M155" i="3"/>
  <c r="M110" i="3"/>
  <c r="AJ105" i="3"/>
  <c r="M130" i="3"/>
  <c r="M100" i="3"/>
  <c r="M30" i="3"/>
  <c r="Z366" i="3"/>
  <c r="AA366" i="3"/>
  <c r="G366" i="3"/>
  <c r="I366" i="3"/>
  <c r="V366" i="3"/>
  <c r="P366" i="3"/>
  <c r="R366" i="3"/>
  <c r="J366" i="3"/>
  <c r="M366" i="3"/>
  <c r="X366" i="3"/>
  <c r="O366" i="3"/>
  <c r="D366" i="3"/>
  <c r="Y366" i="3"/>
  <c r="W366" i="3"/>
  <c r="K366" i="3"/>
  <c r="T366" i="3"/>
  <c r="U366" i="3"/>
  <c r="N366" i="3"/>
  <c r="E366" i="3"/>
  <c r="F366" i="3"/>
  <c r="Q366" i="3"/>
  <c r="H366" i="3"/>
  <c r="S366" i="3"/>
  <c r="L366" i="3"/>
  <c r="N155" i="3" l="1"/>
  <c r="R135" i="3"/>
  <c r="P49" i="3"/>
  <c r="R145" i="3"/>
  <c r="N100" i="3"/>
  <c r="P140" i="3"/>
  <c r="N78" i="3"/>
  <c r="AF43" i="3"/>
  <c r="N36" i="3"/>
  <c r="N95" i="3"/>
  <c r="N130" i="3"/>
  <c r="N125" i="3"/>
  <c r="P115" i="3"/>
  <c r="P150" i="3"/>
  <c r="N30" i="3"/>
  <c r="N110" i="3"/>
  <c r="P120" i="3"/>
  <c r="N5" i="3"/>
  <c r="N164" i="3"/>
  <c r="X58" i="3"/>
  <c r="AB366" i="3"/>
  <c r="S145" i="3" l="1"/>
  <c r="O78" i="3"/>
  <c r="O110" i="3"/>
  <c r="O164" i="3"/>
  <c r="Q49" i="3"/>
  <c r="Y58" i="3"/>
  <c r="O95" i="3"/>
  <c r="O125" i="3"/>
  <c r="AG43" i="3"/>
  <c r="O130" i="3"/>
  <c r="Q150" i="3"/>
  <c r="Q140" i="3"/>
  <c r="S135" i="3"/>
  <c r="O30" i="3"/>
  <c r="O36" i="3"/>
  <c r="O100" i="3"/>
  <c r="O155" i="3"/>
  <c r="O5" i="3"/>
  <c r="Q120" i="3"/>
  <c r="Q115" i="3"/>
  <c r="R407" i="3"/>
  <c r="I407" i="3"/>
  <c r="G407" i="3"/>
  <c r="V407" i="3"/>
  <c r="O407" i="3"/>
  <c r="H407" i="3"/>
  <c r="X407" i="3"/>
  <c r="AA407" i="3"/>
  <c r="F407" i="3"/>
  <c r="T407" i="3"/>
  <c r="Q407" i="3"/>
  <c r="J407" i="3"/>
  <c r="Z407" i="3"/>
  <c r="Y407" i="3"/>
  <c r="M407" i="3"/>
  <c r="K407" i="3"/>
  <c r="S407" i="3"/>
  <c r="W407" i="3"/>
  <c r="E407" i="3"/>
  <c r="N407" i="3"/>
  <c r="U407" i="3"/>
  <c r="D407" i="3"/>
  <c r="L407" i="3"/>
  <c r="P407" i="3"/>
  <c r="R115" i="3" l="1"/>
  <c r="P164" i="3"/>
  <c r="R140" i="3"/>
  <c r="P125" i="3"/>
  <c r="R120" i="3"/>
  <c r="P95" i="3"/>
  <c r="P110" i="3"/>
  <c r="P36" i="3"/>
  <c r="R150" i="3"/>
  <c r="P5" i="3"/>
  <c r="P30" i="3"/>
  <c r="P130" i="3"/>
  <c r="Z58" i="3"/>
  <c r="P78" i="3"/>
  <c r="T135" i="3"/>
  <c r="T145" i="3"/>
  <c r="P100" i="3"/>
  <c r="P155" i="3"/>
  <c r="AH43" i="3"/>
  <c r="R49" i="3"/>
  <c r="AB407" i="3"/>
  <c r="AC407" i="3"/>
  <c r="Q125" i="3" l="1"/>
  <c r="Q36" i="3"/>
  <c r="S140" i="3"/>
  <c r="S49" i="3"/>
  <c r="Q30" i="3"/>
  <c r="Q110" i="3"/>
  <c r="Q5" i="3"/>
  <c r="Q164" i="3"/>
  <c r="U145" i="3"/>
  <c r="Q130" i="3"/>
  <c r="AI43" i="3"/>
  <c r="Q95" i="3"/>
  <c r="U135" i="3"/>
  <c r="Q155" i="3"/>
  <c r="Q78" i="3"/>
  <c r="Q100" i="3"/>
  <c r="AA58" i="3"/>
  <c r="S150" i="3"/>
  <c r="S120" i="3"/>
  <c r="S115" i="3"/>
  <c r="AD407" i="3"/>
  <c r="R100" i="3" l="1"/>
  <c r="R164" i="3"/>
  <c r="R125" i="3"/>
  <c r="T140" i="3"/>
  <c r="R95" i="3"/>
  <c r="R5" i="3"/>
  <c r="AB58" i="3"/>
  <c r="R30" i="3"/>
  <c r="T115" i="3"/>
  <c r="AJ43" i="3"/>
  <c r="R155" i="3"/>
  <c r="R130" i="3"/>
  <c r="R110" i="3"/>
  <c r="R36" i="3"/>
  <c r="V135" i="3"/>
  <c r="V145" i="3"/>
  <c r="T49" i="3"/>
  <c r="T120" i="3"/>
  <c r="R78" i="3"/>
  <c r="T150" i="3"/>
  <c r="AE407" i="3"/>
  <c r="U150" i="3" l="1"/>
  <c r="S130" i="3"/>
  <c r="S30" i="3"/>
  <c r="U140" i="3"/>
  <c r="U115" i="3"/>
  <c r="U49" i="3"/>
  <c r="S125" i="3"/>
  <c r="S110" i="3"/>
  <c r="S100" i="3"/>
  <c r="W145" i="3"/>
  <c r="W135" i="3"/>
  <c r="U120" i="3"/>
  <c r="S5" i="3"/>
  <c r="S164" i="3"/>
  <c r="S95" i="3"/>
  <c r="S78" i="3"/>
  <c r="S155" i="3"/>
  <c r="AC58" i="3"/>
  <c r="S36" i="3"/>
  <c r="AF407" i="3"/>
  <c r="T110" i="3" l="1"/>
  <c r="V140" i="3"/>
  <c r="T95" i="3"/>
  <c r="T125" i="3"/>
  <c r="T30" i="3"/>
  <c r="V150" i="3"/>
  <c r="T164" i="3"/>
  <c r="T130" i="3"/>
  <c r="T78" i="3"/>
  <c r="T36" i="3"/>
  <c r="AD58" i="3"/>
  <c r="X145" i="3"/>
  <c r="V49" i="3"/>
  <c r="V115" i="3"/>
  <c r="V120" i="3"/>
  <c r="X135" i="3"/>
  <c r="T155" i="3"/>
  <c r="T5" i="3"/>
  <c r="T100" i="3"/>
  <c r="AH407" i="3"/>
  <c r="AG407" i="3"/>
  <c r="U125" i="3" l="1"/>
  <c r="Y145" i="3"/>
  <c r="U100" i="3"/>
  <c r="W120" i="3"/>
  <c r="U164" i="3"/>
  <c r="U95" i="3"/>
  <c r="Y135" i="3"/>
  <c r="U5" i="3"/>
  <c r="W115" i="3"/>
  <c r="U36" i="3"/>
  <c r="W150" i="3"/>
  <c r="W140" i="3"/>
  <c r="AE58" i="3"/>
  <c r="U130" i="3"/>
  <c r="U155" i="3"/>
  <c r="W49" i="3"/>
  <c r="U78" i="3"/>
  <c r="U30" i="3"/>
  <c r="U110" i="3"/>
  <c r="AI418" i="3"/>
  <c r="X140" i="3" l="1"/>
  <c r="X120" i="3"/>
  <c r="V100" i="3"/>
  <c r="V155" i="3"/>
  <c r="V30" i="3"/>
  <c r="V130" i="3"/>
  <c r="V95" i="3"/>
  <c r="Z145" i="3"/>
  <c r="X49" i="3"/>
  <c r="V5" i="3"/>
  <c r="V110" i="3"/>
  <c r="Z135" i="3"/>
  <c r="V36" i="3"/>
  <c r="X150" i="3"/>
  <c r="V78" i="3"/>
  <c r="AF58" i="3"/>
  <c r="X115" i="3"/>
  <c r="V164" i="3"/>
  <c r="V125" i="3"/>
  <c r="AH418" i="3"/>
  <c r="AG58" i="3" l="1"/>
  <c r="AA135" i="3"/>
  <c r="AA145" i="3"/>
  <c r="W155" i="3"/>
  <c r="W125" i="3"/>
  <c r="W78" i="3"/>
  <c r="W110" i="3"/>
  <c r="W95" i="3"/>
  <c r="W100" i="3"/>
  <c r="W164" i="3"/>
  <c r="W5" i="3"/>
  <c r="Y120" i="3"/>
  <c r="W130" i="3"/>
  <c r="Y150" i="3"/>
  <c r="Y115" i="3"/>
  <c r="W36" i="3"/>
  <c r="Y49" i="3"/>
  <c r="W30" i="3"/>
  <c r="Y140" i="3"/>
  <c r="AG418" i="3"/>
  <c r="X155" i="3" l="1"/>
  <c r="Z120" i="3"/>
  <c r="X36" i="3"/>
  <c r="AB145" i="3"/>
  <c r="X95" i="3"/>
  <c r="Z115" i="3"/>
  <c r="X110" i="3"/>
  <c r="AB135" i="3"/>
  <c r="X5" i="3"/>
  <c r="X78" i="3"/>
  <c r="Z140" i="3"/>
  <c r="X30" i="3"/>
  <c r="Z150" i="3"/>
  <c r="X164" i="3"/>
  <c r="Z49" i="3"/>
  <c r="X130" i="3"/>
  <c r="X100" i="3"/>
  <c r="X125" i="3"/>
  <c r="AH58" i="3"/>
  <c r="AF418" i="3"/>
  <c r="AC145" i="3" l="1"/>
  <c r="Y30" i="3"/>
  <c r="Y130" i="3"/>
  <c r="AA140" i="3"/>
  <c r="Y36" i="3"/>
  <c r="AC135" i="3"/>
  <c r="AI58" i="3"/>
  <c r="Y125" i="3"/>
  <c r="AA120" i="3"/>
  <c r="AA49" i="3"/>
  <c r="AA115" i="3"/>
  <c r="Y110" i="3"/>
  <c r="Y164" i="3"/>
  <c r="Y78" i="3"/>
  <c r="Y100" i="3"/>
  <c r="AA150" i="3"/>
  <c r="Y5" i="3"/>
  <c r="Y95" i="3"/>
  <c r="Y155" i="3"/>
  <c r="AE418" i="3"/>
  <c r="AB140" i="3" l="1"/>
  <c r="Z110" i="3"/>
  <c r="Z130" i="3"/>
  <c r="Z125" i="3"/>
  <c r="AB150" i="3"/>
  <c r="Z100" i="3"/>
  <c r="Z95" i="3"/>
  <c r="Z78" i="3"/>
  <c r="AB49" i="3"/>
  <c r="AD135" i="3"/>
  <c r="Z30" i="3"/>
  <c r="Z155" i="3"/>
  <c r="AJ58" i="3"/>
  <c r="AB115" i="3"/>
  <c r="Z5" i="3"/>
  <c r="Z164" i="3"/>
  <c r="AB120" i="3"/>
  <c r="Z36" i="3"/>
  <c r="AD145" i="3"/>
  <c r="AD418" i="3"/>
  <c r="AA125" i="3" l="1"/>
  <c r="AA78" i="3"/>
  <c r="AA30" i="3"/>
  <c r="AA95" i="3"/>
  <c r="AA130" i="3"/>
  <c r="AA5" i="3"/>
  <c r="AA155" i="3"/>
  <c r="AE145" i="3"/>
  <c r="AA36" i="3"/>
  <c r="AC115" i="3"/>
  <c r="AE135" i="3"/>
  <c r="AA110" i="3"/>
  <c r="AA164" i="3"/>
  <c r="AA100" i="3"/>
  <c r="AC120" i="3"/>
  <c r="AC49" i="3"/>
  <c r="AC150" i="3"/>
  <c r="AC140" i="3"/>
  <c r="AC418" i="3"/>
  <c r="AB110" i="3" l="1"/>
  <c r="AF145" i="3"/>
  <c r="AB95" i="3"/>
  <c r="AD49" i="3"/>
  <c r="AD120" i="3"/>
  <c r="AB30" i="3"/>
  <c r="AB78" i="3"/>
  <c r="AB155" i="3"/>
  <c r="AB5" i="3"/>
  <c r="AF135" i="3"/>
  <c r="AD140" i="3"/>
  <c r="AB100" i="3"/>
  <c r="AD115" i="3"/>
  <c r="AD150" i="3"/>
  <c r="AB164" i="3"/>
  <c r="AB36" i="3"/>
  <c r="AB130" i="3"/>
  <c r="AB125" i="3"/>
  <c r="AH377" i="3"/>
  <c r="AC377" i="3"/>
  <c r="AD377" i="3"/>
  <c r="AG377" i="3"/>
  <c r="AE377" i="3"/>
  <c r="AF377" i="3"/>
  <c r="AC36" i="3" l="1"/>
  <c r="AC95" i="3"/>
  <c r="AC78" i="3"/>
  <c r="AE49" i="3"/>
  <c r="AC164" i="3"/>
  <c r="AC125" i="3"/>
  <c r="AG135" i="3"/>
  <c r="AC30" i="3"/>
  <c r="AG145" i="3"/>
  <c r="AC100" i="3"/>
  <c r="AE150" i="3"/>
  <c r="AC155" i="3"/>
  <c r="AE140" i="3"/>
  <c r="AC130" i="3"/>
  <c r="AE115" i="3"/>
  <c r="AC5" i="3"/>
  <c r="AE120" i="3"/>
  <c r="AC110" i="3"/>
  <c r="AI377" i="3"/>
  <c r="AF49" i="3" l="1"/>
  <c r="AF115" i="3"/>
  <c r="AH135" i="3"/>
  <c r="AD78" i="3"/>
  <c r="AD5" i="3"/>
  <c r="AF150" i="3"/>
  <c r="AD110" i="3"/>
  <c r="AD130" i="3"/>
  <c r="AD100" i="3"/>
  <c r="AD95" i="3"/>
  <c r="AD155" i="3"/>
  <c r="AD125" i="3"/>
  <c r="AD30" i="3"/>
  <c r="AF120" i="3"/>
  <c r="AF140" i="3"/>
  <c r="AH145" i="3"/>
  <c r="AD164" i="3"/>
  <c r="AD36" i="3"/>
  <c r="AB377" i="3"/>
  <c r="M377" i="3"/>
  <c r="F377" i="3"/>
  <c r="K377" i="3"/>
  <c r="P377" i="3"/>
  <c r="G377" i="3"/>
  <c r="Q377" i="3"/>
  <c r="U377" i="3"/>
  <c r="W377" i="3"/>
  <c r="N377" i="3"/>
  <c r="R377" i="3"/>
  <c r="Z377" i="3"/>
  <c r="AA377" i="3"/>
  <c r="O377" i="3"/>
  <c r="I377" i="3"/>
  <c r="S377" i="3"/>
  <c r="J377" i="3"/>
  <c r="X377" i="3"/>
  <c r="H377" i="3"/>
  <c r="T377" i="3"/>
  <c r="Y377" i="3"/>
  <c r="L377" i="3"/>
  <c r="V377" i="3"/>
  <c r="AE130" i="3" l="1"/>
  <c r="AE78" i="3"/>
  <c r="AE155" i="3"/>
  <c r="AE110" i="3"/>
  <c r="AI135" i="3"/>
  <c r="AI145" i="3"/>
  <c r="AG140" i="3"/>
  <c r="AE36" i="3"/>
  <c r="AG120" i="3"/>
  <c r="AE95" i="3"/>
  <c r="AG115" i="3"/>
  <c r="AG150" i="3"/>
  <c r="AE125" i="3"/>
  <c r="AE164" i="3"/>
  <c r="AE30" i="3"/>
  <c r="AE100" i="3"/>
  <c r="AE5" i="3"/>
  <c r="AG49" i="3"/>
  <c r="E377" i="3"/>
  <c r="AF36" i="3" l="1"/>
  <c r="AF110" i="3"/>
  <c r="AF30" i="3"/>
  <c r="AH115" i="3"/>
  <c r="AH140" i="3"/>
  <c r="AF155" i="3"/>
  <c r="AF100" i="3"/>
  <c r="AH49" i="3"/>
  <c r="AF164" i="3"/>
  <c r="AF78" i="3"/>
  <c r="AH150" i="3"/>
  <c r="AJ145" i="3"/>
  <c r="AF95" i="3"/>
  <c r="AF5" i="3"/>
  <c r="AF125" i="3"/>
  <c r="AH120" i="3"/>
  <c r="AJ135" i="3"/>
  <c r="AF130" i="3"/>
  <c r="D377" i="3"/>
  <c r="AI115" i="3" l="1"/>
  <c r="AI120" i="3"/>
  <c r="AG30" i="3"/>
  <c r="AI49" i="3"/>
  <c r="AG125" i="3"/>
  <c r="AG130" i="3"/>
  <c r="AG5" i="3"/>
  <c r="AG78" i="3"/>
  <c r="AG110" i="3"/>
  <c r="AI150" i="3"/>
  <c r="AG155" i="3"/>
  <c r="AG100" i="3"/>
  <c r="AG95" i="3"/>
  <c r="AG164" i="3"/>
  <c r="AI140" i="3"/>
  <c r="AG36" i="3"/>
  <c r="E418" i="3"/>
  <c r="I418" i="3"/>
  <c r="L418" i="3"/>
  <c r="Z418" i="3"/>
  <c r="Y418" i="3"/>
  <c r="Q418" i="3"/>
  <c r="W418" i="3"/>
  <c r="R418" i="3"/>
  <c r="P418" i="3"/>
  <c r="O418" i="3"/>
  <c r="M418" i="3"/>
  <c r="F418" i="3"/>
  <c r="J418" i="3"/>
  <c r="H418" i="3"/>
  <c r="T418" i="3"/>
  <c r="V418" i="3"/>
  <c r="N418" i="3"/>
  <c r="AB418" i="3"/>
  <c r="AA418" i="3"/>
  <c r="K418" i="3"/>
  <c r="S418" i="3"/>
  <c r="U418" i="3"/>
  <c r="G418" i="3"/>
  <c r="AJ49" i="3" l="1"/>
  <c r="AH78" i="3"/>
  <c r="AH100" i="3"/>
  <c r="AH30" i="3"/>
  <c r="AH155" i="3"/>
  <c r="AH36" i="3"/>
  <c r="AH5" i="3"/>
  <c r="AJ120" i="3"/>
  <c r="AH130" i="3"/>
  <c r="AJ140" i="3"/>
  <c r="AH164" i="3"/>
  <c r="AJ150" i="3"/>
  <c r="AH95" i="3"/>
  <c r="AH110" i="3"/>
  <c r="AH125" i="3"/>
  <c r="AJ115" i="3"/>
  <c r="X418" i="3"/>
  <c r="D418" i="3"/>
  <c r="AI30" i="3" l="1"/>
  <c r="AI125" i="3"/>
  <c r="AI164" i="3"/>
  <c r="AI5" i="3"/>
  <c r="AI100" i="3"/>
  <c r="AI78" i="3"/>
  <c r="AI36" i="3"/>
  <c r="AI110" i="3"/>
  <c r="AI95" i="3"/>
  <c r="AI130" i="3"/>
  <c r="AI155" i="3"/>
  <c r="AJ164" i="3" l="1"/>
  <c r="AJ155" i="3"/>
  <c r="AJ36" i="3"/>
  <c r="AJ125" i="3"/>
  <c r="AJ110" i="3"/>
  <c r="AJ78" i="3"/>
  <c r="AJ5" i="3"/>
  <c r="AJ130" i="3"/>
  <c r="AJ95" i="3"/>
  <c r="AJ100" i="3"/>
  <c r="AJ30" i="3"/>
  <c r="H122" i="10" l="1"/>
  <c r="V136" i="10" l="1"/>
  <c r="AB136" i="10"/>
  <c r="AC136" i="10"/>
  <c r="U136" i="10"/>
  <c r="AE136" i="10"/>
  <c r="Z136" i="10"/>
  <c r="Y136" i="10"/>
  <c r="AA136" i="10"/>
  <c r="AF136" i="10"/>
  <c r="L136" i="10"/>
  <c r="AG136" i="10"/>
  <c r="AH136" i="10"/>
  <c r="N136" i="10"/>
  <c r="AI136" i="10"/>
  <c r="M136" i="10"/>
  <c r="O136" i="10"/>
  <c r="AJ136" i="10"/>
  <c r="T136" i="10"/>
  <c r="X136" i="10"/>
  <c r="P136" i="10"/>
  <c r="AK136" i="10"/>
  <c r="W136" i="10"/>
  <c r="AD136" i="10"/>
  <c r="AL136" i="10"/>
  <c r="Q136" i="10"/>
  <c r="R136" i="10"/>
  <c r="AM136" i="10"/>
  <c r="S136" i="10"/>
  <c r="AC52" i="10" l="1"/>
  <c r="I136" i="10"/>
  <c r="AB52" i="10"/>
  <c r="G136" i="10"/>
  <c r="AA52" i="10"/>
  <c r="J136" i="10"/>
  <c r="AD52" i="10"/>
  <c r="U52" i="10"/>
  <c r="H136" i="10"/>
  <c r="Y52" i="10"/>
  <c r="W52" i="10"/>
  <c r="S52" i="10"/>
  <c r="AE52" i="10"/>
  <c r="T52" i="10"/>
  <c r="AL52" i="10"/>
  <c r="K136" i="10"/>
  <c r="X52" i="10"/>
  <c r="O52" i="10"/>
  <c r="V52" i="10"/>
  <c r="AM52" i="10"/>
  <c r="AM58" i="10" s="1"/>
  <c r="R52" i="10"/>
  <c r="AI52" i="10"/>
  <c r="AH52" i="10"/>
  <c r="N52" i="10"/>
  <c r="AK52" i="10"/>
  <c r="Q52" i="10"/>
  <c r="AJ52" i="10"/>
  <c r="P52" i="10"/>
  <c r="AG52" i="10"/>
  <c r="M52" i="10"/>
  <c r="Z52" i="10"/>
  <c r="AF52" i="10"/>
  <c r="L52" i="10"/>
  <c r="AB58" i="10"/>
  <c r="AJ58" i="10" l="1"/>
  <c r="Z58" i="10"/>
  <c r="P58" i="10"/>
  <c r="N58" i="10"/>
  <c r="Y58" i="10"/>
  <c r="AH58" i="10"/>
  <c r="M58" i="10"/>
  <c r="AC138" i="10"/>
  <c r="AF58" i="10"/>
  <c r="T138" i="10"/>
  <c r="P138" i="10"/>
  <c r="Z138" i="10"/>
  <c r="O58" i="10"/>
  <c r="AC58" i="10"/>
  <c r="AK58" i="10"/>
  <c r="L58" i="10"/>
  <c r="AL58" i="10"/>
  <c r="AD138" i="10"/>
  <c r="W138" i="10"/>
  <c r="W58" i="10"/>
  <c r="Q58" i="10"/>
  <c r="X138" i="10"/>
  <c r="AG138" i="10"/>
  <c r="AD58" i="10"/>
  <c r="X58" i="10"/>
  <c r="R58" i="10"/>
  <c r="Y138" i="10"/>
  <c r="AA138" i="10"/>
  <c r="AA58" i="10"/>
  <c r="AH138" i="10"/>
  <c r="V138" i="10"/>
  <c r="S58" i="10"/>
  <c r="AI138" i="10"/>
  <c r="M138" i="10"/>
  <c r="AG58" i="10"/>
  <c r="AB138" i="10"/>
  <c r="AF138" i="10"/>
  <c r="U58" i="10"/>
  <c r="N138" i="10"/>
  <c r="AL138" i="10"/>
  <c r="AJ138" i="10"/>
  <c r="T58" i="10"/>
  <c r="AE138" i="10"/>
  <c r="R138" i="10"/>
  <c r="S138" i="10"/>
  <c r="AI58" i="10"/>
  <c r="V58" i="10"/>
  <c r="U138" i="10"/>
  <c r="AK138" i="10"/>
  <c r="O138" i="10"/>
  <c r="AE58" i="10"/>
  <c r="L138" i="10"/>
  <c r="AM138" i="10"/>
  <c r="Q138" i="10"/>
  <c r="AK79" i="10" l="1"/>
  <c r="AE79" i="10"/>
  <c r="Q79" i="10"/>
  <c r="N79" i="10"/>
  <c r="R79" i="10"/>
  <c r="G138" i="10"/>
  <c r="Y79" i="10"/>
  <c r="AJ79" i="10"/>
  <c r="AM79" i="10"/>
  <c r="AH79" i="10"/>
  <c r="Z79" i="10"/>
  <c r="O79" i="10"/>
  <c r="AA79" i="10"/>
  <c r="AC79" i="10"/>
  <c r="AL79" i="10"/>
  <c r="T79" i="10"/>
  <c r="AD79" i="10"/>
  <c r="M79" i="10"/>
  <c r="H138" i="10"/>
  <c r="J138" i="10"/>
  <c r="AG79" i="10"/>
  <c r="W79" i="10"/>
  <c r="K138" i="10"/>
  <c r="AB79" i="10"/>
  <c r="I138" i="10"/>
  <c r="X79" i="10"/>
  <c r="S79" i="10"/>
  <c r="I52" i="10"/>
  <c r="U79" i="10"/>
  <c r="V79" i="10"/>
  <c r="J79" i="10"/>
  <c r="P79" i="10"/>
  <c r="L79" i="10"/>
  <c r="AI79" i="10"/>
  <c r="AF79" i="10"/>
  <c r="J52" i="10" l="1"/>
  <c r="H52" i="10"/>
  <c r="I58" i="10"/>
  <c r="K52" i="10"/>
  <c r="K79" i="10"/>
  <c r="J58" i="10"/>
  <c r="K58" i="10" l="1"/>
  <c r="I79" i="10"/>
  <c r="H58" i="10"/>
  <c r="G52" i="10" l="1"/>
  <c r="H79" i="10"/>
  <c r="G58" i="10"/>
  <c r="G79" i="10" l="1"/>
  <c r="AB120" i="10" l="1"/>
  <c r="AH120" i="10"/>
  <c r="AE120" i="10"/>
  <c r="Z120" i="10"/>
  <c r="AC120" i="10"/>
  <c r="AA120" i="10"/>
  <c r="H120" i="10"/>
  <c r="AG120" i="10" l="1"/>
  <c r="M120" i="10"/>
  <c r="AC122" i="10"/>
  <c r="Z122" i="10"/>
  <c r="AE122" i="10"/>
  <c r="AD120" i="10"/>
  <c r="AJ120" i="10"/>
  <c r="J120" i="10"/>
  <c r="AA122" i="10"/>
  <c r="AF120" i="10"/>
  <c r="I120" i="10"/>
  <c r="AK120" i="10"/>
  <c r="AH122" i="10"/>
  <c r="AI120" i="10"/>
  <c r="AB122" i="10"/>
  <c r="G120" i="10"/>
  <c r="G122" i="10" l="1"/>
  <c r="AJ122" i="10"/>
  <c r="AD122" i="10"/>
  <c r="AL120" i="10"/>
  <c r="AM120" i="10"/>
  <c r="J122" i="10"/>
  <c r="L120" i="10"/>
  <c r="K120" i="10"/>
  <c r="AK122" i="10"/>
  <c r="AI122" i="10"/>
  <c r="I122" i="10"/>
  <c r="M122" i="10"/>
  <c r="AF122" i="10"/>
  <c r="AG122" i="10"/>
  <c r="N120" i="10" l="1"/>
  <c r="S120" i="10"/>
  <c r="R120" i="10"/>
  <c r="Y120" i="10"/>
  <c r="L122" i="10"/>
  <c r="W120" i="10"/>
  <c r="X120" i="10"/>
  <c r="K122" i="10"/>
  <c r="T120" i="10"/>
  <c r="Q120" i="10"/>
  <c r="O120" i="10"/>
  <c r="V120" i="10"/>
  <c r="AL122" i="10"/>
  <c r="U120" i="10"/>
  <c r="AM122" i="10"/>
  <c r="T122" i="10" l="1"/>
  <c r="X122" i="10"/>
  <c r="Y122" i="10"/>
  <c r="Q122" i="10"/>
  <c r="W122" i="10"/>
  <c r="R122" i="10"/>
  <c r="P120" i="10"/>
  <c r="U122" i="10"/>
  <c r="V122" i="10"/>
  <c r="S122" i="10"/>
  <c r="O122" i="10"/>
  <c r="N122" i="10"/>
  <c r="P122" i="10" l="1"/>
  <c r="O101" i="10" l="1"/>
  <c r="AI101" i="10"/>
  <c r="AJ101" i="10"/>
  <c r="Q101" i="10"/>
  <c r="N101" i="10"/>
  <c r="V101" i="10"/>
  <c r="U101" i="10"/>
  <c r="AH101" i="10"/>
  <c r="X101" i="10"/>
  <c r="Z101" i="10"/>
  <c r="AK101" i="10"/>
  <c r="AA101" i="10"/>
  <c r="AD101" i="10"/>
  <c r="L101" i="10"/>
  <c r="AE101" i="10"/>
  <c r="AF101" i="10"/>
  <c r="M101" i="10"/>
  <c r="Y101" i="10"/>
  <c r="P101" i="10"/>
  <c r="AB101" i="10"/>
  <c r="R101" i="10"/>
  <c r="S101" i="10"/>
  <c r="AC101" i="10"/>
  <c r="T101" i="10"/>
  <c r="W101" i="10"/>
  <c r="AG101" i="10"/>
  <c r="AM101" i="10" l="1"/>
  <c r="AL101" i="10"/>
  <c r="K108" i="10" l="1"/>
  <c r="K104" i="10"/>
  <c r="AK104" i="10" l="1"/>
  <c r="X104" i="10"/>
  <c r="AI104" i="10"/>
  <c r="AJ104" i="10"/>
  <c r="N104" i="10"/>
  <c r="M104" i="10"/>
  <c r="J104" i="10"/>
  <c r="AM104" i="10"/>
  <c r="AA104" i="10"/>
  <c r="P104" i="10"/>
  <c r="Y104" i="10"/>
  <c r="AH104" i="10"/>
  <c r="AG104" i="10"/>
  <c r="AF104" i="10"/>
  <c r="V104" i="10"/>
  <c r="AE104" i="10"/>
  <c r="U104" i="10"/>
  <c r="T104" i="10"/>
  <c r="S104" i="10"/>
  <c r="Q104" i="10"/>
  <c r="Z104" i="10"/>
  <c r="O104" i="10"/>
  <c r="W104" i="10"/>
  <c r="L104" i="10"/>
  <c r="AD104" i="10"/>
  <c r="AC104" i="10"/>
  <c r="AL104" i="10"/>
  <c r="AB104" i="10"/>
  <c r="R104" i="10"/>
  <c r="K98" i="10" l="1"/>
  <c r="R108" i="10"/>
  <c r="M108" i="10"/>
  <c r="Z108" i="10"/>
  <c r="I104" i="10"/>
  <c r="W108" i="10"/>
  <c r="J108" i="10"/>
  <c r="T108" i="10"/>
  <c r="Q108" i="10"/>
  <c r="S108" i="10"/>
  <c r="Y108" i="10"/>
  <c r="N108" i="10"/>
  <c r="L108" i="10"/>
  <c r="X108" i="10"/>
  <c r="I108" i="10"/>
  <c r="P108" i="10"/>
  <c r="V108" i="10"/>
  <c r="O108" i="10"/>
  <c r="AB108" i="10"/>
  <c r="AA108" i="10"/>
  <c r="AC108" i="10"/>
  <c r="U108" i="10"/>
  <c r="N98" i="10" l="1"/>
  <c r="T98" i="10"/>
  <c r="L98" i="10"/>
  <c r="Y98" i="10"/>
  <c r="P98" i="10"/>
  <c r="Z98" i="10"/>
  <c r="W98" i="10"/>
  <c r="V98" i="10"/>
  <c r="K101" i="10"/>
  <c r="AB98" i="10"/>
  <c r="J98" i="10"/>
  <c r="X98" i="10"/>
  <c r="H104" i="10"/>
  <c r="W110" i="10" l="1"/>
  <c r="Z110" i="10"/>
  <c r="V110" i="10"/>
  <c r="T110" i="10"/>
  <c r="L110" i="10"/>
  <c r="AJ108" i="10"/>
  <c r="X110" i="10"/>
  <c r="AG108" i="10"/>
  <c r="H108" i="10"/>
  <c r="AI108" i="10"/>
  <c r="S98" i="10"/>
  <c r="AD108" i="10"/>
  <c r="Q98" i="10"/>
  <c r="J101" i="10"/>
  <c r="M98" i="10"/>
  <c r="M110" i="10" s="1"/>
  <c r="Y110" i="10"/>
  <c r="AC98" i="10"/>
  <c r="I98" i="10"/>
  <c r="U98" i="10"/>
  <c r="AM108" i="10"/>
  <c r="O98" i="10"/>
  <c r="AL108" i="10"/>
  <c r="AH108" i="10"/>
  <c r="AF108" i="10"/>
  <c r="AB110" i="10"/>
  <c r="K110" i="10"/>
  <c r="AE108" i="10"/>
  <c r="AA98" i="10"/>
  <c r="N110" i="10"/>
  <c r="P110" i="10"/>
  <c r="R98" i="10"/>
  <c r="AK108" i="10"/>
  <c r="G108" i="10"/>
  <c r="G104" i="10"/>
  <c r="U110" i="10" l="1"/>
  <c r="AA110" i="10"/>
  <c r="Q110" i="10"/>
  <c r="S110" i="10"/>
  <c r="AD98" i="10"/>
  <c r="H98" i="10"/>
  <c r="J110" i="10"/>
  <c r="AE98" i="10"/>
  <c r="AC110" i="10"/>
  <c r="O110" i="10"/>
  <c r="R110" i="10"/>
  <c r="AD110" i="10" l="1"/>
  <c r="I101" i="10"/>
  <c r="AG98" i="10"/>
  <c r="AI98" i="10"/>
  <c r="AF98" i="10"/>
  <c r="AF110" i="10" s="1"/>
  <c r="AL98" i="10"/>
  <c r="AH98" i="10"/>
  <c r="H101" i="10"/>
  <c r="AM98" i="10"/>
  <c r="G98" i="10"/>
  <c r="AJ98" i="10"/>
  <c r="AK98" i="10"/>
  <c r="AE110" i="10"/>
  <c r="G101" i="10"/>
  <c r="AI110" i="10"/>
  <c r="I110" i="10"/>
  <c r="AK110" i="10" l="1"/>
  <c r="AL110" i="10"/>
  <c r="AG110" i="10"/>
  <c r="AJ110" i="10"/>
  <c r="H110" i="10"/>
  <c r="AM110" i="10"/>
  <c r="AH110" i="10"/>
  <c r="G110" i="10"/>
  <c r="AJ201" i="3" l="1"/>
  <c r="AF201" i="3" l="1"/>
  <c r="Y201" i="3"/>
  <c r="AC201" i="3"/>
  <c r="N201" i="3"/>
  <c r="AM73" i="10" l="1"/>
  <c r="J201" i="3"/>
  <c r="K201" i="3"/>
  <c r="F201" i="3"/>
  <c r="AG201" i="3"/>
  <c r="AD201" i="3"/>
  <c r="AE201" i="3"/>
  <c r="AA201" i="3"/>
  <c r="S201" i="3"/>
  <c r="W201" i="3"/>
  <c r="AI73" i="10" l="1"/>
  <c r="AF73" i="10"/>
  <c r="AJ73" i="10"/>
  <c r="AB73" i="10"/>
  <c r="L201" i="3"/>
  <c r="AM48" i="10"/>
  <c r="AB201" i="3"/>
  <c r="Z201" i="3"/>
  <c r="M201" i="3"/>
  <c r="X201" i="3"/>
  <c r="G201" i="3"/>
  <c r="N73" i="10" l="1"/>
  <c r="AG73" i="10"/>
  <c r="I48" i="10"/>
  <c r="I73" i="10"/>
  <c r="AH73" i="10"/>
  <c r="Q48" i="10"/>
  <c r="Q73" i="10"/>
  <c r="AE73" i="10"/>
  <c r="V73" i="10"/>
  <c r="M73" i="10"/>
  <c r="AD73" i="10"/>
  <c r="Z73" i="10"/>
  <c r="O201" i="3"/>
  <c r="T201" i="3"/>
  <c r="AI201" i="3"/>
  <c r="AB48" i="10"/>
  <c r="AH201" i="3"/>
  <c r="AF48" i="10" l="1"/>
  <c r="AK73" i="10"/>
  <c r="AA73" i="10"/>
  <c r="P73" i="10"/>
  <c r="Z48" i="10"/>
  <c r="O73" i="10"/>
  <c r="AC73" i="10"/>
  <c r="AI48" i="10"/>
  <c r="M48" i="10"/>
  <c r="AJ48" i="10"/>
  <c r="AD48" i="10"/>
  <c r="AG48" i="10"/>
  <c r="AH48" i="10"/>
  <c r="N48" i="10"/>
  <c r="H201" i="3"/>
  <c r="U201" i="3"/>
  <c r="V48" i="10"/>
  <c r="E201" i="3"/>
  <c r="D201" i="3"/>
  <c r="V201" i="3"/>
  <c r="P201" i="3"/>
  <c r="I201" i="3"/>
  <c r="W73" i="10" l="1"/>
  <c r="K73" i="10"/>
  <c r="R73" i="10"/>
  <c r="AE48" i="10"/>
  <c r="W48" i="10"/>
  <c r="O48" i="10"/>
  <c r="AK48" i="10"/>
  <c r="AL73" i="10"/>
  <c r="J73" i="10"/>
  <c r="AC48" i="10"/>
  <c r="AA48" i="10"/>
  <c r="R201" i="3"/>
  <c r="Q201" i="3"/>
  <c r="Y48" i="10" l="1"/>
  <c r="X73" i="10"/>
  <c r="Y73" i="10"/>
  <c r="S73" i="10"/>
  <c r="X48" i="10"/>
  <c r="L73" i="10"/>
  <c r="S48" i="10"/>
  <c r="G73" i="10"/>
  <c r="J48" i="10"/>
  <c r="R48" i="10"/>
  <c r="AL48" i="10"/>
  <c r="L48" i="10"/>
  <c r="K48" i="10"/>
  <c r="U73" i="10" l="1"/>
  <c r="G48" i="10"/>
  <c r="T73" i="10"/>
  <c r="H73" i="10"/>
  <c r="P48" i="10"/>
  <c r="U48" i="10" l="1"/>
  <c r="H48" i="10"/>
  <c r="T48" i="10"/>
</calcChain>
</file>

<file path=xl/sharedStrings.xml><?xml version="1.0" encoding="utf-8"?>
<sst xmlns="http://schemas.openxmlformats.org/spreadsheetml/2006/main" count="3611" uniqueCount="531">
  <si>
    <r>
      <rPr>
        <b/>
        <sz val="14"/>
        <rFont val="ＭＳ Ｐゴシック"/>
        <family val="3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</si>
  <si>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</si>
  <si>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</si>
  <si>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</si>
  <si>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t>2.A.1</t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</si>
  <si>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</si>
  <si>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</si>
  <si>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t>2.A.2</t>
  </si>
  <si>
    <r>
      <rPr>
        <sz val="10"/>
        <rFont val="ＭＳ 明朝"/>
        <family val="1"/>
        <charset val="128"/>
      </rPr>
      <t>石灰製造</t>
    </r>
    <rPh sb="0" eb="2">
      <t>セッカイ</t>
    </rPh>
    <rPh sb="2" eb="4">
      <t>セイゾウ</t>
    </rPh>
    <phoneticPr fontId="12"/>
  </si>
  <si>
    <t>2.A.3</t>
  </si>
  <si>
    <r>
      <rPr>
        <sz val="10"/>
        <rFont val="ＭＳ 明朝"/>
        <family val="1"/>
        <charset val="128"/>
      </rPr>
      <t>ガラス製造</t>
    </r>
    <rPh sb="3" eb="5">
      <t>セイゾウ</t>
    </rPh>
    <phoneticPr fontId="12"/>
  </si>
  <si>
    <t>2.A.4</t>
  </si>
  <si>
    <r>
      <rPr>
        <sz val="10"/>
        <rFont val="ＭＳ 明朝"/>
        <family val="1"/>
        <charset val="128"/>
      </rPr>
      <t>その他プロセスでの炭酸塩の使用</t>
    </r>
  </si>
  <si>
    <r>
      <rPr>
        <sz val="10"/>
        <rFont val="ＭＳ 明朝"/>
        <family val="1"/>
        <charset val="128"/>
      </rPr>
      <t>セラミックス製品</t>
    </r>
    <rPh sb="6" eb="8">
      <t>セイヒン</t>
    </rPh>
    <phoneticPr fontId="12"/>
  </si>
  <si>
    <r>
      <rPr>
        <sz val="10"/>
        <rFont val="ＭＳ 明朝"/>
        <family val="1"/>
        <charset val="128"/>
      </rPr>
      <t>その他用途でのソーダ灰の使用</t>
    </r>
    <phoneticPr fontId="12"/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</si>
  <si>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</si>
  <si>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合計</t>
    </r>
    <phoneticPr fontId="12"/>
  </si>
  <si>
    <t>2.B.1</t>
    <phoneticPr fontId="2"/>
  </si>
  <si>
    <r>
      <rPr>
        <sz val="10"/>
        <rFont val="ＭＳ 明朝"/>
        <family val="1"/>
        <charset val="128"/>
      </rPr>
      <t>アンモニア製造</t>
    </r>
    <phoneticPr fontId="12"/>
  </si>
  <si>
    <t>2.B.5</t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</si>
  <si>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</si>
  <si>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  <phoneticPr fontId="12"/>
  </si>
  <si>
    <r>
      <rPr>
        <sz val="10"/>
        <rFont val="ＭＳ 明朝"/>
        <family val="1"/>
        <charset val="128"/>
      </rPr>
      <t>カルシウムカーバイド</t>
    </r>
  </si>
  <si>
    <t>2.B.6</t>
    <phoneticPr fontId="2"/>
  </si>
  <si>
    <r>
      <rPr>
        <sz val="10"/>
        <rFont val="ＭＳ 明朝"/>
        <family val="1"/>
        <charset val="128"/>
      </rPr>
      <t>二酸化チタン製造</t>
    </r>
    <rPh sb="6" eb="8">
      <t>セイゾウ</t>
    </rPh>
    <phoneticPr fontId="2"/>
  </si>
  <si>
    <t>2.B.8</t>
    <phoneticPr fontId="12"/>
  </si>
  <si>
    <r>
      <rPr>
        <sz val="10"/>
        <rFont val="ＭＳ 明朝"/>
        <family val="1"/>
        <charset val="128"/>
      </rPr>
      <t>石油化学及びカーボンブラック製造</t>
    </r>
    <phoneticPr fontId="2"/>
  </si>
  <si>
    <r>
      <rPr>
        <sz val="10"/>
        <rFont val="ＭＳ 明朝"/>
        <family val="1"/>
        <charset val="128"/>
      </rPr>
      <t>メタノール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</si>
  <si>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</si>
  <si>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明朝"/>
        <family val="1"/>
        <charset val="128"/>
      </rPr>
      <t>ジクロロエタン、クロロエチレン</t>
    </r>
    <phoneticPr fontId="2"/>
  </si>
  <si>
    <r>
      <rPr>
        <sz val="10"/>
        <rFont val="ＭＳ 明朝"/>
        <family val="1"/>
        <charset val="128"/>
      </rPr>
      <t>酸化エチレン</t>
    </r>
    <phoneticPr fontId="2"/>
  </si>
  <si>
    <r>
      <rPr>
        <sz val="10"/>
        <rFont val="ＭＳ 明朝"/>
        <family val="1"/>
        <charset val="128"/>
      </rPr>
      <t>アクリロニトリル</t>
    </r>
    <phoneticPr fontId="2"/>
  </si>
  <si>
    <r>
      <rPr>
        <sz val="10"/>
        <rFont val="ＭＳ 明朝"/>
        <family val="1"/>
        <charset val="128"/>
      </rPr>
      <t>カーボンブラック</t>
    </r>
    <phoneticPr fontId="12"/>
  </si>
  <si>
    <r>
      <rPr>
        <sz val="10"/>
        <rFont val="ＭＳ 明朝"/>
        <family val="1"/>
        <charset val="128"/>
      </rPr>
      <t>無水フタル酸</t>
    </r>
    <phoneticPr fontId="2"/>
  </si>
  <si>
    <r>
      <rPr>
        <sz val="10"/>
        <rFont val="ＭＳ 明朝"/>
        <family val="1"/>
        <charset val="128"/>
      </rPr>
      <t>無水マレイン酸</t>
    </r>
    <phoneticPr fontId="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</si>
  <si>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</si>
  <si>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rPr>
        <sz val="10"/>
        <rFont val="ＭＳ 明朝"/>
        <family val="1"/>
        <charset val="128"/>
      </rPr>
      <t>シリコンカーバイド</t>
    </r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</si>
  <si>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</si>
  <si>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rPr>
        <sz val="10"/>
        <rFont val="ＭＳ 明朝"/>
        <family val="1"/>
        <charset val="128"/>
      </rPr>
      <t>石油化学及びカーボンブラック製造</t>
    </r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</si>
  <si>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r>
      <rPr>
        <sz val="10"/>
        <rFont val="ＭＳ 明朝"/>
        <family val="1"/>
        <charset val="128"/>
      </rPr>
      <t>酸化エチレン</t>
    </r>
    <phoneticPr fontId="12"/>
  </si>
  <si>
    <r>
      <rPr>
        <sz val="10"/>
        <rFont val="ＭＳ 明朝"/>
        <family val="1"/>
        <charset val="128"/>
      </rPr>
      <t>カーボンブラック</t>
    </r>
  </si>
  <si>
    <r>
      <rPr>
        <sz val="10"/>
        <rFont val="ＭＳ 明朝"/>
        <family val="1"/>
        <charset val="128"/>
      </rPr>
      <t>スチレン</t>
    </r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</si>
  <si>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</si>
  <si>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</si>
  <si>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2.B.2</t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</si>
  <si>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</si>
  <si>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</si>
  <si>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t>2.B.3</t>
  </si>
  <si>
    <r>
      <rPr>
        <sz val="10"/>
        <rFont val="ＭＳ 明朝"/>
        <family val="1"/>
        <charset val="128"/>
      </rPr>
      <t>アジピン酸製造</t>
    </r>
    <phoneticPr fontId="2"/>
  </si>
  <si>
    <t>2.B.4</t>
    <phoneticPr fontId="2"/>
  </si>
  <si>
    <r>
      <rPr>
        <sz val="10"/>
        <rFont val="ＭＳ 明朝"/>
        <family val="1"/>
        <charset val="128"/>
      </rPr>
      <t>カプロラクタム、グリオキサール、グリオキシル酸製造</t>
    </r>
    <phoneticPr fontId="2"/>
  </si>
  <si>
    <r>
      <rPr>
        <sz val="10"/>
        <rFont val="ＭＳ 明朝"/>
        <family val="1"/>
        <charset val="128"/>
      </rPr>
      <t>カプロラクタム</t>
    </r>
    <phoneticPr fontId="2"/>
  </si>
  <si>
    <r>
      <rPr>
        <sz val="10"/>
        <rFont val="ＭＳ 明朝"/>
        <family val="1"/>
        <charset val="128"/>
      </rPr>
      <t>グリオキサール</t>
    </r>
    <phoneticPr fontId="2"/>
  </si>
  <si>
    <r>
      <rPr>
        <sz val="10"/>
        <rFont val="ＭＳ 明朝"/>
        <family val="1"/>
        <charset val="128"/>
      </rPr>
      <t>グリオキシル酸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</si>
  <si>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</si>
  <si>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phoneticPr fontId="12"/>
  </si>
  <si>
    <t>HFCs</t>
    <phoneticPr fontId="2"/>
  </si>
  <si>
    <t>2.B.9</t>
    <phoneticPr fontId="2"/>
  </si>
  <si>
    <r>
      <rPr>
        <sz val="10"/>
        <rFont val="ＭＳ 明朝"/>
        <family val="1"/>
        <charset val="128"/>
      </rPr>
      <t>フッ化物製造</t>
    </r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</si>
  <si>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  <phoneticPr fontId="12"/>
  </si>
  <si>
    <r>
      <rPr>
        <sz val="10"/>
        <rFont val="ＭＳ 明朝"/>
        <family val="1"/>
        <charset val="128"/>
      </rPr>
      <t>製造時の漏出</t>
    </r>
  </si>
  <si>
    <t>PFCs</t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</si>
  <si>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</si>
  <si>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t>t</t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</si>
  <si>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</si>
  <si>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</si>
  <si>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t>2.C.1</t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</si>
  <si>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</si>
  <si>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</si>
  <si>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t>鉄鋼製造における石灰石・ドロマイトの使用</t>
    <phoneticPr fontId="12"/>
  </si>
  <si>
    <t>副生ガスのフレアリング</t>
    <rPh sb="0" eb="2">
      <t>フクセイ</t>
    </rPh>
    <phoneticPr fontId="83"/>
  </si>
  <si>
    <t>2.C.3</t>
  </si>
  <si>
    <r>
      <rPr>
        <sz val="10"/>
        <rFont val="ＭＳ 明朝"/>
        <family val="1"/>
        <charset val="128"/>
      </rPr>
      <t>アルミニウム製造</t>
    </r>
  </si>
  <si>
    <t>2.C.2</t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</si>
  <si>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</si>
  <si>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</si>
  <si>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t>2.C.4</t>
    <phoneticPr fontId="12"/>
  </si>
  <si>
    <r>
      <rPr>
        <sz val="10"/>
        <rFont val="ＭＳ 明朝"/>
        <family val="1"/>
        <charset val="128"/>
      </rPr>
      <t>マグネシウム製造</t>
    </r>
    <rPh sb="6" eb="8">
      <t>セイゾウ</t>
    </rPh>
    <phoneticPr fontId="12"/>
  </si>
  <si>
    <t>2.C.4</t>
    <phoneticPr fontId="2"/>
  </si>
  <si>
    <r>
      <rPr>
        <sz val="10"/>
        <rFont val="ＭＳ 明朝"/>
        <family val="1"/>
        <charset val="128"/>
      </rPr>
      <t>マグネシウム製造</t>
    </r>
    <phoneticPr fontId="2"/>
  </si>
  <si>
    <t>2.D.1</t>
    <phoneticPr fontId="2"/>
  </si>
  <si>
    <r>
      <rPr>
        <sz val="10"/>
        <rFont val="ＭＳ 明朝"/>
        <family val="1"/>
        <charset val="128"/>
      </rPr>
      <t>潤滑油の使用</t>
    </r>
    <rPh sb="0" eb="3">
      <t>ジュンカツユ</t>
    </rPh>
    <rPh sb="4" eb="6">
      <t>シヨウ</t>
    </rPh>
    <phoneticPr fontId="2"/>
  </si>
  <si>
    <t>2.D.2</t>
    <phoneticPr fontId="2"/>
  </si>
  <si>
    <r>
      <rPr>
        <sz val="10"/>
        <rFont val="ＭＳ 明朝"/>
        <family val="1"/>
        <charset val="128"/>
      </rPr>
      <t>パラフィンろうの使用</t>
    </r>
    <phoneticPr fontId="2"/>
  </si>
  <si>
    <t>2.D.3</t>
    <phoneticPr fontId="2"/>
  </si>
  <si>
    <r>
      <rPr>
        <sz val="10"/>
        <rFont val="ＭＳ 明朝"/>
        <family val="1"/>
        <charset val="128"/>
      </rPr>
      <t>尿素触媒</t>
    </r>
  </si>
  <si>
    <r>
      <t>NMVOC</t>
    </r>
    <r>
      <rPr>
        <sz val="10"/>
        <rFont val="ＭＳ 明朝"/>
        <family val="1"/>
        <charset val="128"/>
      </rPr>
      <t>の焼却</t>
    </r>
    <rPh sb="6" eb="8">
      <t>ショウキャク</t>
    </rPh>
    <phoneticPr fontId="12"/>
  </si>
  <si>
    <t>HFCs</t>
    <phoneticPr fontId="12"/>
  </si>
  <si>
    <t>2.E.1</t>
    <phoneticPr fontId="2"/>
  </si>
  <si>
    <t>2.E.2</t>
    <phoneticPr fontId="2"/>
  </si>
  <si>
    <t>PFCs</t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</si>
  <si>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</si>
  <si>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</si>
  <si>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rPr>
        <sz val="10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12"/>
  </si>
  <si>
    <t>2.F.1</t>
    <phoneticPr fontId="2"/>
  </si>
  <si>
    <t>2.F.2</t>
    <phoneticPr fontId="2"/>
  </si>
  <si>
    <r>
      <rPr>
        <sz val="10"/>
        <rFont val="ＭＳ 明朝"/>
        <family val="1"/>
        <charset val="128"/>
      </rPr>
      <t>発泡剤</t>
    </r>
    <rPh sb="2" eb="3">
      <t>ザイ</t>
    </rPh>
    <phoneticPr fontId="12"/>
  </si>
  <si>
    <t>2.F.3</t>
    <phoneticPr fontId="2"/>
  </si>
  <si>
    <r>
      <rPr>
        <sz val="10"/>
        <rFont val="ＭＳ 明朝"/>
        <family val="1"/>
        <charset val="128"/>
      </rPr>
      <t>消火剤</t>
    </r>
    <phoneticPr fontId="12"/>
  </si>
  <si>
    <t>2.F.4</t>
    <phoneticPr fontId="2"/>
  </si>
  <si>
    <r>
      <rPr>
        <sz val="10"/>
        <rFont val="ＭＳ 明朝"/>
        <family val="1"/>
        <charset val="128"/>
      </rPr>
      <t>エアゾール</t>
    </r>
    <phoneticPr fontId="12"/>
  </si>
  <si>
    <t>2.F.5</t>
    <phoneticPr fontId="12"/>
  </si>
  <si>
    <r>
      <rPr>
        <sz val="10"/>
        <rFont val="ＭＳ 明朝"/>
        <family val="1"/>
        <charset val="128"/>
      </rPr>
      <t>溶剤</t>
    </r>
    <rPh sb="0" eb="2">
      <t>ヨウザイ</t>
    </rPh>
    <phoneticPr fontId="12"/>
  </si>
  <si>
    <t>2.G.3</t>
    <phoneticPr fontId="12"/>
  </si>
  <si>
    <t>2.G.2</t>
    <phoneticPr fontId="12"/>
  </si>
  <si>
    <r>
      <rPr>
        <sz val="10"/>
        <rFont val="ＭＳ 明朝"/>
        <family val="1"/>
        <charset val="128"/>
      </rPr>
      <t>その他　鉄道用シリコン整流器</t>
    </r>
  </si>
  <si>
    <t>2.G.1</t>
    <phoneticPr fontId="12"/>
  </si>
  <si>
    <r>
      <rPr>
        <sz val="10"/>
        <rFont val="ＭＳ 明朝"/>
        <family val="1"/>
        <charset val="128"/>
      </rPr>
      <t>防衛利用</t>
    </r>
  </si>
  <si>
    <r>
      <rPr>
        <sz val="10"/>
        <rFont val="ＭＳ 明朝"/>
        <family val="1"/>
        <charset val="128"/>
      </rPr>
      <t>加速器</t>
    </r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</si>
  <si>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</si>
  <si>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</si>
  <si>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t>2.H.2</t>
    <phoneticPr fontId="12"/>
  </si>
  <si>
    <t>2.H.3</t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</si>
  <si>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</si>
  <si>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</si>
  <si>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</si>
  <si>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</si>
  <si>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t>%</t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</si>
  <si>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</si>
  <si>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</si>
  <si>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</si>
  <si>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</si>
  <si>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</si>
  <si>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</si>
  <si>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</si>
  <si>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</si>
  <si>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</si>
  <si>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合計排出係数</t>
    </r>
    <rPh sb="0" eb="2">
      <t>ゴウケイ</t>
    </rPh>
    <rPh sb="2" eb="4">
      <t>ハイシュツ</t>
    </rPh>
    <rPh sb="4" eb="6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</si>
  <si>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</si>
  <si>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</si>
  <si>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t>kt (dry)</t>
    <phoneticPr fontId="2"/>
  </si>
  <si>
    <t>-</t>
    <phoneticPr fontId="2"/>
  </si>
  <si>
    <r>
      <rPr>
        <sz val="10"/>
        <rFont val="ＭＳ 明朝"/>
        <family val="1"/>
        <charset val="128"/>
      </rPr>
      <t>クリンカ生産量　実績</t>
    </r>
    <rPh sb="4" eb="7">
      <t>セイサンリョウ</t>
    </rPh>
    <rPh sb="8" eb="10">
      <t>ジッセキ</t>
    </rPh>
    <phoneticPr fontId="2"/>
  </si>
  <si>
    <t>kt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</si>
  <si>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</si>
  <si>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</si>
  <si>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</si>
  <si>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</si>
  <si>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</si>
  <si>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r>
      <rPr>
        <sz val="10"/>
        <rFont val="ＭＳ 明朝"/>
        <family val="1"/>
        <charset val="128"/>
      </rPr>
      <t>石灰石消費量</t>
    </r>
  </si>
  <si>
    <r>
      <rPr>
        <sz val="10"/>
        <rFont val="ＭＳ 明朝"/>
        <family val="1"/>
        <charset val="128"/>
      </rPr>
      <t>ドロマイト消費量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</si>
  <si>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</si>
  <si>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</si>
  <si>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</si>
  <si>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</si>
  <si>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ナフサ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　総発熱量</t>
    </r>
    <rPh sb="11" eb="15">
      <t>ソウハツネツリョウ</t>
    </rPh>
    <phoneticPr fontId="2"/>
  </si>
  <si>
    <r>
      <rPr>
        <sz val="10"/>
        <rFont val="ＭＳ 明朝"/>
        <family val="1"/>
        <charset val="128"/>
      </rPr>
      <t>液化石油ガス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phoneticPr fontId="2"/>
  </si>
  <si>
    <t>MJ/kg</t>
  </si>
  <si>
    <r>
      <rPr>
        <sz val="10"/>
        <rFont val="ＭＳ 明朝"/>
        <family val="1"/>
        <charset val="128"/>
      </rPr>
      <t>石油系炭化水素ガス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総発熱量</t>
    </r>
    <rPh sb="0" eb="3">
      <t>セキユケイ</t>
    </rPh>
    <rPh sb="3" eb="5">
      <t>タンカ</t>
    </rPh>
    <rPh sb="5" eb="7">
      <t>スイソ</t>
    </rPh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</si>
  <si>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</si>
  <si>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総発熱量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</si>
  <si>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石炭（一般炭、輸入炭）総発熱量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</si>
  <si>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phoneticPr fontId="2"/>
  </si>
  <si>
    <r>
      <rPr>
        <sz val="10"/>
        <rFont val="ＭＳ 明朝"/>
        <family val="1"/>
        <charset val="128"/>
      </rPr>
      <t>液化天然ガス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</si>
  <si>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</si>
  <si>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</si>
  <si>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</si>
  <si>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</si>
  <si>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t>t</t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</si>
  <si>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</si>
  <si>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</si>
  <si>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</si>
  <si>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</si>
  <si>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</si>
  <si>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</si>
  <si>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</si>
  <si>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</si>
  <si>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</si>
  <si>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</si>
  <si>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</si>
  <si>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</si>
  <si>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</si>
  <si>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塩化ビニルモノマー生産量</t>
    </r>
    <rPh sb="0" eb="2">
      <t>エンカ</t>
    </rPh>
    <rPh sb="9" eb="11">
      <t>セイサン</t>
    </rPh>
    <rPh sb="11" eb="12">
      <t>リョウ</t>
    </rPh>
    <phoneticPr fontId="2"/>
  </si>
  <si>
    <r>
      <t>1,2-</t>
    </r>
    <r>
      <rPr>
        <sz val="10"/>
        <rFont val="ＭＳ 明朝"/>
        <family val="1"/>
        <charset val="128"/>
      </rPr>
      <t>ジクロロエタン生産量</t>
    </r>
    <rPh sb="11" eb="14">
      <t>セイサンリョウ</t>
    </rPh>
    <phoneticPr fontId="2"/>
  </si>
  <si>
    <r>
      <rPr>
        <sz val="10"/>
        <rFont val="ＭＳ 明朝"/>
        <family val="1"/>
        <charset val="128"/>
      </rPr>
      <t>酸化エチレン生産量</t>
    </r>
    <rPh sb="0" eb="2">
      <t>サンカ</t>
    </rPh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</si>
  <si>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アクリロニトリル生産量</t>
    </r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</si>
  <si>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</si>
  <si>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</si>
  <si>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無水フタル酸生産量</t>
    </r>
    <rPh sb="6" eb="8">
      <t>セイサン</t>
    </rPh>
    <rPh sb="8" eb="9">
      <t>リョウ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</si>
  <si>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</si>
  <si>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水素生産量</t>
    </r>
    <rPh sb="0" eb="2">
      <t>スイソ</t>
    </rPh>
    <rPh sb="2" eb="4">
      <t>セイサン</t>
    </rPh>
    <rPh sb="4" eb="5">
      <t>リョウ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</si>
  <si>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</si>
  <si>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</si>
  <si>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</si>
  <si>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</si>
  <si>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</si>
  <si>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</si>
  <si>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</si>
  <si>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</si>
  <si>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</si>
  <si>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</si>
  <si>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1.A.2.a
</t>
    </r>
    <r>
      <rPr>
        <sz val="10"/>
        <rFont val="ＭＳ 明朝"/>
        <family val="1"/>
        <charset val="128"/>
      </rPr>
      <t>（エネルギー分野－鉄鋼）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</si>
  <si>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2"/>
  </si>
  <si>
    <r>
      <t xml:space="preserve">2.C.1.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IPPU</t>
    </r>
    <r>
      <rPr>
        <sz val="10"/>
        <rFont val="ＭＳ 明朝"/>
        <family val="1"/>
        <charset val="128"/>
      </rPr>
      <t>分野－鉄鋼製造）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</si>
  <si>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合計</t>
    </r>
    <rPh sb="3" eb="5">
      <t>ゴウケイシュツリョウ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</si>
  <si>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</si>
  <si>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t>t</t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</si>
  <si>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</si>
  <si>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</si>
  <si>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</si>
  <si>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</si>
  <si>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</si>
  <si>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5"/>
  </si>
  <si>
    <t>TJ</t>
    <phoneticPr fontId="2"/>
  </si>
  <si>
    <t>高炉ガス</t>
    <rPh sb="0" eb="2">
      <t>コウロ</t>
    </rPh>
    <phoneticPr fontId="2"/>
  </si>
  <si>
    <r>
      <rPr>
        <sz val="10"/>
        <rFont val="ＭＳ 明朝"/>
        <family val="1"/>
        <charset val="128"/>
      </rPr>
      <t>百万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rPh sb="0" eb="2">
      <t>ヒャクマン</t>
    </rPh>
    <phoneticPr fontId="2"/>
  </si>
  <si>
    <t>転炉ガス</t>
    <rPh sb="0" eb="2">
      <t>テンロ</t>
    </rPh>
    <phoneticPr fontId="2"/>
  </si>
  <si>
    <r>
      <t>PFC-14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</si>
  <si>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t>kg-PFC-14/t</t>
    <phoneticPr fontId="2"/>
  </si>
  <si>
    <t>NA</t>
    <phoneticPr fontId="2"/>
  </si>
  <si>
    <r>
      <t>PFC-116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</si>
  <si>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t>kg-PFC-116/t</t>
    <phoneticPr fontId="2"/>
  </si>
  <si>
    <r>
      <rPr>
        <sz val="10"/>
        <rFont val="ＭＳ 明朝"/>
        <family val="1"/>
        <charset val="128"/>
      </rPr>
      <t>アルミニウム生産量</t>
    </r>
    <rPh sb="6" eb="8">
      <t>セイサン</t>
    </rPh>
    <rPh sb="8" eb="9">
      <t>リョウ</t>
    </rPh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</si>
  <si>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</si>
  <si>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</si>
  <si>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rPr>
        <sz val="10"/>
        <rFont val="ＭＳ 明朝"/>
        <family val="1"/>
        <charset val="128"/>
      </rPr>
      <t>全損タイプ以外のエンジン油消費量</t>
    </r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</si>
  <si>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r>
      <rPr>
        <sz val="10"/>
        <rFont val="ＭＳ 明朝"/>
        <family val="1"/>
        <charset val="128"/>
      </rPr>
      <t>グリース消費量</t>
    </r>
    <rPh sb="4" eb="7">
      <t>ショウヒリョウ</t>
    </rPh>
    <phoneticPr fontId="2"/>
  </si>
  <si>
    <r>
      <rPr>
        <sz val="10"/>
        <rFont val="ＭＳ 明朝"/>
        <family val="1"/>
        <charset val="128"/>
      </rPr>
      <t>塗料</t>
    </r>
    <rPh sb="0" eb="2">
      <t>トリョウ</t>
    </rPh>
    <phoneticPr fontId="2"/>
  </si>
  <si>
    <r>
      <rPr>
        <sz val="10"/>
        <rFont val="ＭＳ 明朝"/>
        <family val="1"/>
        <charset val="128"/>
      </rPr>
      <t>洗浄剤</t>
    </r>
    <rPh sb="0" eb="2">
      <t>センジョウ</t>
    </rPh>
    <rPh sb="2" eb="3">
      <t>ザイ</t>
    </rPh>
    <phoneticPr fontId="2"/>
  </si>
  <si>
    <r>
      <rPr>
        <sz val="10"/>
        <rFont val="ＭＳ 明朝"/>
        <family val="1"/>
        <charset val="128"/>
      </rPr>
      <t>印刷</t>
    </r>
    <rPh sb="0" eb="2">
      <t>インサツ</t>
    </rPh>
    <phoneticPr fontId="2"/>
  </si>
  <si>
    <r>
      <rPr>
        <sz val="10"/>
        <rFont val="ＭＳ 明朝"/>
        <family val="1"/>
        <charset val="128"/>
      </rPr>
      <t>化学製品</t>
    </r>
    <rPh sb="0" eb="2">
      <t>カガク</t>
    </rPh>
    <rPh sb="2" eb="4">
      <t>セイヒン</t>
    </rPh>
    <phoneticPr fontId="2"/>
  </si>
  <si>
    <r>
      <rPr>
        <sz val="10"/>
        <rFont val="ＭＳ 明朝"/>
        <family val="1"/>
        <charset val="128"/>
      </rPr>
      <t>その他</t>
    </r>
    <rPh sb="2" eb="3">
      <t>ホカ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</si>
  <si>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</si>
  <si>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t>t</t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</si>
  <si>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</si>
  <si>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</si>
  <si>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  <phoneticPr fontId="2"/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</si>
  <si>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</si>
  <si>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</si>
  <si>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</si>
  <si>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</si>
  <si>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t>%</t>
  </si>
  <si>
    <r>
      <t>HFCs</t>
    </r>
    <r>
      <rPr>
        <sz val="10"/>
        <rFont val="ＭＳ 明朝"/>
        <family val="1"/>
        <charset val="128"/>
      </rPr>
      <t>排出量</t>
    </r>
    <phoneticPr fontId="2"/>
  </si>
  <si>
    <r>
      <t>PFCs</t>
    </r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</si>
  <si>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</si>
  <si>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</si>
  <si>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</si>
  <si>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</si>
  <si>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</si>
  <si>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</si>
  <si>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</si>
  <si>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t>g</t>
    <phoneticPr fontId="2"/>
  </si>
  <si>
    <r>
      <rPr>
        <sz val="10"/>
        <rFont val="ＭＳ 明朝"/>
        <family val="1"/>
        <charset val="128"/>
      </rPr>
      <t>使用時（故障時含む）漏洩率</t>
    </r>
    <rPh sb="0" eb="3">
      <t>シヨウジ</t>
    </rPh>
    <rPh sb="4" eb="7">
      <t>コショウジ</t>
    </rPh>
    <rPh sb="7" eb="8">
      <t>フク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</si>
  <si>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</si>
  <si>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</si>
  <si>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</si>
  <si>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機器製造時排出量</t>
    </r>
    <phoneticPr fontId="2"/>
  </si>
  <si>
    <r>
      <rPr>
        <sz val="10"/>
        <rFont val="ＭＳ 明朝"/>
        <family val="1"/>
        <charset val="128"/>
      </rPr>
      <t>機器稼働時排出量</t>
    </r>
    <phoneticPr fontId="2"/>
  </si>
  <si>
    <r>
      <rPr>
        <sz val="10"/>
        <rFont val="ＭＳ 明朝"/>
        <family val="1"/>
        <charset val="128"/>
      </rPr>
      <t>機器廃棄時排出量</t>
    </r>
    <phoneticPr fontId="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</si>
  <si>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</si>
  <si>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</si>
  <si>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</si>
  <si>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</si>
  <si>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工場生産時冷媒排出係数</t>
    </r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</si>
  <si>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</si>
  <si>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</si>
  <si>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現場設置時冷媒排出係数</t>
    </r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</si>
  <si>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</si>
  <si>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機器稼働時平均冷媒充填量</t>
    </r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</si>
  <si>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</si>
  <si>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</si>
  <si>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法律に基づく整備時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</si>
  <si>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</si>
  <si>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</si>
  <si>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</si>
  <si>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</si>
  <si>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</si>
  <si>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</si>
  <si>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</si>
  <si>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</si>
  <si>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t>HFC</t>
    </r>
    <r>
      <rPr>
        <sz val="10"/>
        <rFont val="ＭＳ 明朝"/>
        <family val="1"/>
        <charset val="128"/>
      </rPr>
      <t>機器生産台数</t>
    </r>
    <r>
      <rPr>
        <vertAlign val="superscript"/>
        <sz val="10"/>
        <rFont val="Times New Roman"/>
        <family val="1"/>
      </rPr>
      <t>1)</t>
    </r>
    <rPh sb="3" eb="5">
      <t>キキ</t>
    </rPh>
    <rPh sb="5" eb="7">
      <t>セイサン</t>
    </rPh>
    <rPh sb="7" eb="9">
      <t>ダイスウ</t>
    </rPh>
    <phoneticPr fontId="62"/>
  </si>
  <si>
    <r>
      <rPr>
        <sz val="10"/>
        <rFont val="ＭＳ 明朝"/>
        <family val="1"/>
        <charset val="128"/>
      </rPr>
      <t>台</t>
    </r>
    <rPh sb="0" eb="1">
      <t>ダイ</t>
    </rPh>
    <phoneticPr fontId="62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</si>
  <si>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</t>
    </r>
    <r>
      <rPr>
        <vertAlign val="superscript"/>
        <sz val="10"/>
        <rFont val="Times New Roman"/>
        <family val="1"/>
      </rPr>
      <t>1)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2"/>
  </si>
  <si>
    <t>kg</t>
    <phoneticPr fontId="62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</si>
  <si>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2"/>
  </si>
  <si>
    <t>%</t>
    <phoneticPr fontId="62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</si>
  <si>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</si>
  <si>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2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</si>
  <si>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2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</si>
  <si>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2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</si>
  <si>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</si>
  <si>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</si>
  <si>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</si>
  <si>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2"/>
  </si>
  <si>
    <r>
      <t>HFC</t>
    </r>
    <r>
      <rPr>
        <sz val="10"/>
        <rFont val="ＭＳ 明朝"/>
        <family val="1"/>
        <charset val="128"/>
      </rPr>
      <t>使用機器生産台数</t>
    </r>
    <phoneticPr fontId="2"/>
  </si>
  <si>
    <r>
      <rPr>
        <sz val="10"/>
        <rFont val="ＭＳ 明朝"/>
        <family val="1"/>
        <charset val="128"/>
      </rPr>
      <t>生産時排出係数</t>
    </r>
    <r>
      <rPr>
        <sz val="10"/>
        <rFont val="Times New Roman"/>
        <family val="1"/>
      </rPr>
      <t xml:space="preserve"> 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</si>
  <si>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</si>
  <si>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機器稼働時平均冷媒充填量</t>
    </r>
  </si>
  <si>
    <r>
      <t>g/</t>
    </r>
    <r>
      <rPr>
        <sz val="10"/>
        <rFont val="ＭＳ 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</si>
  <si>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</si>
  <si>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</si>
  <si>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機器廃棄時平均冷媒充填量</t>
    </r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</si>
  <si>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</si>
  <si>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t xml:space="preserve"> </t>
    <phoneticPr fontId="2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</si>
  <si>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</si>
  <si>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</si>
  <si>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</si>
  <si>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</si>
  <si>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</si>
  <si>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</si>
  <si>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故障事故車両冷媒漏洩率</t>
    </r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</si>
  <si>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</si>
  <si>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</si>
  <si>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</si>
  <si>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</si>
  <si>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</si>
  <si>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</si>
  <si>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</si>
  <si>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</si>
  <si>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</si>
  <si>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</si>
  <si>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</si>
  <si>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</si>
  <si>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</si>
  <si>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</si>
  <si>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</si>
  <si>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</si>
  <si>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</si>
  <si>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</si>
  <si>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t>NO</t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</si>
  <si>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</si>
  <si>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</si>
  <si>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廃棄処理量</t>
    </r>
    <rPh sb="0" eb="2">
      <t>ハイキ</t>
    </rPh>
    <rPh sb="2" eb="4">
      <t>ショリ</t>
    </rPh>
    <phoneticPr fontId="2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</si>
  <si>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</si>
  <si>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製造時漏洩量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</si>
  <si>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</si>
  <si>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残存量（次年排出量）</t>
    </r>
    <phoneticPr fontId="5"/>
  </si>
  <si>
    <r>
      <rPr>
        <sz val="10"/>
        <rFont val="ＭＳ 明朝"/>
        <family val="1"/>
        <charset val="128"/>
      </rPr>
      <t>専用機及び混合機累積台数</t>
    </r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</si>
  <si>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</si>
  <si>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専用機の年間平均溶剤使用量</t>
    </r>
    <rPh sb="8" eb="10">
      <t>ヨウザイ</t>
    </rPh>
    <phoneticPr fontId="2"/>
  </si>
  <si>
    <r>
      <t>kg/</t>
    </r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</si>
  <si>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製造時排出量</t>
    </r>
    <phoneticPr fontId="2"/>
  </si>
  <si>
    <r>
      <rPr>
        <sz val="10"/>
        <rFont val="ＭＳ 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</si>
  <si>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粒子加速器数（大学・研究施設）</t>
    </r>
    <phoneticPr fontId="2"/>
  </si>
  <si>
    <r>
      <rPr>
        <sz val="10"/>
        <rFont val="ＭＳ 明朝"/>
        <family val="1"/>
        <charset val="128"/>
      </rPr>
      <t>粒子加速器数（産業用）</t>
    </r>
    <phoneticPr fontId="2"/>
  </si>
  <si>
    <r>
      <rPr>
        <sz val="10"/>
        <rFont val="ＭＳ 明朝"/>
        <family val="1"/>
        <charset val="128"/>
      </rPr>
      <t>粒子加速器数（医療用）</t>
    </r>
    <phoneticPr fontId="2"/>
  </si>
  <si>
    <r>
      <rPr>
        <sz val="10"/>
        <rFont val="ＭＳ 明朝"/>
        <family val="1"/>
        <charset val="128"/>
      </rPr>
      <t>小規模電子加速器数（</t>
    </r>
    <r>
      <rPr>
        <sz val="10"/>
        <rFont val="Times New Roman"/>
        <family val="1"/>
      </rPr>
      <t>1MeV</t>
    </r>
    <r>
      <rPr>
        <sz val="10"/>
        <rFont val="ＭＳ 明朝"/>
        <family val="1"/>
        <charset val="128"/>
      </rPr>
      <t>未満）</t>
    </r>
    <rPh sb="8" eb="9">
      <t>カズ</t>
    </rPh>
    <phoneticPr fontId="2"/>
  </si>
  <si>
    <r>
      <rPr>
        <sz val="10"/>
        <rFont val="ＭＳ 明朝"/>
        <family val="1"/>
        <charset val="128"/>
      </rPr>
      <t>笑気ガス出荷量</t>
    </r>
    <rPh sb="0" eb="2">
      <t>ショウキ</t>
    </rPh>
    <rPh sb="4" eb="7">
      <t>シュッカリョウ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</si>
  <si>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</si>
  <si>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</si>
  <si>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t>補正後クリンカ生産量</t>
    <rPh sb="0" eb="3">
      <t>ホセイゴ</t>
    </rPh>
    <rPh sb="7" eb="9">
      <t>セイサン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</si>
  <si>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</si>
  <si>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r>
      <t>PFCs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</si>
  <si>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t>無水マレイン酸生産量</t>
    <rPh sb="7" eb="9">
      <t>セイサン</t>
    </rPh>
    <rPh sb="9" eb="10">
      <t>リョウ</t>
    </rPh>
    <phoneticPr fontId="2"/>
  </si>
  <si>
    <t>無水フタル酸製造時の排出係数</t>
    <rPh sb="8" eb="9">
      <t>ジ</t>
    </rPh>
    <rPh sb="10" eb="12">
      <t>ハイシュツ</t>
    </rPh>
    <rPh sb="12" eb="14">
      <t>ケイスウ</t>
    </rPh>
    <phoneticPr fontId="2"/>
  </si>
  <si>
    <t>無水マレイン酸製造時の排出係数</t>
    <rPh sb="7" eb="9">
      <t>セイゾウ</t>
    </rPh>
    <rPh sb="9" eb="10">
      <t>ジ</t>
    </rPh>
    <phoneticPr fontId="2"/>
  </si>
  <si>
    <t>水素製造時の排出係数</t>
    <rPh sb="0" eb="2">
      <t>スイソ</t>
    </rPh>
    <rPh sb="2" eb="4">
      <t>セイゾウ</t>
    </rPh>
    <rPh sb="4" eb="5">
      <t>ジ</t>
    </rPh>
    <phoneticPr fontId="2"/>
  </si>
  <si>
    <t>排出量（鉄道）</t>
    <rPh sb="0" eb="2">
      <t>ハイシュツ</t>
    </rPh>
    <rPh sb="2" eb="3">
      <t>リョウ</t>
    </rPh>
    <rPh sb="4" eb="6">
      <t>テツドウ</t>
    </rPh>
    <phoneticPr fontId="62"/>
  </si>
  <si>
    <t>排出量（船舶）</t>
    <rPh sb="0" eb="2">
      <t>ハイシュツ</t>
    </rPh>
    <rPh sb="2" eb="3">
      <t>リョウ</t>
    </rPh>
    <rPh sb="4" eb="6">
      <t>センパク</t>
    </rPh>
    <phoneticPr fontId="62"/>
  </si>
  <si>
    <r>
      <t>HFC-134a</t>
    </r>
    <r>
      <rPr>
        <sz val="10"/>
        <rFont val="ＭＳ 明朝"/>
        <family val="1"/>
        <charset val="128"/>
      </rPr>
      <t>排出量</t>
    </r>
    <phoneticPr fontId="2"/>
  </si>
  <si>
    <r>
      <t>HFC-227ea</t>
    </r>
    <r>
      <rPr>
        <sz val="10"/>
        <rFont val="ＭＳ 明朝"/>
        <family val="1"/>
        <charset val="128"/>
      </rPr>
      <t>排出量</t>
    </r>
    <phoneticPr fontId="2"/>
  </si>
  <si>
    <r>
      <t>HFC-152a</t>
    </r>
    <r>
      <rPr>
        <sz val="10"/>
        <rFont val="ＭＳ 明朝"/>
        <family val="1"/>
        <charset val="128"/>
      </rPr>
      <t>排出量</t>
    </r>
    <phoneticPr fontId="2"/>
  </si>
  <si>
    <r>
      <t>HFC-245fa</t>
    </r>
    <r>
      <rPr>
        <sz val="10"/>
        <rFont val="ＭＳ 明朝"/>
        <family val="1"/>
        <charset val="128"/>
      </rPr>
      <t>排出量</t>
    </r>
    <phoneticPr fontId="2"/>
  </si>
  <si>
    <r>
      <t>HFC-365mfc</t>
    </r>
    <r>
      <rPr>
        <sz val="10"/>
        <rFont val="ＭＳ 明朝"/>
        <family val="1"/>
        <charset val="128"/>
      </rPr>
      <t>排出量</t>
    </r>
    <phoneticPr fontId="2"/>
  </si>
  <si>
    <t>石灰石消費量実績に対するクリンカ生産量実績の比率</t>
    <rPh sb="0" eb="3">
      <t>セッカイセキ</t>
    </rPh>
    <rPh sb="3" eb="6">
      <t>ショウヒリョウ</t>
    </rPh>
    <rPh sb="6" eb="8">
      <t>ジッセキ</t>
    </rPh>
    <rPh sb="9" eb="10">
      <t>タイ</t>
    </rPh>
    <rPh sb="19" eb="21">
      <t>ジッセキ</t>
    </rPh>
    <rPh sb="22" eb="24">
      <t>ヒリツ</t>
    </rPh>
    <phoneticPr fontId="2"/>
  </si>
  <si>
    <t>電力消費量</t>
    <rPh sb="0" eb="2">
      <t>デンリョク</t>
    </rPh>
    <rPh sb="2" eb="5">
      <t>ショウヒリョウ</t>
    </rPh>
    <phoneticPr fontId="2"/>
  </si>
  <si>
    <t>項目</t>
    <rPh sb="0" eb="2">
      <t>コウモク</t>
    </rPh>
    <phoneticPr fontId="2"/>
  </si>
  <si>
    <t>電気炉</t>
    <rPh sb="0" eb="3">
      <t>デンキロ</t>
    </rPh>
    <phoneticPr fontId="2"/>
  </si>
  <si>
    <t>電気炉（フェロアロイ）</t>
    <rPh sb="0" eb="3">
      <t>デンキロ</t>
    </rPh>
    <phoneticPr fontId="2"/>
  </si>
  <si>
    <t>炭素排出係数</t>
    <phoneticPr fontId="2"/>
  </si>
  <si>
    <t>合計</t>
    <rPh sb="0" eb="2">
      <t>ゴウケイ</t>
    </rPh>
    <phoneticPr fontId="12"/>
  </si>
  <si>
    <t>kt-CO2換算</t>
  </si>
  <si>
    <t>2.G.4</t>
    <phoneticPr fontId="12"/>
  </si>
  <si>
    <t>電気設備</t>
    <rPh sb="0" eb="2">
      <t>デンキ</t>
    </rPh>
    <rPh sb="2" eb="4">
      <t>セツビ</t>
    </rPh>
    <phoneticPr fontId="12"/>
  </si>
  <si>
    <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</si>
  <si>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t>全損事故車両冷媒充填量</t>
    <rPh sb="2" eb="4">
      <t>ジコ</t>
    </rPh>
    <rPh sb="4" eb="6">
      <t>シャリョウ</t>
    </rPh>
    <rPh sb="6" eb="8">
      <t>レイバイ</t>
    </rPh>
    <phoneticPr fontId="5"/>
  </si>
  <si>
    <t>t-C/TJ</t>
    <phoneticPr fontId="2"/>
  </si>
  <si>
    <t>MJ/L</t>
    <phoneticPr fontId="2"/>
  </si>
  <si>
    <t>kL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</si>
  <si>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石灰石及びドロマイトの消費量（セラミックス製品用）</t>
    </r>
    <phoneticPr fontId="2"/>
  </si>
  <si>
    <t>2.B.10</t>
    <phoneticPr fontId="2"/>
  </si>
  <si>
    <t>その他</t>
    <rPh sb="2" eb="3">
      <t>タ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</si>
  <si>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</si>
  <si>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</si>
  <si>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t>溶接</t>
    <rPh sb="0" eb="2">
      <t>ヨウセツ</t>
    </rPh>
    <phoneticPr fontId="12"/>
  </si>
  <si>
    <t>冷却</t>
    <rPh sb="0" eb="2">
      <t>レイキャク</t>
    </rPh>
    <phoneticPr fontId="12"/>
  </si>
  <si>
    <t>ドライアイス</t>
    <phoneticPr fontId="12"/>
  </si>
  <si>
    <r>
      <t>HFC-32</t>
    </r>
    <r>
      <rPr>
        <sz val="10"/>
        <rFont val="ＭＳ 明朝"/>
        <family val="1"/>
        <charset val="128"/>
      </rPr>
      <t>の購入量</t>
    </r>
    <phoneticPr fontId="2"/>
  </si>
  <si>
    <r>
      <t>HFC-41</t>
    </r>
    <r>
      <rPr>
        <sz val="10"/>
        <rFont val="ＭＳ 明朝"/>
        <family val="1"/>
        <charset val="128"/>
      </rPr>
      <t>の購入量</t>
    </r>
    <phoneticPr fontId="2"/>
  </si>
  <si>
    <t>ヒールファクター</t>
    <phoneticPr fontId="2"/>
  </si>
  <si>
    <t>除害装置稼働率</t>
    <rPh sb="0" eb="7">
      <t>ジョガイソウチカドウリツ</t>
    </rPh>
    <phoneticPr fontId="2"/>
  </si>
  <si>
    <r>
      <t>C</t>
    </r>
    <r>
      <rPr>
        <vertAlign val="subscript"/>
        <sz val="10"/>
        <rFont val="Times New Roman"/>
        <family val="1"/>
      </rPr>
      <t>5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8</t>
    </r>
    <r>
      <rPr>
        <sz val="10"/>
        <rFont val="ＭＳ Ｐ明朝"/>
        <family val="1"/>
        <charset val="128"/>
      </rPr>
      <t>の購入量</t>
    </r>
    <rPh sb="5" eb="8">
      <t>コウニュウリョウ</t>
    </rPh>
    <phoneticPr fontId="2"/>
  </si>
  <si>
    <r>
      <t>C</t>
    </r>
    <r>
      <rPr>
        <vertAlign val="subscript"/>
        <sz val="10"/>
        <rFont val="Times New Roman"/>
        <family val="1"/>
      </rPr>
      <t>4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rPh sb="5" eb="8">
      <t>コウニュウリョウ</t>
    </rPh>
    <phoneticPr fontId="2"/>
  </si>
  <si>
    <r>
      <t>COF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、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の購入量</t>
    </r>
    <rPh sb="8" eb="11">
      <t>コウニュウリョウ</t>
    </rPh>
    <phoneticPr fontId="2"/>
  </si>
  <si>
    <r>
      <rPr>
        <sz val="10"/>
        <rFont val="ＭＳ Ｐ明朝"/>
        <family val="1"/>
        <charset val="128"/>
      </rPr>
      <t>燃焼除害装置から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が発生しないことが確認されている設備の割合</t>
    </r>
    <phoneticPr fontId="2"/>
  </si>
  <si>
    <r>
      <rPr>
        <sz val="10"/>
        <rFont val="ＭＳ 明朝"/>
        <family val="1"/>
        <charset val="128"/>
      </rPr>
      <t>化学（</t>
    </r>
    <r>
      <rPr>
        <sz val="10"/>
        <rFont val="Times New Roman"/>
        <family val="1"/>
      </rPr>
      <t>2.B.10.b.-</t>
    </r>
    <r>
      <rPr>
        <sz val="10"/>
        <rFont val="ＭＳ 明朝"/>
        <family val="1"/>
        <charset val="128"/>
      </rPr>
      <t>）</t>
    </r>
    <rPh sb="0" eb="2">
      <t>カガク</t>
    </rPh>
    <phoneticPr fontId="2"/>
  </si>
  <si>
    <r>
      <rPr>
        <sz val="10"/>
        <rFont val="ＭＳ 明朝"/>
        <family val="1"/>
        <charset val="128"/>
      </rPr>
      <t>製鋼（</t>
    </r>
    <r>
      <rPr>
        <sz val="10"/>
        <rFont val="Times New Roman"/>
        <family val="1"/>
      </rPr>
      <t>2.C.1.f.-</t>
    </r>
    <r>
      <rPr>
        <sz val="10"/>
        <rFont val="ＭＳ 明朝"/>
        <family val="1"/>
        <charset val="128"/>
      </rPr>
      <t>）</t>
    </r>
    <rPh sb="0" eb="2">
      <t>セイコウ</t>
    </rPh>
    <phoneticPr fontId="2"/>
  </si>
  <si>
    <r>
      <rPr>
        <sz val="10"/>
        <rFont val="ＭＳ 明朝"/>
        <family val="1"/>
        <charset val="128"/>
      </rPr>
      <t>冷却（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0" eb="2">
      <t>レイキャク</t>
    </rPh>
    <phoneticPr fontId="2"/>
  </si>
  <si>
    <r>
      <rPr>
        <sz val="10"/>
        <rFont val="ＭＳ 明朝"/>
        <family val="1"/>
        <charset val="128"/>
      </rPr>
      <t>溶接（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0" eb="2">
      <t>ヨウセツ</t>
    </rPh>
    <phoneticPr fontId="2"/>
  </si>
  <si>
    <r>
      <rPr>
        <sz val="10"/>
        <rFont val="ＭＳ 明朝"/>
        <family val="1"/>
        <charset val="128"/>
      </rPr>
      <t>その他（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2" eb="3">
      <t>タ</t>
    </rPh>
    <phoneticPr fontId="2"/>
  </si>
  <si>
    <r>
      <rPr>
        <sz val="10"/>
        <rFont val="ＭＳ 明朝"/>
        <family val="1"/>
        <charset val="128"/>
      </rPr>
      <t>石油精製（</t>
    </r>
    <r>
      <rPr>
        <sz val="10"/>
        <rFont val="Times New Roman"/>
        <family val="1"/>
      </rPr>
      <t>1.A.1.b.</t>
    </r>
    <r>
      <rPr>
        <sz val="10"/>
        <rFont val="ＭＳ 明朝"/>
        <family val="1"/>
        <charset val="128"/>
      </rPr>
      <t>）</t>
    </r>
    <rPh sb="0" eb="4">
      <t>セキユセイセイ</t>
    </rPh>
    <phoneticPr fontId="2"/>
  </si>
  <si>
    <r>
      <rPr>
        <sz val="10"/>
        <rFont val="ＭＳ 明朝"/>
        <family val="1"/>
        <charset val="128"/>
      </rPr>
      <t>製鉄（</t>
    </r>
    <r>
      <rPr>
        <sz val="10"/>
        <rFont val="Times New Roman"/>
        <family val="1"/>
      </rPr>
      <t>1.A.2.a.</t>
    </r>
    <r>
      <rPr>
        <sz val="10"/>
        <rFont val="ＭＳ 明朝"/>
        <family val="1"/>
        <charset val="128"/>
      </rPr>
      <t>）</t>
    </r>
    <rPh sb="0" eb="2">
      <t>セイテツ</t>
    </rPh>
    <phoneticPr fontId="2"/>
  </si>
  <si>
    <r>
      <rPr>
        <sz val="10"/>
        <rFont val="ＭＳ 明朝"/>
        <family val="1"/>
        <charset val="128"/>
      </rPr>
      <t>アンモニア製造（</t>
    </r>
    <r>
      <rPr>
        <sz val="10"/>
        <rFont val="Times New Roman"/>
        <family val="1"/>
      </rPr>
      <t>2.B.1.</t>
    </r>
    <r>
      <rPr>
        <sz val="10"/>
        <rFont val="ＭＳ 明朝"/>
        <family val="1"/>
        <charset val="128"/>
      </rPr>
      <t>）</t>
    </r>
    <rPh sb="5" eb="7">
      <t>セイゾウ</t>
    </rPh>
    <phoneticPr fontId="2"/>
  </si>
  <si>
    <r>
      <rPr>
        <sz val="10"/>
        <rFont val="ＭＳ 明朝"/>
        <family val="1"/>
        <charset val="128"/>
      </rPr>
      <t>酸化エチレン（</t>
    </r>
    <r>
      <rPr>
        <sz val="10"/>
        <rFont val="Times New Roman"/>
        <family val="1"/>
      </rPr>
      <t>2.B.8.d.</t>
    </r>
    <r>
      <rPr>
        <sz val="10"/>
        <rFont val="ＭＳ 明朝"/>
        <family val="1"/>
        <charset val="128"/>
      </rPr>
      <t>）</t>
    </r>
    <rPh sb="0" eb="2">
      <t>サンカ</t>
    </rPh>
    <phoneticPr fontId="2"/>
  </si>
  <si>
    <t>発生源（カテゴリー）</t>
    <rPh sb="0" eb="3">
      <t>ハッセイゲン</t>
    </rPh>
    <phoneticPr fontId="2"/>
  </si>
  <si>
    <r>
      <rPr>
        <sz val="10"/>
        <rFont val="ＭＳ Ｐ明朝"/>
        <family val="1"/>
        <charset val="128"/>
      </rPr>
      <t>ドライアイス出荷量</t>
    </r>
    <rPh sb="6" eb="8">
      <t>シュッカ</t>
    </rPh>
    <rPh sb="8" eb="9">
      <t>リョウ</t>
    </rPh>
    <phoneticPr fontId="2"/>
  </si>
  <si>
    <r>
      <rPr>
        <sz val="10"/>
        <rFont val="ＭＳ Ｐ明朝"/>
        <family val="1"/>
        <charset val="128"/>
      </rPr>
      <t>発生源（カテゴリー）</t>
    </r>
    <rPh sb="0" eb="3">
      <t>ハッセイゲン</t>
    </rPh>
    <phoneticPr fontId="2"/>
  </si>
  <si>
    <r>
      <rPr>
        <sz val="10"/>
        <rFont val="ＭＳ 明朝"/>
        <family val="1"/>
        <charset val="128"/>
      </rPr>
      <t>　石油精製（</t>
    </r>
    <r>
      <rPr>
        <sz val="10"/>
        <rFont val="Times New Roman"/>
        <family val="1"/>
      </rPr>
      <t>1.A.1.b.</t>
    </r>
    <r>
      <rPr>
        <sz val="10"/>
        <rFont val="ＭＳ 明朝"/>
        <family val="1"/>
        <charset val="128"/>
      </rPr>
      <t>）</t>
    </r>
    <rPh sb="1" eb="3">
      <t>セキユ</t>
    </rPh>
    <rPh sb="3" eb="5">
      <t>セイセイ</t>
    </rPh>
    <phoneticPr fontId="2"/>
  </si>
  <si>
    <r>
      <rPr>
        <sz val="10"/>
        <rFont val="ＭＳ 明朝"/>
        <family val="1"/>
        <charset val="128"/>
      </rPr>
      <t>　アンモニア製造（</t>
    </r>
    <r>
      <rPr>
        <sz val="10"/>
        <rFont val="Times New Roman"/>
        <family val="1"/>
      </rPr>
      <t>2.B.1.</t>
    </r>
    <r>
      <rPr>
        <sz val="10"/>
        <rFont val="ＭＳ 明朝"/>
        <family val="1"/>
        <charset val="128"/>
      </rPr>
      <t>）</t>
    </r>
    <rPh sb="4" eb="6">
      <t>セイゾウ</t>
    </rPh>
    <phoneticPr fontId="2"/>
  </si>
  <si>
    <r>
      <rPr>
        <sz val="10"/>
        <rFont val="ＭＳ 明朝"/>
        <family val="1"/>
        <charset val="128"/>
      </rPr>
      <t>飲料（</t>
    </r>
    <r>
      <rPr>
        <sz val="10"/>
        <rFont val="Times New Roman"/>
        <family val="1"/>
      </rPr>
      <t>2.H.2.</t>
    </r>
    <r>
      <rPr>
        <sz val="10"/>
        <rFont val="ＭＳ 明朝"/>
        <family val="1"/>
        <charset val="128"/>
      </rPr>
      <t>）</t>
    </r>
    <rPh sb="0" eb="2">
      <t>インリョウ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</si>
  <si>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消火剤設置量</t>
    </r>
    <rPh sb="6" eb="9">
      <t>ショウカザイ</t>
    </rPh>
    <rPh sb="9" eb="11">
      <t>セッチ</t>
    </rPh>
    <rPh sb="11" eb="12">
      <t>リョウ</t>
    </rPh>
    <phoneticPr fontId="2"/>
  </si>
  <si>
    <r>
      <t xml:space="preserve">HFC-23 </t>
    </r>
    <r>
      <rPr>
        <sz val="10"/>
        <rFont val="ＭＳ Ｐ明朝"/>
        <family val="1"/>
        <charset val="128"/>
      </rPr>
      <t>累積設置</t>
    </r>
    <r>
      <rPr>
        <sz val="10"/>
        <rFont val="ＭＳ 明朝"/>
        <family val="1"/>
        <charset val="128"/>
      </rPr>
      <t>量</t>
    </r>
    <rPh sb="7" eb="11">
      <t>ルイセキセッチ</t>
    </rPh>
    <rPh sb="11" eb="12">
      <t>リョウ</t>
    </rPh>
    <phoneticPr fontId="2"/>
  </si>
  <si>
    <r>
      <t xml:space="preserve">HFC-227ea </t>
    </r>
    <r>
      <rPr>
        <sz val="10"/>
        <rFont val="ＭＳ Ｐ明朝"/>
        <family val="1"/>
        <charset val="128"/>
      </rPr>
      <t>累積設置</t>
    </r>
    <r>
      <rPr>
        <sz val="10"/>
        <rFont val="ＭＳ 明朝"/>
        <family val="1"/>
        <charset val="128"/>
      </rPr>
      <t>量</t>
    </r>
    <rPh sb="10" eb="14">
      <t>ルイセキセッチ</t>
    </rPh>
    <rPh sb="14" eb="15">
      <t>リョウ</t>
    </rPh>
    <phoneticPr fontId="2"/>
  </si>
  <si>
    <r>
      <t>HFC-23</t>
    </r>
    <r>
      <rPr>
        <sz val="10"/>
        <rFont val="ＭＳ Ｐ明朝"/>
        <family val="1"/>
        <charset val="128"/>
      </rPr>
      <t>設置量</t>
    </r>
    <rPh sb="6" eb="9">
      <t>セッチリョウ</t>
    </rPh>
    <phoneticPr fontId="2"/>
  </si>
  <si>
    <r>
      <t>HFC-23</t>
    </r>
    <r>
      <rPr>
        <sz val="10"/>
        <rFont val="ＭＳ Ｐ明朝"/>
        <family val="1"/>
        <charset val="128"/>
      </rPr>
      <t>登録量</t>
    </r>
    <rPh sb="6" eb="9">
      <t>トウロクリョウ</t>
    </rPh>
    <phoneticPr fontId="2"/>
  </si>
  <si>
    <r>
      <t>HFC-227ea</t>
    </r>
    <r>
      <rPr>
        <sz val="10"/>
        <rFont val="ＭＳ Ｐ明朝"/>
        <family val="1"/>
        <charset val="128"/>
      </rPr>
      <t>設置量</t>
    </r>
    <rPh sb="9" eb="11">
      <t>セッチ</t>
    </rPh>
    <rPh sb="11" eb="12">
      <t>リョウ</t>
    </rPh>
    <phoneticPr fontId="2"/>
  </si>
  <si>
    <r>
      <t>HFC-227ea</t>
    </r>
    <r>
      <rPr>
        <sz val="10"/>
        <rFont val="ＭＳ Ｐ明朝"/>
        <family val="1"/>
        <charset val="128"/>
      </rPr>
      <t>登録量</t>
    </r>
    <rPh sb="9" eb="11">
      <t>トウロク</t>
    </rPh>
    <rPh sb="11" eb="12">
      <t>リョウ</t>
    </rPh>
    <phoneticPr fontId="2"/>
  </si>
  <si>
    <r>
      <t xml:space="preserve">HFC-23 </t>
    </r>
    <r>
      <rPr>
        <sz val="10"/>
        <rFont val="ＭＳ Ｐ明朝"/>
        <family val="1"/>
        <charset val="128"/>
      </rPr>
      <t>設置</t>
    </r>
    <r>
      <rPr>
        <sz val="10"/>
        <rFont val="ＭＳ 明朝"/>
        <family val="1"/>
        <charset val="128"/>
      </rPr>
      <t>量</t>
    </r>
    <rPh sb="7" eb="9">
      <t>セッチ</t>
    </rPh>
    <rPh sb="9" eb="10">
      <t>リョウ</t>
    </rPh>
    <phoneticPr fontId="2"/>
  </si>
  <si>
    <r>
      <t xml:space="preserve">HFC-227ea </t>
    </r>
    <r>
      <rPr>
        <sz val="10"/>
        <rFont val="ＭＳ Ｐ明朝"/>
        <family val="1"/>
        <charset val="128"/>
      </rPr>
      <t>設置</t>
    </r>
    <r>
      <rPr>
        <sz val="10"/>
        <rFont val="ＭＳ 明朝"/>
        <family val="1"/>
        <charset val="128"/>
      </rPr>
      <t>量</t>
    </r>
    <rPh sb="10" eb="12">
      <t>セッチ</t>
    </rPh>
    <rPh sb="12" eb="13">
      <t>リョウ</t>
    </rPh>
    <phoneticPr fontId="2"/>
  </si>
  <si>
    <t>潜在排出量</t>
    <phoneticPr fontId="2"/>
  </si>
  <si>
    <r>
      <t>HFC-43-10mee</t>
    </r>
    <r>
      <rPr>
        <sz val="10"/>
        <rFont val="ＭＳ 明朝"/>
        <family val="1"/>
        <charset val="128"/>
      </rPr>
      <t>排出量</t>
    </r>
    <phoneticPr fontId="2"/>
  </si>
  <si>
    <t xml:space="preserve"> </t>
    <phoneticPr fontId="12"/>
  </si>
  <si>
    <t>再生量（R)</t>
    <rPh sb="0" eb="3">
      <t>サイセイリョウ</t>
    </rPh>
    <phoneticPr fontId="2"/>
  </si>
  <si>
    <t>再生時排出量（E1）</t>
    <rPh sb="0" eb="3">
      <t>サイセイジ</t>
    </rPh>
    <rPh sb="3" eb="6">
      <t>ハイシュツリョウ</t>
    </rPh>
    <phoneticPr fontId="2"/>
  </si>
  <si>
    <t>事故等の再生時以外の排出量（E2）</t>
    <rPh sb="4" eb="9">
      <t>サイセイジイガイ</t>
    </rPh>
    <rPh sb="10" eb="13">
      <t>ハイシュツリョウ</t>
    </rPh>
    <phoneticPr fontId="2"/>
  </si>
  <si>
    <t>用途
（計上先カテゴリー）</t>
    <rPh sb="0" eb="2">
      <t>ヨウト</t>
    </rPh>
    <rPh sb="4" eb="6">
      <t>ケイジョウ</t>
    </rPh>
    <rPh sb="6" eb="7">
      <t>サキ</t>
    </rPh>
    <phoneticPr fontId="2"/>
  </si>
  <si>
    <t xml:space="preserve">  2.H.3.-</t>
    <phoneticPr fontId="2"/>
  </si>
  <si>
    <t>炭酸ガスの利用</t>
    <rPh sb="0" eb="2">
      <t>タンサン</t>
    </rPh>
    <rPh sb="5" eb="7">
      <t>リヨウ</t>
    </rPh>
    <phoneticPr fontId="12"/>
  </si>
  <si>
    <t>バイオ炭使用型</t>
    <rPh sb="3" eb="4">
      <t>タン</t>
    </rPh>
    <rPh sb="4" eb="7">
      <t>シヨウガタ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</si>
  <si>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</si>
  <si>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</si>
  <si>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</si>
  <si>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</si>
  <si>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</si>
  <si>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</si>
  <si>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4-29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</si>
  <si>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</si>
  <si>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4-32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</si>
  <si>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</si>
  <si>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4-34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</si>
  <si>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4-35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</si>
  <si>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4-36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</si>
  <si>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</si>
  <si>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</si>
  <si>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4-39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</si>
  <si>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4-40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</si>
  <si>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4-42 </t>
    </r>
    <r>
      <rPr>
        <sz val="10"/>
        <rFont val="ＭＳ 明朝"/>
        <family val="1"/>
        <charset val="128"/>
      </rPr>
      <t>鉄鋼製造における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排出量（エネルギー用途と還元剤用途）</t>
    </r>
    <r>
      <rPr>
        <sz val="10"/>
        <rFont val="Times New Roman"/>
        <family val="1"/>
      </rPr>
      <t xml:space="preserve">  </t>
    </r>
    <rPh sb="6" eb="8">
      <t>テッコウ</t>
    </rPh>
    <rPh sb="8" eb="10">
      <t>セイゾウ</t>
    </rPh>
    <rPh sb="17" eb="19">
      <t>ハイシュツ</t>
    </rPh>
    <rPh sb="19" eb="20">
      <t>リョウ</t>
    </rPh>
    <rPh sb="26" eb="28">
      <t>ヨウト</t>
    </rPh>
    <rPh sb="29" eb="32">
      <t>カンゲンザイ</t>
    </rPh>
    <rPh sb="32" eb="34">
      <t>ヨウト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</si>
  <si>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</si>
  <si>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</si>
  <si>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</si>
  <si>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</si>
  <si>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</si>
  <si>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4-52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</si>
  <si>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4-54 NMVOC</t>
    </r>
    <r>
      <rPr>
        <sz val="10"/>
        <rFont val="ＭＳ 明朝"/>
        <family val="1"/>
        <charset val="128"/>
      </rPr>
      <t>焼却処理量</t>
    </r>
    <rPh sb="11" eb="13">
      <t>ショウキャク</t>
    </rPh>
    <rPh sb="13" eb="15">
      <t>ショリ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</si>
  <si>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4-56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</si>
  <si>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4-59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</si>
  <si>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4-63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</si>
  <si>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4-65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</si>
  <si>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</si>
  <si>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輸送機器用冷蔵庫（鉄道）からの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テツドウ</t>
    </rPh>
    <rPh sb="16" eb="18">
      <t>テツドウ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</si>
  <si>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輸送機器用冷蔵庫（船舶）からの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センパク</t>
    </rPh>
    <rPh sb="16" eb="18">
      <t>センパク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</si>
  <si>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</si>
  <si>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</si>
  <si>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</si>
  <si>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4-72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</si>
  <si>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21" eb="23">
      <t>ハイシュツ</t>
    </rPh>
    <rPh sb="24" eb="26">
      <t>カンレン</t>
    </rPh>
    <rPh sb="26" eb="28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</si>
  <si>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</si>
  <si>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</si>
  <si>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</si>
  <si>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t xml:space="preserve"> </t>
    </r>
    <r>
      <rPr>
        <sz val="10.5"/>
        <rFont val="ＭＳ Ｐ明朝"/>
        <family val="1"/>
        <charset val="128"/>
      </rPr>
      <t>表</t>
    </r>
    <r>
      <rPr>
        <sz val="10.5"/>
        <rFont val="Times New Roman"/>
        <family val="1"/>
      </rPr>
      <t>4-80</t>
    </r>
    <r>
      <rPr>
        <sz val="10.5"/>
        <rFont val="ＭＳ Ｐ明朝"/>
        <family val="1"/>
        <charset val="128"/>
      </rPr>
      <t>　</t>
    </r>
    <r>
      <rPr>
        <sz val="10.5"/>
        <rFont val="Times New Roman"/>
        <family val="1"/>
      </rPr>
      <t>HFCs</t>
    </r>
    <r>
      <rPr>
        <sz val="10.5"/>
        <rFont val="ＭＳ 明朝"/>
        <family val="1"/>
        <charset val="128"/>
      </rPr>
      <t>消火剤の設置量及び登録量</t>
    </r>
    <rPh sb="1" eb="2">
      <t>ヒョウ</t>
    </rPh>
    <rPh sb="15" eb="18">
      <t>セッチリョウ</t>
    </rPh>
    <rPh sb="18" eb="19">
      <t>オヨ</t>
    </rPh>
    <rPh sb="20" eb="23">
      <t>トウロクリョウ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</si>
  <si>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4-81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</si>
  <si>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</si>
  <si>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4-83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</si>
  <si>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</si>
  <si>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</si>
  <si>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4-86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</si>
  <si>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4-87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HFC-43-10mee</t>
    </r>
    <r>
      <rPr>
        <sz val="10"/>
        <rFont val="ＭＳ 明朝"/>
        <family val="1"/>
        <charset val="128"/>
      </rPr>
      <t>排出の関連指標</t>
    </r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</si>
  <si>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4-88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</si>
  <si>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4-89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</si>
  <si>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4-91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</si>
  <si>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4-94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</si>
  <si>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4-95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</si>
  <si>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4-99  </t>
    </r>
    <r>
      <rPr>
        <sz val="10"/>
        <rFont val="ＭＳ 明朝"/>
        <family val="1"/>
        <charset val="128"/>
      </rPr>
      <t>ドライアイス国内出荷量及び発生源別内訳</t>
    </r>
    <rPh sb="0" eb="1">
      <t>ヒョウ</t>
    </rPh>
    <rPh sb="13" eb="15">
      <t>コクナイ</t>
    </rPh>
    <rPh sb="15" eb="17">
      <t>シュッカ</t>
    </rPh>
    <rPh sb="17" eb="18">
      <t>リョウ</t>
    </rPh>
    <rPh sb="18" eb="19">
      <t>オヨ</t>
    </rPh>
    <rPh sb="20" eb="24">
      <t>ハッセイゲンベツ</t>
    </rPh>
    <rPh sb="24" eb="26">
      <t>ウチワケ</t>
    </rPh>
    <phoneticPr fontId="2"/>
  </si>
  <si>
    <r>
      <rPr>
        <sz val="10"/>
        <rFont val="MS 明朝"/>
        <family val="3"/>
        <charset val="128"/>
      </rPr>
      <t>表</t>
    </r>
    <r>
      <rPr>
        <sz val="10"/>
        <rFont val="Times New Roman"/>
        <family val="1"/>
      </rPr>
      <t xml:space="preserve">4-100 </t>
    </r>
    <r>
      <rPr>
        <sz val="10"/>
        <rFont val="MS 明朝"/>
        <family val="3"/>
        <charset val="128"/>
      </rPr>
      <t>液化炭酸ガスの国内における用途別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MS 明朝"/>
        <family val="3"/>
        <charset val="128"/>
      </rPr>
      <t>利用量及び付け替え先カテゴリー</t>
    </r>
    <rPh sb="7" eb="9">
      <t>エキカ</t>
    </rPh>
    <rPh sb="9" eb="11">
      <t>タンサン</t>
    </rPh>
    <rPh sb="14" eb="16">
      <t>コクナイ</t>
    </rPh>
    <rPh sb="20" eb="22">
      <t>ヨウト</t>
    </rPh>
    <rPh sb="22" eb="23">
      <t>ベツ</t>
    </rPh>
    <rPh sb="26" eb="28">
      <t>リヨウ</t>
    </rPh>
    <rPh sb="28" eb="29">
      <t>リョウ</t>
    </rPh>
    <rPh sb="29" eb="30">
      <t>オヨ</t>
    </rPh>
    <rPh sb="31" eb="32">
      <t>ツ</t>
    </rPh>
    <rPh sb="33" eb="34">
      <t>カ</t>
    </rPh>
    <rPh sb="35" eb="36">
      <t>サキ</t>
    </rPh>
    <phoneticPr fontId="2"/>
  </si>
  <si>
    <t xml:space="preserve">  1.A.2.c.</t>
    <phoneticPr fontId="2"/>
  </si>
  <si>
    <t xml:space="preserve">  1.A.2.d.</t>
    <phoneticPr fontId="2"/>
  </si>
  <si>
    <t xml:space="preserve">  1.A.2.f.</t>
    <phoneticPr fontId="2"/>
  </si>
  <si>
    <r>
      <t xml:space="preserve">1) </t>
    </r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固定型コンクリート</t>
    </r>
    <rPh sb="3" eb="6">
      <t>セイゾウジ</t>
    </rPh>
    <rPh sb="9" eb="11">
      <t>コテイ</t>
    </rPh>
    <rPh sb="11" eb="12">
      <t>ガタ</t>
    </rPh>
    <phoneticPr fontId="12"/>
  </si>
  <si>
    <t>食品・飲料産業</t>
    <phoneticPr fontId="12"/>
  </si>
  <si>
    <t>輸入炭酸ガスからの排出</t>
    <phoneticPr fontId="12"/>
  </si>
  <si>
    <r>
      <t>環境配慮型コンクリート</t>
    </r>
    <r>
      <rPr>
        <vertAlign val="superscript"/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>による控除分</t>
    </r>
    <rPh sb="0" eb="5">
      <t>カンキョウハイリョガタ</t>
    </rPh>
    <rPh sb="16" eb="18">
      <t>コウジョ</t>
    </rPh>
    <rPh sb="18" eb="19">
      <t>ブン</t>
    </rPh>
    <phoneticPr fontId="12"/>
  </si>
  <si>
    <t>液晶</t>
    <rPh sb="0" eb="2">
      <t>エキショウ</t>
    </rPh>
    <phoneticPr fontId="2"/>
  </si>
  <si>
    <t>冷凍冷蔵及び空調</t>
    <rPh sb="0" eb="4">
      <t>レイトウレイゾウ</t>
    </rPh>
    <phoneticPr fontId="12"/>
  </si>
  <si>
    <r>
      <rPr>
        <sz val="10"/>
        <rFont val="ＭＳ 明朝"/>
        <family val="1"/>
        <charset val="128"/>
      </rPr>
      <t>その他</t>
    </r>
    <r>
      <rPr>
        <sz val="10"/>
        <rFont val="Times New Roman"/>
        <family val="1"/>
      </rPr>
      <t xml:space="preserve"> - </t>
    </r>
    <r>
      <rPr>
        <sz val="10"/>
        <rFont val="ＭＳ 明朝"/>
        <family val="1"/>
        <charset val="128"/>
      </rPr>
      <t>排煙脱硫・化学製品</t>
    </r>
    <phoneticPr fontId="2"/>
  </si>
  <si>
    <t>水素製造</t>
    <rPh sb="0" eb="2">
      <t>スイソ</t>
    </rPh>
    <rPh sb="2" eb="4">
      <t>セイゾウ</t>
    </rPh>
    <phoneticPr fontId="12"/>
  </si>
  <si>
    <t>その他―炭酸ガスの利用</t>
    <rPh sb="2" eb="3">
      <t>タ</t>
    </rPh>
    <rPh sb="4" eb="6">
      <t>タンサン</t>
    </rPh>
    <rPh sb="9" eb="11">
      <t>リヨウ</t>
    </rPh>
    <phoneticPr fontId="12"/>
  </si>
  <si>
    <t>半導体</t>
    <phoneticPr fontId="2"/>
  </si>
  <si>
    <r>
      <t>電子回路基板の防水加工からの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HFCs</t>
    </r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</si>
  <si>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明朝"/>
        <family val="1"/>
        <charset val="128"/>
      </rPr>
      <t>　鉱物産業（</t>
    </r>
    <r>
      <rPr>
        <sz val="10"/>
        <rFont val="Times New Roman"/>
        <family val="1"/>
      </rPr>
      <t>2.A.</t>
    </r>
    <r>
      <rPr>
        <sz val="10"/>
        <rFont val="游ゴシック"/>
        <family val="1"/>
        <charset val="128"/>
      </rPr>
      <t>）</t>
    </r>
    <r>
      <rPr>
        <sz val="10"/>
        <rFont val="ＭＳ 明朝"/>
        <family val="1"/>
        <charset val="128"/>
      </rPr>
      <t>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5" eb="7">
      <t>コウブツ</t>
    </rPh>
    <rPh sb="7" eb="9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</si>
  <si>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明朝"/>
        <family val="1"/>
        <charset val="128"/>
      </rPr>
      <t>　化学産業（</t>
    </r>
    <r>
      <rPr>
        <sz val="10"/>
        <rFont val="Times New Roman"/>
        <family val="1"/>
      </rPr>
      <t>2.B.</t>
    </r>
    <r>
      <rPr>
        <sz val="10"/>
        <rFont val="ＭＳ 明朝"/>
        <family val="1"/>
        <charset val="128"/>
      </rPr>
      <t>）からの排出量</t>
    </r>
    <rPh sb="6" eb="8">
      <t>カガク</t>
    </rPh>
    <rPh sb="8" eb="10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</si>
  <si>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</t>
    </r>
    <r>
      <rPr>
        <sz val="10"/>
        <rFont val="ＭＳ 明朝"/>
        <family val="1"/>
        <charset val="128"/>
      </rPr>
      <t>　金属産業（</t>
    </r>
    <r>
      <rPr>
        <sz val="10"/>
        <rFont val="Times New Roman"/>
        <family val="1"/>
      </rPr>
      <t>2.C.</t>
    </r>
    <r>
      <rPr>
        <sz val="10"/>
        <rFont val="ＭＳ 明朝"/>
        <family val="1"/>
        <charset val="128"/>
      </rPr>
      <t>）からの排出量</t>
    </r>
    <rPh sb="6" eb="8">
      <t>キンゾク</t>
    </rPh>
    <rPh sb="8" eb="10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</si>
  <si>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4-51</t>
    </r>
    <r>
      <rPr>
        <sz val="10"/>
        <rFont val="ＭＳ 明朝"/>
        <family val="1"/>
        <charset val="128"/>
      </rPr>
      <t>　燃料からの非エネルギー製品及び溶剤の使用（</t>
    </r>
    <r>
      <rPr>
        <sz val="10"/>
        <rFont val="Times New Roman"/>
        <family val="1"/>
      </rPr>
      <t>2.D.</t>
    </r>
    <r>
      <rPr>
        <sz val="10"/>
        <rFont val="游ゴシック"/>
        <family val="1"/>
        <charset val="128"/>
      </rPr>
      <t>）</t>
    </r>
    <r>
      <rPr>
        <sz val="10"/>
        <rFont val="ＭＳ 明朝"/>
        <family val="1"/>
        <charset val="128"/>
      </rPr>
      <t>からの排出量</t>
    </r>
    <rPh sb="6" eb="8">
      <t>ネンリョウ</t>
    </rPh>
    <rPh sb="11" eb="12">
      <t>ヒ</t>
    </rPh>
    <rPh sb="17" eb="19">
      <t>セイヒン</t>
    </rPh>
    <rPh sb="19" eb="20">
      <t>オヨ</t>
    </rPh>
    <rPh sb="21" eb="23">
      <t>ヨウザイ</t>
    </rPh>
    <rPh sb="24" eb="26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</si>
  <si>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4-55</t>
    </r>
    <r>
      <rPr>
        <sz val="10"/>
        <rFont val="ＭＳ 明朝"/>
        <family val="1"/>
        <charset val="128"/>
      </rPr>
      <t>　電子産業（</t>
    </r>
    <r>
      <rPr>
        <sz val="10"/>
        <rFont val="Times New Roman"/>
        <family val="1"/>
      </rPr>
      <t>2.E.</t>
    </r>
    <r>
      <rPr>
        <sz val="10"/>
        <rFont val="ＭＳ 明朝"/>
        <family val="1"/>
        <charset val="128"/>
      </rPr>
      <t>）からの排出量</t>
    </r>
    <rPh sb="6" eb="8">
      <t>デンシ</t>
    </rPh>
    <rPh sb="8" eb="10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</si>
  <si>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4-62</t>
    </r>
    <r>
      <rPr>
        <sz val="10"/>
        <rFont val="ＭＳ 明朝"/>
        <family val="1"/>
        <charset val="128"/>
      </rPr>
      <t>　オゾン層破壊物質の代替としての製品の使用（</t>
    </r>
    <r>
      <rPr>
        <sz val="10"/>
        <rFont val="Times New Roman"/>
        <family val="1"/>
      </rPr>
      <t>2.F.</t>
    </r>
    <r>
      <rPr>
        <sz val="10"/>
        <rFont val="ＭＳ 明朝"/>
        <family val="1"/>
        <charset val="128"/>
      </rPr>
      <t>）からの排出量</t>
    </r>
    <rPh sb="9" eb="10">
      <t>ソウ</t>
    </rPh>
    <rPh sb="10" eb="12">
      <t>ハカイ</t>
    </rPh>
    <rPh sb="12" eb="14">
      <t>ブッシツ</t>
    </rPh>
    <rPh sb="15" eb="17">
      <t>ダイタイ</t>
    </rPh>
    <rPh sb="21" eb="23">
      <t>セイヒン</t>
    </rPh>
    <rPh sb="24" eb="26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</si>
  <si>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4-90</t>
    </r>
    <r>
      <rPr>
        <sz val="10"/>
        <rFont val="ＭＳ 明朝"/>
        <family val="1"/>
        <charset val="128"/>
      </rPr>
      <t>　その他製品の製造及び使用（</t>
    </r>
    <r>
      <rPr>
        <sz val="10"/>
        <rFont val="Times New Roman"/>
        <family val="1"/>
      </rPr>
      <t>2.G.</t>
    </r>
    <r>
      <rPr>
        <sz val="10"/>
        <rFont val="ＭＳ 明朝"/>
        <family val="1"/>
        <charset val="128"/>
      </rPr>
      <t>）からの排出量</t>
    </r>
    <rPh sb="8" eb="9">
      <t>ホカ</t>
    </rPh>
    <rPh sb="9" eb="11">
      <t>セイヒン</t>
    </rPh>
    <rPh sb="12" eb="14">
      <t>セイゾウ</t>
    </rPh>
    <rPh sb="14" eb="15">
      <t>オヨ</t>
    </rPh>
    <rPh sb="16" eb="18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</si>
  <si>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4-97</t>
    </r>
    <r>
      <rPr>
        <sz val="10"/>
        <rFont val="ＭＳ 明朝"/>
        <family val="1"/>
        <charset val="128"/>
      </rPr>
      <t>　その他（</t>
    </r>
    <r>
      <rPr>
        <sz val="10"/>
        <rFont val="Times New Roman"/>
        <family val="1"/>
      </rPr>
      <t>2.H.</t>
    </r>
    <r>
      <rPr>
        <sz val="10"/>
        <rFont val="ＭＳ 明朝"/>
        <family val="1"/>
        <charset val="128"/>
      </rPr>
      <t>）の排出量</t>
    </r>
    <rPh sb="8" eb="9">
      <t>タ</t>
    </rPh>
    <phoneticPr fontId="2"/>
  </si>
  <si>
    <t>3, 14, 41, 51, 55, 62, 90, 97</t>
    <phoneticPr fontId="2"/>
  </si>
  <si>
    <r>
      <t>NID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各カテゴリーの排出量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</si>
  <si>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NID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2024</t>
    </r>
    <r>
      <rPr>
        <b/>
        <sz val="14"/>
        <rFont val="ＭＳ Ｐゴシック"/>
        <family val="3"/>
        <charset val="128"/>
      </rPr>
      <t>年版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29" eb="30">
      <t>バン</t>
    </rPh>
    <phoneticPr fontId="2"/>
  </si>
  <si>
    <r>
      <t>NID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排出量以外の時系列データ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</si>
  <si>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スチレンモノマー生産量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</si>
  <si>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4-46 </t>
    </r>
    <r>
      <rPr>
        <sz val="10"/>
        <rFont val="ＭＳ 明朝"/>
        <family val="1"/>
        <charset val="128"/>
      </rPr>
      <t>石灰石及びドロマイトの消費量（鉄鋼・製錬用）</t>
    </r>
    <rPh sb="6" eb="9">
      <t>セッカイセキ</t>
    </rPh>
    <rPh sb="9" eb="10">
      <t>オヨ</t>
    </rPh>
    <rPh sb="17" eb="20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</si>
  <si>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游ゴシック"/>
        <family val="1"/>
        <charset val="128"/>
      </rPr>
      <t>「</t>
    </r>
    <r>
      <rPr>
        <sz val="10"/>
        <rFont val="ＭＳ 明朝"/>
        <family val="1"/>
        <charset val="128"/>
      </rPr>
      <t>総合エネルギー統計」への未計上分のフレアリング処理量の推計結果</t>
    </r>
    <rPh sb="7" eb="9">
      <t>ソウゴウ</t>
    </rPh>
    <rPh sb="14" eb="16">
      <t>トウケイ</t>
    </rPh>
    <rPh sb="19" eb="22">
      <t>ミケイジョウ</t>
    </rPh>
    <rPh sb="22" eb="23">
      <t>ブン</t>
    </rPh>
    <rPh sb="30" eb="32">
      <t>ショリ</t>
    </rPh>
    <rPh sb="32" eb="33">
      <t>リョウ</t>
    </rPh>
    <rPh sb="34" eb="36">
      <t>スイケイ</t>
    </rPh>
    <rPh sb="36" eb="38">
      <t>ケッカ</t>
    </rPh>
    <phoneticPr fontId="2"/>
  </si>
  <si>
    <r>
      <t xml:space="preserve"> </t>
    </r>
    <r>
      <rPr>
        <sz val="10.5"/>
        <rFont val="ＭＳ Ｐ明朝"/>
        <family val="1"/>
        <charset val="128"/>
      </rPr>
      <t>表</t>
    </r>
    <r>
      <rPr>
        <sz val="10.5"/>
        <rFont val="Times New Roman"/>
        <family val="1"/>
      </rPr>
      <t>4-78</t>
    </r>
    <r>
      <rPr>
        <sz val="10.5"/>
        <rFont val="ＭＳ Ｐ明朝"/>
        <family val="1"/>
        <charset val="128"/>
      </rPr>
      <t>　</t>
    </r>
    <r>
      <rPr>
        <sz val="10.5"/>
        <rFont val="ＭＳ 明朝"/>
        <family val="1"/>
        <charset val="128"/>
      </rPr>
      <t>排出係数の設定に用いたハロン消火剤の実績データ</t>
    </r>
    <rPh sb="1" eb="2">
      <t>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</si>
  <si>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4-98  </t>
    </r>
    <r>
      <rPr>
        <sz val="10"/>
        <rFont val="ＭＳ 明朝"/>
        <family val="1"/>
        <charset val="128"/>
      </rPr>
      <t>液化炭酸ガス向け発生源別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回収量</t>
    </r>
    <rPh sb="0" eb="1">
      <t>ヒョウ</t>
    </rPh>
    <rPh sb="7" eb="11">
      <t>エキカタンサン</t>
    </rPh>
    <rPh sb="13" eb="14">
      <t>ム</t>
    </rPh>
    <rPh sb="15" eb="19">
      <t>ハッセイゲンベツ</t>
    </rPh>
    <rPh sb="22" eb="25">
      <t>カイシュウリョウ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</si>
  <si>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4-101</t>
    </r>
    <r>
      <rPr>
        <sz val="10"/>
        <rFont val="ＭＳ 明朝"/>
        <family val="1"/>
        <charset val="128"/>
      </rPr>
      <t>　環境配慮型コンクリートによる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固定量</t>
    </r>
    <rPh sb="0" eb="1">
      <t>ヒョウ</t>
    </rPh>
    <rPh sb="7" eb="12">
      <t>カンキョウハイリョガタ</t>
    </rPh>
    <rPh sb="24" eb="27">
      <t>コテイリョウ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</si>
  <si>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固定型</t>
    </r>
    <rPh sb="0" eb="3">
      <t>セイゾウジ</t>
    </rPh>
    <rPh sb="6" eb="8">
      <t>コテイ</t>
    </rPh>
    <rPh sb="8" eb="9">
      <t>ガタ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</si>
  <si>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由来材料使用型</t>
    </r>
    <rPh sb="3" eb="5">
      <t>ユライ</t>
    </rPh>
    <rPh sb="5" eb="7">
      <t>ザイリョウ</t>
    </rPh>
    <rPh sb="7" eb="10">
      <t>シヨウガタ</t>
    </rPh>
    <phoneticPr fontId="2"/>
  </si>
  <si>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  <charset val="128"/>
      </rPr>
      <t>4.H.</t>
    </r>
    <phoneticPr fontId="2"/>
  </si>
  <si>
    <t>5, 6, 7, 9, 11, 13, 15, 16, 17, 18, 21, 22, 23, 24, 25, 26, 27, 29, 30, 32, 33, 34, 35, 36, 37, 38, 39, 40, 42, 43, 44, 46, 47, 48, 49, 50, 52, 54, 56, 59, 63, 65, 66, 67, 68, 69, 70, 71, 72, 73, 74, 75, 76, 78, 79, 80, 81, 82, 83, 84, 85, 86, 87, 88, 89, 91, 94, 95, 98, 99, 100, 101</t>
    <phoneticPr fontId="2"/>
  </si>
  <si>
    <r>
      <rPr>
        <sz val="10"/>
        <rFont val="Times New Roman"/>
        <family val="1"/>
      </rPr>
      <t>2015</t>
    </r>
    <r>
      <rPr>
        <sz val="10"/>
        <rFont val="ＭＳ 明朝"/>
        <family val="1"/>
        <charset val="128"/>
      </rPr>
      <t xml:space="preserve"> 以降</t>
    </r>
    <rPh sb="5" eb="7">
      <t>イコウ</t>
    </rPh>
    <phoneticPr fontId="2"/>
  </si>
  <si>
    <r>
      <t xml:space="preserve">2017 </t>
    </r>
    <r>
      <rPr>
        <sz val="10"/>
        <rFont val="ＭＳ 明朝"/>
        <family val="1"/>
        <charset val="128"/>
      </rPr>
      <t>以降</t>
    </r>
    <rPh sb="5" eb="7">
      <t>イコウ</t>
    </rPh>
    <phoneticPr fontId="2"/>
  </si>
  <si>
    <r>
      <t xml:space="preserve">2016 </t>
    </r>
    <r>
      <rPr>
        <sz val="10"/>
        <rFont val="ＭＳ 明朝"/>
        <family val="1"/>
        <charset val="128"/>
      </rPr>
      <t>以降</t>
    </r>
    <rPh sb="5" eb="7">
      <t>イコウ</t>
    </rPh>
    <phoneticPr fontId="2"/>
  </si>
  <si>
    <r>
      <rPr>
        <sz val="10"/>
        <rFont val="ＭＳ 明朝"/>
        <family val="1"/>
        <charset val="128"/>
      </rPr>
      <t>製品の使用からの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O </t>
    </r>
    <r>
      <rPr>
        <sz val="10"/>
        <rFont val="ＭＳ 明朝"/>
        <family val="1"/>
        <charset val="128"/>
      </rPr>
      <t>― 医療利用</t>
    </r>
    <rPh sb="0" eb="2">
      <t>セイヒン</t>
    </rPh>
    <rPh sb="3" eb="5">
      <t>シヨウ</t>
    </rPh>
    <rPh sb="14" eb="16">
      <t>イリョウ</t>
    </rPh>
    <rPh sb="16" eb="18">
      <t>リヨウ</t>
    </rPh>
    <phoneticPr fontId="12"/>
  </si>
  <si>
    <r>
      <rPr>
        <sz val="11"/>
        <rFont val="ＭＳ 明朝"/>
        <family val="1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</si>
  <si>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明朝"/>
        <family val="1"/>
        <charset val="128"/>
      </rPr>
      <t>シート名</t>
    </r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</si>
  <si>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明朝"/>
        <family val="1"/>
        <charset val="128"/>
      </rPr>
      <t>）</t>
    </r>
    <rPh sb="0" eb="1">
      <t>ヒョウ</t>
    </rPh>
    <rPh sb="1" eb="3">
      <t>バンゴウ</t>
    </rPh>
    <rPh sb="4" eb="5">
      <t>ヒョウ</t>
    </rPh>
    <phoneticPr fontId="70"/>
  </si>
  <si>
    <r>
      <rPr>
        <sz val="11"/>
        <rFont val="ＭＳ 明朝"/>
        <family val="1"/>
        <charset val="128"/>
      </rPr>
      <t>内容</t>
    </r>
    <rPh sb="0" eb="2">
      <t>ナイヨウ</t>
    </rPh>
    <phoneticPr fontId="2"/>
  </si>
  <si>
    <r>
      <t>NID</t>
    </r>
    <r>
      <rPr>
        <u/>
        <sz val="11"/>
        <color indexed="12"/>
        <rFont val="ＭＳ 明朝"/>
        <family val="1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明朝"/>
        <family val="1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明朝"/>
        <family val="1"/>
        <charset val="128"/>
      </rPr>
      <t>排出量</t>
    </r>
    <rPh sb="3" eb="4">
      <t>ダイ</t>
    </rPh>
    <phoneticPr fontId="2"/>
  </si>
  <si>
    <r>
      <rPr>
        <sz val="11"/>
        <rFont val="ＭＳ 明朝"/>
        <family val="1"/>
        <charset val="128"/>
      </rPr>
      <t>各カテゴリーの排出量</t>
    </r>
    <rPh sb="0" eb="1">
      <t>カク</t>
    </rPh>
    <rPh sb="7" eb="9">
      <t>ハイシュツ</t>
    </rPh>
    <rPh sb="9" eb="10">
      <t>リョウ</t>
    </rPh>
    <phoneticPr fontId="2"/>
  </si>
  <si>
    <r>
      <t>NID</t>
    </r>
    <r>
      <rPr>
        <u/>
        <sz val="11"/>
        <color indexed="12"/>
        <rFont val="ＭＳ 明朝"/>
        <family val="1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明朝"/>
        <family val="1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明朝"/>
        <family val="1"/>
        <charset val="128"/>
      </rPr>
      <t>排出量以外のデータ</t>
    </r>
    <rPh sb="3" eb="4">
      <t>ダイ</t>
    </rPh>
    <phoneticPr fontId="2"/>
  </si>
  <si>
    <r>
      <rPr>
        <sz val="11"/>
        <rFont val="ＭＳ 明朝"/>
        <family val="1"/>
        <charset val="128"/>
      </rPr>
      <t>排出量以外の時系列データ
（活動量、排出係数、その他パラメータ）</t>
    </r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</si>
  <si>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rPr>
        <sz val="10.5"/>
        <color theme="1"/>
        <rFont val="ＭＳ 明朝"/>
        <family val="1"/>
        <charset val="128"/>
      </rPr>
      <t>※データをご使用の際は、「</t>
    </r>
    <r>
      <rPr>
        <sz val="10.5"/>
        <color theme="1"/>
        <rFont val="Times New Roman"/>
        <family val="1"/>
      </rPr>
      <t>GIO</t>
    </r>
    <r>
      <rPr>
        <sz val="10.5"/>
        <color theme="1"/>
        <rFont val="ＭＳ 明朝"/>
        <family val="1"/>
        <charset val="128"/>
      </rPr>
      <t>サイトポリシー」をご覧ください。</t>
    </r>
    <rPh sb="26" eb="27">
      <t>ラン</t>
    </rPh>
    <phoneticPr fontId="70"/>
  </si>
  <si>
    <t>https://www.nies.go.jp/gio/copyright/index.html</t>
  </si>
  <si>
    <t>Contents</t>
    <phoneticPr fontId="2"/>
  </si>
  <si>
    <t>－</t>
    <phoneticPr fontId="2"/>
  </si>
  <si>
    <t>本シート</t>
    <rPh sb="0" eb="1">
      <t>ホン</t>
    </rPh>
    <phoneticPr fontId="2"/>
  </si>
  <si>
    <t>C</t>
  </si>
  <si>
    <t>NO</t>
  </si>
  <si>
    <t>－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</si>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</sst>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00_ "/>
    <numFmt numFmtId="182" formatCode="0.0_ "/>
    <numFmt numFmtId="183" formatCode="#,##0.0000"/>
    <numFmt numFmtId="184" formatCode="#,##0.0"/>
    <numFmt numFmtId="185" formatCode="#,##0.000"/>
    <numFmt numFmtId="186" formatCode="0.00_ "/>
    <numFmt numFmtId="187" formatCode="0.00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"/>
    <numFmt numFmtId="195" formatCode="0.0000_ "/>
    <numFmt numFmtId="196" formatCode="0.000%"/>
    <numFmt numFmtId="197" formatCode="_-* #,##0.00_-;\-* #,##0.00_-;_-* &quot;-&quot;??_-;_-@_-"/>
    <numFmt numFmtId="198" formatCode="_-* #,##0.00\ _F_-;\-* #,##0.00\ _F_-;_-* &quot;-&quot;??\ _F_-;_-@_-"/>
    <numFmt numFmtId="199" formatCode="#,##0.000;[Red]\-#,##0.000"/>
    <numFmt numFmtId="200" formatCode="#,##0.000_ ;[Red]\-#,##0.000\ "/>
    <numFmt numFmtId="201" formatCode="#,##0.0000;[Red]\-#,##0.0000"/>
    <numFmt numFmtId="202" formatCode="#,##0.0;[Red]\-#,##0.0"/>
    <numFmt numFmtId="203" formatCode="0_ "/>
    <numFmt numFmtId="204" formatCode="0.00_);[Red]\(0.00\)"/>
    <numFmt numFmtId="205" formatCode="0.0_);[Red]\(0.0\)"/>
    <numFmt numFmtId="206" formatCode="0_);[Red]\(0\)"/>
    <numFmt numFmtId="207" formatCode="#,##0.00000;[Red]\-#,##0.00000"/>
    <numFmt numFmtId="208" formatCode="0.E+00"/>
    <numFmt numFmtId="209" formatCode="yyyy&quot;年&quot;m&quot;月&quot;;@"/>
  </numFmts>
  <fonts count="10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Times New Roman"/>
      <family val="1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6"/>
      <name val="Times New Roman"/>
      <family val="2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rgb="FF0070C0"/>
      <name val="Times New Roman"/>
      <family val="1"/>
    </font>
    <font>
      <sz val="10"/>
      <color rgb="FF00B050"/>
      <name val="Times New Roman"/>
      <family val="1"/>
    </font>
    <font>
      <b/>
      <sz val="14"/>
      <name val="Times New Roman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Times New Roman"/>
      <family val="1"/>
    </font>
    <font>
      <b/>
      <sz val="14"/>
      <name val="ＭＳ 明朝"/>
      <family val="1"/>
      <charset val="128"/>
    </font>
    <font>
      <sz val="10"/>
      <color rgb="FFFFC000"/>
      <name val="Times New Roman"/>
      <family val="1"/>
    </font>
    <font>
      <sz val="10"/>
      <name val="Times New Roman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color rgb="FFFF0000"/>
      <name val="Times New Roman"/>
      <family val="1"/>
      <charset val="128"/>
    </font>
    <font>
      <sz val="9"/>
      <color rgb="FFFF0000"/>
      <name val="Times New Roman"/>
      <family val="1"/>
      <charset val="128"/>
    </font>
    <font>
      <sz val="9"/>
      <color rgb="FFFF0000"/>
      <name val="ＭＳ Ｐ明朝"/>
      <family val="1"/>
      <charset val="128"/>
    </font>
    <font>
      <sz val="10.5"/>
      <name val="Times New Roman"/>
      <family val="1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游ゴシック"/>
      <family val="1"/>
      <charset val="128"/>
    </font>
    <font>
      <sz val="9"/>
      <name val="ＭＳ Ｐ明朝"/>
      <family val="1"/>
      <charset val="128"/>
    </font>
    <font>
      <sz val="10"/>
      <name val="MS 明朝"/>
      <family val="3"/>
      <charset val="128"/>
    </font>
    <font>
      <vertAlign val="superscript"/>
      <sz val="10"/>
      <name val="ＭＳ 明朝"/>
      <family val="1"/>
      <charset val="128"/>
    </font>
    <font>
      <sz val="10"/>
      <name val="Times New Roman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752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6" fillId="0" borderId="0"/>
    <xf numFmtId="0" fontId="17" fillId="0" borderId="0"/>
    <xf numFmtId="0" fontId="18" fillId="11" borderId="27" applyNumberFormat="0" applyAlignment="0" applyProtection="0"/>
    <xf numFmtId="0" fontId="19" fillId="0" borderId="0"/>
    <xf numFmtId="0" fontId="8" fillId="0" borderId="0" applyNumberFormat="0" applyFill="0" applyBorder="0" applyProtection="0">
      <alignment horizontal="left" vertical="center"/>
    </xf>
    <xf numFmtId="0" fontId="6" fillId="2" borderId="28">
      <alignment horizontal="right" vertical="center"/>
    </xf>
    <xf numFmtId="0" fontId="19" fillId="0" borderId="0" applyNumberFormat="0" applyFont="0" applyFill="0" applyBorder="0" applyProtection="0">
      <alignment horizontal="left" vertical="center" indent="2"/>
    </xf>
    <xf numFmtId="0" fontId="19" fillId="6" borderId="0" applyNumberFormat="0" applyFon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19" fillId="0" borderId="31"/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29">
      <alignment horizontal="right" vertical="center"/>
    </xf>
    <xf numFmtId="0" fontId="6" fillId="0" borderId="29">
      <alignment horizontal="right" vertical="center"/>
    </xf>
    <xf numFmtId="4" fontId="19" fillId="0" borderId="0"/>
    <xf numFmtId="0" fontId="7" fillId="3" borderId="30">
      <alignment horizontal="right" vertical="center"/>
    </xf>
    <xf numFmtId="0" fontId="7" fillId="3" borderId="29">
      <alignment horizontal="right" vertical="center"/>
    </xf>
    <xf numFmtId="0" fontId="7" fillId="3" borderId="2">
      <alignment horizontal="right" vertical="center"/>
    </xf>
    <xf numFmtId="0" fontId="22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19" fillId="0" borderId="0"/>
    <xf numFmtId="0" fontId="19" fillId="12" borderId="1"/>
    <xf numFmtId="4" fontId="19" fillId="0" borderId="0"/>
    <xf numFmtId="4" fontId="6" fillId="0" borderId="1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6" fillId="0" borderId="0"/>
    <xf numFmtId="4" fontId="19" fillId="0" borderId="0"/>
    <xf numFmtId="4" fontId="19" fillId="0" borderId="0"/>
    <xf numFmtId="0" fontId="17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1" fillId="2" borderId="57">
      <alignment horizontal="right" vertical="center"/>
    </xf>
    <xf numFmtId="0" fontId="7" fillId="3" borderId="58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3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2"/>
    </xf>
    <xf numFmtId="0" fontId="19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19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1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8" fillId="32" borderId="32" applyNumberFormat="0" applyAlignment="0" applyProtection="0"/>
    <xf numFmtId="0" fontId="29" fillId="15" borderId="0" applyNumberFormat="0" applyBorder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197" fontId="22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4" fontId="6" fillId="0" borderId="0" applyBorder="0">
      <alignment horizontal="right" vertical="center"/>
    </xf>
    <xf numFmtId="0" fontId="6" fillId="0" borderId="9">
      <alignment horizontal="right" vertical="center"/>
    </xf>
    <xf numFmtId="4" fontId="6" fillId="0" borderId="1">
      <alignment horizontal="right" vertical="center"/>
    </xf>
    <xf numFmtId="1" fontId="20" fillId="2" borderId="0" applyBorder="0">
      <alignment horizontal="right" vertical="center"/>
    </xf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4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33" fillId="4" borderId="0" applyNumberFormat="0" applyFont="0" applyBorder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9" fontId="33" fillId="0" borderId="0" applyFont="0" applyFill="0" applyBorder="0" applyAlignment="0" applyProtection="0"/>
    <xf numFmtId="0" fontId="48" fillId="15" borderId="0" applyNumberFormat="0" applyBorder="0" applyAlignment="0" applyProtection="0"/>
    <xf numFmtId="4" fontId="6" fillId="6" borderId="1"/>
    <xf numFmtId="0" fontId="6" fillId="6" borderId="29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19" fillId="0" borderId="0"/>
    <xf numFmtId="0" fontId="60" fillId="0" borderId="0"/>
    <xf numFmtId="0" fontId="19" fillId="6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15" borderId="0" applyNumberFormat="0" applyBorder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>
      <alignment horizontal="left" vertical="center" indent="1"/>
    </xf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37" fillId="0" borderId="0" applyNumberFormat="0" applyFill="0" applyBorder="0" applyAlignment="0" applyProtection="0"/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17" fillId="0" borderId="0"/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1" borderId="27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19" fillId="0" borderId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39" fillId="16" borderId="0" applyNumberFormat="0" applyBorder="0" applyAlignment="0" applyProtection="0"/>
    <xf numFmtId="4" fontId="19" fillId="0" borderId="0"/>
    <xf numFmtId="0" fontId="19" fillId="0" borderId="0"/>
    <xf numFmtId="0" fontId="17" fillId="0" borderId="0"/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0" fontId="48" fillId="15" borderId="0" applyNumberFormat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17" fillId="0" borderId="0"/>
    <xf numFmtId="0" fontId="18" fillId="11" borderId="27" applyNumberForma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1" fillId="2" borderId="1">
      <alignment horizontal="right" vertical="center"/>
    </xf>
    <xf numFmtId="4" fontId="21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8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4" fillId="19" borderId="33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9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19" fillId="0" borderId="0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19" fillId="0" borderId="0"/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31" fillId="32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1" fillId="32" borderId="33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3" fillId="19" borderId="33" applyNumberForma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34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1" applyNumberFormat="0" applyFill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50" fillId="0" borderId="55" applyNumberFormat="0" applyFill="0" applyAlignment="0" applyProtection="0"/>
    <xf numFmtId="0" fontId="6" fillId="0" borderId="60">
      <alignment horizontal="left" vertical="center" wrapText="1" indent="2"/>
    </xf>
    <xf numFmtId="0" fontId="30" fillId="32" borderId="54" applyNumberFormat="0" applyAlignment="0" applyProtection="0"/>
    <xf numFmtId="4" fontId="6" fillId="6" borderId="57"/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47" fillId="32" borderId="53" applyNumberFormat="0" applyAlignment="0" applyProtection="0"/>
    <xf numFmtId="0" fontId="6" fillId="0" borderId="57" applyNumberFormat="0" applyFill="0" applyAlignment="0" applyProtection="0"/>
    <xf numFmtId="0" fontId="28" fillId="32" borderId="45" applyNumberFormat="0" applyAlignment="0" applyProtection="0"/>
    <xf numFmtId="4" fontId="6" fillId="0" borderId="57">
      <alignment horizontal="right" vertical="center"/>
    </xf>
    <xf numFmtId="0" fontId="30" fillId="32" borderId="46" applyNumberFormat="0" applyAlignment="0" applyProtection="0"/>
    <xf numFmtId="0" fontId="31" fillId="32" borderId="46" applyNumberFormat="0" applyAlignment="0" applyProtection="0"/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4" fontId="7" fillId="3" borderId="58">
      <alignment horizontal="right" vertical="center"/>
    </xf>
    <xf numFmtId="0" fontId="7" fillId="3" borderId="57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7" fillId="32" borderId="53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0" borderId="57">
      <alignment horizontal="right" vertical="center"/>
    </xf>
    <xf numFmtId="0" fontId="31" fillId="32" borderId="46" applyNumberFormat="0" applyAlignment="0" applyProtection="0"/>
    <xf numFmtId="0" fontId="6" fillId="0" borderId="60">
      <alignment horizontal="left" vertical="center" wrapText="1" indent="2"/>
    </xf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7" fillId="3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43" fillId="19" borderId="54" applyNumberFormat="0" applyAlignment="0" applyProtection="0"/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47" fillId="32" borderId="53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6" fillId="3" borderId="60">
      <alignment horizontal="left" vertical="center" wrapText="1" indent="2"/>
    </xf>
    <xf numFmtId="0" fontId="28" fillId="32" borderId="53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4" fontId="7" fillId="2" borderId="57">
      <alignment horizontal="right" vertical="center"/>
    </xf>
    <xf numFmtId="0" fontId="34" fillId="19" borderId="46" applyNumberFormat="0" applyAlignment="0" applyProtection="0"/>
    <xf numFmtId="0" fontId="50" fillId="0" borderId="55" applyNumberFormat="0" applyFill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31" fillId="32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7">
      <alignment horizontal="right" vertical="center"/>
    </xf>
    <xf numFmtId="0" fontId="7" fillId="2" borderId="57">
      <alignment horizontal="right" vertical="center"/>
    </xf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1" fillId="32" borderId="46" applyNumberFormat="0" applyAlignment="0" applyProtection="0"/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4" fontId="21" fillId="2" borderId="57">
      <alignment horizontal="right" vertical="center"/>
    </xf>
    <xf numFmtId="0" fontId="43" fillId="19" borderId="46" applyNumberForma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4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49" applyNumberFormat="0" applyFill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1" fillId="32" borderId="54" applyNumberForma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4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57" applyNumberFormat="0" applyFill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7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</cellStyleXfs>
  <cellXfs count="600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182" fontId="6" fillId="7" borderId="0" xfId="0" applyNumberFormat="1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/>
    <xf numFmtId="178" fontId="6" fillId="9" borderId="0" xfId="20" applyNumberFormat="1" applyFont="1" applyFill="1" applyBorder="1"/>
    <xf numFmtId="10" fontId="6" fillId="9" borderId="0" xfId="20" applyNumberFormat="1" applyFont="1" applyFill="1"/>
    <xf numFmtId="10" fontId="6" fillId="9" borderId="0" xfId="20" applyNumberFormat="1" applyFont="1" applyFill="1" applyBorder="1"/>
    <xf numFmtId="187" fontId="6" fillId="9" borderId="0" xfId="0" applyNumberFormat="1" applyFont="1" applyFill="1"/>
    <xf numFmtId="193" fontId="6" fillId="9" borderId="0" xfId="0" applyNumberFormat="1" applyFont="1" applyFill="1"/>
    <xf numFmtId="0" fontId="15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4" fillId="9" borderId="13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5" xfId="22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/>
    </xf>
    <xf numFmtId="38" fontId="4" fillId="9" borderId="15" xfId="0" applyNumberFormat="1" applyFont="1" applyFill="1" applyBorder="1" applyAlignment="1">
      <alignment horizontal="right" vertical="center"/>
    </xf>
    <xf numFmtId="38" fontId="4" fillId="9" borderId="0" xfId="0" applyNumberFormat="1" applyFont="1" applyFill="1"/>
    <xf numFmtId="178" fontId="4" fillId="9" borderId="0" xfId="20" applyNumberFormat="1" applyFont="1" applyFill="1"/>
    <xf numFmtId="0" fontId="4" fillId="9" borderId="0" xfId="22" applyFont="1" applyFill="1">
      <alignment vertical="center"/>
    </xf>
    <xf numFmtId="0" fontId="4" fillId="9" borderId="0" xfId="22" applyFont="1" applyFill="1" applyAlignment="1">
      <alignment vertical="center" wrapText="1"/>
    </xf>
    <xf numFmtId="0" fontId="4" fillId="9" borderId="0" xfId="22" applyFont="1" applyFill="1" applyAlignment="1">
      <alignment horizontal="center" vertical="center"/>
    </xf>
    <xf numFmtId="0" fontId="4" fillId="9" borderId="9" xfId="0" applyFont="1" applyFill="1" applyBorder="1" applyAlignment="1">
      <alignment vertical="center" wrapText="1"/>
    </xf>
    <xf numFmtId="0" fontId="4" fillId="9" borderId="19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40" fontId="4" fillId="9" borderId="15" xfId="0" applyNumberFormat="1" applyFont="1" applyFill="1" applyBorder="1" applyAlignment="1">
      <alignment horizontal="right" vertical="center"/>
    </xf>
    <xf numFmtId="0" fontId="4" fillId="9" borderId="14" xfId="22" applyFont="1" applyFill="1" applyBorder="1">
      <alignment vertical="center"/>
    </xf>
    <xf numFmtId="0" fontId="4" fillId="9" borderId="14" xfId="22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/>
    </xf>
    <xf numFmtId="0" fontId="4" fillId="9" borderId="14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left"/>
    </xf>
    <xf numFmtId="0" fontId="4" fillId="9" borderId="14" xfId="0" applyFont="1" applyFill="1" applyBorder="1" applyAlignment="1">
      <alignment vertical="center" wrapText="1"/>
    </xf>
    <xf numFmtId="0" fontId="4" fillId="9" borderId="14" xfId="0" applyFont="1" applyFill="1" applyBorder="1"/>
    <xf numFmtId="178" fontId="4" fillId="9" borderId="0" xfId="20" applyNumberFormat="1" applyFont="1" applyFill="1" applyBorder="1"/>
    <xf numFmtId="0" fontId="4" fillId="9" borderId="18" xfId="0" applyFont="1" applyFill="1" applyBorder="1"/>
    <xf numFmtId="2" fontId="4" fillId="9" borderId="0" xfId="0" applyNumberFormat="1" applyFont="1" applyFill="1"/>
    <xf numFmtId="0" fontId="4" fillId="9" borderId="19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 wrapText="1"/>
    </xf>
    <xf numFmtId="0" fontId="4" fillId="9" borderId="19" xfId="0" applyFont="1" applyFill="1" applyBorder="1"/>
    <xf numFmtId="0" fontId="73" fillId="9" borderId="0" xfId="0" applyFont="1" applyFill="1"/>
    <xf numFmtId="188" fontId="4" fillId="9" borderId="0" xfId="0" applyNumberFormat="1" applyFont="1" applyFill="1"/>
    <xf numFmtId="192" fontId="4" fillId="9" borderId="0" xfId="0" applyNumberFormat="1" applyFont="1" applyFill="1"/>
    <xf numFmtId="180" fontId="4" fillId="9" borderId="0" xfId="0" applyNumberFormat="1" applyFont="1" applyFill="1"/>
    <xf numFmtId="38" fontId="4" fillId="9" borderId="15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9" borderId="23" xfId="0" applyFont="1" applyFill="1" applyBorder="1"/>
    <xf numFmtId="0" fontId="4" fillId="9" borderId="20" xfId="0" applyFont="1" applyFill="1" applyBorder="1" applyAlignment="1">
      <alignment horizontal="center"/>
    </xf>
    <xf numFmtId="0" fontId="4" fillId="9" borderId="17" xfId="0" applyFont="1" applyFill="1" applyBorder="1" applyAlignment="1">
      <alignment vertical="center"/>
    </xf>
    <xf numFmtId="187" fontId="4" fillId="9" borderId="0" xfId="0" applyNumberFormat="1" applyFont="1" applyFill="1"/>
    <xf numFmtId="193" fontId="4" fillId="9" borderId="0" xfId="0" applyNumberFormat="1" applyFont="1" applyFill="1"/>
    <xf numFmtId="181" fontId="4" fillId="9" borderId="0" xfId="0" applyNumberFormat="1" applyFont="1" applyFill="1"/>
    <xf numFmtId="186" fontId="4" fillId="9" borderId="0" xfId="20" applyNumberFormat="1" applyFont="1" applyFill="1" applyBorder="1"/>
    <xf numFmtId="0" fontId="4" fillId="9" borderId="0" xfId="0" applyFont="1" applyFill="1" applyAlignment="1">
      <alignment horizontal="center" vertical="center"/>
    </xf>
    <xf numFmtId="176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177" fontId="4" fillId="7" borderId="0" xfId="0" applyNumberFormat="1" applyFont="1" applyFill="1" applyAlignment="1">
      <alignment vertical="center"/>
    </xf>
    <xf numFmtId="0" fontId="4" fillId="9" borderId="0" xfId="0" applyFont="1" applyFill="1" applyAlignment="1">
      <alignment horizontal="left" vertical="center" wrapText="1"/>
    </xf>
    <xf numFmtId="177" fontId="4" fillId="7" borderId="0" xfId="0" applyNumberFormat="1" applyFont="1" applyFill="1" applyAlignment="1">
      <alignment horizontal="right" vertical="center"/>
    </xf>
    <xf numFmtId="176" fontId="4" fillId="7" borderId="0" xfId="0" applyNumberFormat="1" applyFont="1" applyFill="1" applyAlignment="1">
      <alignment horizontal="center" vertical="top"/>
    </xf>
    <xf numFmtId="4" fontId="4" fillId="9" borderId="0" xfId="0" applyNumberFormat="1" applyFont="1" applyFill="1" applyAlignment="1">
      <alignment vertical="center"/>
    </xf>
    <xf numFmtId="185" fontId="4" fillId="9" borderId="0" xfId="0" applyNumberFormat="1" applyFont="1" applyFill="1" applyAlignment="1">
      <alignment horizontal="right" vertical="center"/>
    </xf>
    <xf numFmtId="10" fontId="4" fillId="7" borderId="0" xfId="0" applyNumberFormat="1" applyFont="1" applyFill="1" applyAlignment="1">
      <alignment vertical="center"/>
    </xf>
    <xf numFmtId="176" fontId="4" fillId="9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10" fontId="4" fillId="7" borderId="9" xfId="0" applyNumberFormat="1" applyFont="1" applyFill="1" applyBorder="1" applyAlignment="1">
      <alignment vertical="center"/>
    </xf>
    <xf numFmtId="185" fontId="4" fillId="9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left" vertical="center" wrapText="1"/>
    </xf>
    <xf numFmtId="176" fontId="4" fillId="9" borderId="0" xfId="0" applyNumberFormat="1" applyFont="1" applyFill="1" applyAlignment="1">
      <alignment horizontal="center" vertical="center"/>
    </xf>
    <xf numFmtId="38" fontId="4" fillId="7" borderId="0" xfId="0" applyNumberFormat="1" applyFont="1" applyFill="1" applyAlignment="1">
      <alignment vertical="center"/>
    </xf>
    <xf numFmtId="38" fontId="4" fillId="7" borderId="0" xfId="21" applyFont="1" applyFill="1" applyBorder="1" applyAlignment="1">
      <alignment vertical="center"/>
    </xf>
    <xf numFmtId="179" fontId="4" fillId="7" borderId="0" xfId="0" applyNumberFormat="1" applyFont="1" applyFill="1" applyAlignment="1">
      <alignment horizontal="right" vertical="center"/>
    </xf>
    <xf numFmtId="9" fontId="4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190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horizontal="right" vertical="center"/>
    </xf>
    <xf numFmtId="0" fontId="4" fillId="9" borderId="57" xfId="0" applyFont="1" applyFill="1" applyBorder="1" applyAlignment="1">
      <alignment vertical="center"/>
    </xf>
    <xf numFmtId="0" fontId="4" fillId="9" borderId="57" xfId="0" applyFont="1" applyFill="1" applyBorder="1" applyAlignment="1">
      <alignment horizontal="center" vertical="center"/>
    </xf>
    <xf numFmtId="38" fontId="4" fillId="9" borderId="57" xfId="21" applyFont="1" applyFill="1" applyBorder="1" applyAlignment="1">
      <alignment horizontal="right" vertical="center"/>
    </xf>
    <xf numFmtId="178" fontId="4" fillId="9" borderId="57" xfId="20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right" vertical="center"/>
    </xf>
    <xf numFmtId="9" fontId="4" fillId="9" borderId="57" xfId="20" applyFont="1" applyFill="1" applyBorder="1" applyAlignment="1">
      <alignment horizontal="right" vertical="center"/>
    </xf>
    <xf numFmtId="9" fontId="4" fillId="9" borderId="57" xfId="0" applyNumberFormat="1" applyFont="1" applyFill="1" applyBorder="1" applyAlignment="1">
      <alignment horizontal="right"/>
    </xf>
    <xf numFmtId="199" fontId="4" fillId="9" borderId="57" xfId="0" applyNumberFormat="1" applyFont="1" applyFill="1" applyBorder="1" applyAlignment="1">
      <alignment horizontal="right" vertical="center"/>
    </xf>
    <xf numFmtId="201" fontId="4" fillId="9" borderId="57" xfId="0" applyNumberFormat="1" applyFont="1" applyFill="1" applyBorder="1" applyAlignment="1">
      <alignment horizontal="right" vertical="center"/>
    </xf>
    <xf numFmtId="199" fontId="4" fillId="9" borderId="57" xfId="0" applyNumberFormat="1" applyFont="1" applyFill="1" applyBorder="1" applyAlignment="1">
      <alignment horizontal="right"/>
    </xf>
    <xf numFmtId="199" fontId="4" fillId="9" borderId="0" xfId="0" applyNumberFormat="1" applyFont="1" applyFill="1" applyAlignment="1">
      <alignment horizontal="right"/>
    </xf>
    <xf numFmtId="9" fontId="4" fillId="9" borderId="57" xfId="0" applyNumberFormat="1" applyFont="1" applyFill="1" applyBorder="1" applyAlignment="1">
      <alignment horizontal="right" vertical="center"/>
    </xf>
    <xf numFmtId="200" fontId="4" fillId="9" borderId="57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Alignment="1">
      <alignment horizontal="right" vertical="center"/>
    </xf>
    <xf numFmtId="4" fontId="4" fillId="7" borderId="0" xfId="0" applyNumberFormat="1" applyFont="1" applyFill="1" applyAlignment="1">
      <alignment horizontal="right" vertical="center"/>
    </xf>
    <xf numFmtId="200" fontId="4" fillId="9" borderId="0" xfId="0" applyNumberFormat="1" applyFont="1" applyFill="1" applyAlignment="1">
      <alignment horizontal="right" vertical="center"/>
    </xf>
    <xf numFmtId="178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179" fontId="4" fillId="7" borderId="9" xfId="0" applyNumberFormat="1" applyFont="1" applyFill="1" applyBorder="1" applyAlignment="1">
      <alignment horizontal="right" vertical="center"/>
    </xf>
    <xf numFmtId="186" fontId="4" fillId="9" borderId="0" xfId="0" applyNumberFormat="1" applyFont="1" applyFill="1" applyAlignment="1">
      <alignment vertical="center"/>
    </xf>
    <xf numFmtId="177" fontId="4" fillId="9" borderId="15" xfId="0" applyNumberFormat="1" applyFont="1" applyFill="1" applyBorder="1" applyAlignment="1">
      <alignment horizontal="right"/>
    </xf>
    <xf numFmtId="38" fontId="4" fillId="9" borderId="7" xfId="21" applyFont="1" applyFill="1" applyBorder="1" applyAlignment="1">
      <alignment horizontal="right" vertical="center"/>
    </xf>
    <xf numFmtId="38" fontId="4" fillId="9" borderId="15" xfId="21" applyFont="1" applyFill="1" applyBorder="1" applyAlignment="1">
      <alignment horizontal="right" vertical="center"/>
    </xf>
    <xf numFmtId="40" fontId="4" fillId="9" borderId="15" xfId="21" applyNumberFormat="1" applyFont="1" applyFill="1" applyBorder="1" applyAlignment="1">
      <alignment horizontal="right" vertical="center"/>
    </xf>
    <xf numFmtId="38" fontId="4" fillId="9" borderId="13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15" xfId="21" applyFont="1" applyFill="1" applyBorder="1"/>
    <xf numFmtId="0" fontId="75" fillId="7" borderId="0" xfId="0" applyFont="1" applyFill="1" applyAlignment="1">
      <alignment vertical="center"/>
    </xf>
    <xf numFmtId="182" fontId="4" fillId="7" borderId="0" xfId="0" applyNumberFormat="1" applyFont="1" applyFill="1" applyAlignment="1">
      <alignment vertical="center"/>
    </xf>
    <xf numFmtId="199" fontId="4" fillId="9" borderId="57" xfId="21" applyNumberFormat="1" applyFont="1" applyFill="1" applyBorder="1" applyAlignment="1">
      <alignment horizontal="right" vertical="center"/>
    </xf>
    <xf numFmtId="179" fontId="4" fillId="9" borderId="0" xfId="0" applyNumberFormat="1" applyFont="1" applyFill="1"/>
    <xf numFmtId="0" fontId="4" fillId="9" borderId="57" xfId="0" applyFont="1" applyFill="1" applyBorder="1" applyAlignment="1">
      <alignment horizontal="left" vertical="center" wrapText="1"/>
    </xf>
    <xf numFmtId="0" fontId="76" fillId="7" borderId="0" xfId="0" applyFont="1" applyFill="1" applyAlignment="1">
      <alignment vertical="center"/>
    </xf>
    <xf numFmtId="176" fontId="4" fillId="8" borderId="57" xfId="0" applyNumberFormat="1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/>
    </xf>
    <xf numFmtId="1" fontId="4" fillId="7" borderId="57" xfId="0" applyNumberFormat="1" applyFont="1" applyFill="1" applyBorder="1" applyAlignment="1">
      <alignment vertical="center"/>
    </xf>
    <xf numFmtId="178" fontId="4" fillId="9" borderId="57" xfId="0" applyNumberFormat="1" applyFont="1" applyFill="1" applyBorder="1" applyAlignment="1">
      <alignment horizontal="right" vertical="center"/>
    </xf>
    <xf numFmtId="178" fontId="4" fillId="0" borderId="0" xfId="20" applyNumberFormat="1" applyFont="1" applyFill="1" applyBorder="1"/>
    <xf numFmtId="0" fontId="4" fillId="0" borderId="0" xfId="0" applyFont="1" applyAlignment="1">
      <alignment vertical="center"/>
    </xf>
    <xf numFmtId="1" fontId="4" fillId="9" borderId="0" xfId="0" applyNumberFormat="1" applyFont="1" applyFill="1"/>
    <xf numFmtId="177" fontId="4" fillId="9" borderId="0" xfId="0" applyNumberFormat="1" applyFont="1" applyFill="1"/>
    <xf numFmtId="203" fontId="4" fillId="9" borderId="0" xfId="20" applyNumberFormat="1" applyFont="1" applyFill="1" applyBorder="1"/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0" fontId="6" fillId="36" borderId="0" xfId="0" applyFont="1" applyFill="1" applyAlignment="1">
      <alignment vertical="center"/>
    </xf>
    <xf numFmtId="0" fontId="4" fillId="36" borderId="0" xfId="0" applyFont="1" applyFill="1" applyAlignment="1">
      <alignment vertical="center"/>
    </xf>
    <xf numFmtId="0" fontId="4" fillId="7" borderId="5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176" fontId="4" fillId="7" borderId="13" xfId="0" applyNumberFormat="1" applyFont="1" applyFill="1" applyBorder="1" applyAlignment="1">
      <alignment horizontal="center" vertical="center"/>
    </xf>
    <xf numFmtId="38" fontId="4" fillId="7" borderId="13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177" fontId="4" fillId="7" borderId="4" xfId="0" applyNumberFormat="1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/>
    </xf>
    <xf numFmtId="202" fontId="4" fillId="9" borderId="57" xfId="21" applyNumberFormat="1" applyFont="1" applyFill="1" applyBorder="1" applyAlignment="1">
      <alignment horizontal="right" vertical="center"/>
    </xf>
    <xf numFmtId="40" fontId="4" fillId="9" borderId="57" xfId="21" applyNumberFormat="1" applyFont="1" applyFill="1" applyBorder="1" applyAlignment="1">
      <alignment horizontal="right" vertical="center"/>
    </xf>
    <xf numFmtId="176" fontId="4" fillId="7" borderId="57" xfId="0" applyNumberFormat="1" applyFont="1" applyFill="1" applyBorder="1" applyAlignment="1">
      <alignment horizontal="center" vertical="top"/>
    </xf>
    <xf numFmtId="3" fontId="4" fillId="9" borderId="57" xfId="0" applyNumberFormat="1" applyFont="1" applyFill="1" applyBorder="1" applyAlignment="1">
      <alignment horizontal="right" vertical="center"/>
    </xf>
    <xf numFmtId="201" fontId="4" fillId="9" borderId="57" xfId="21" applyNumberFormat="1" applyFont="1" applyFill="1" applyBorder="1" applyAlignment="1">
      <alignment horizontal="right" vertical="center"/>
    </xf>
    <xf numFmtId="195" fontId="4" fillId="9" borderId="57" xfId="0" applyNumberFormat="1" applyFont="1" applyFill="1" applyBorder="1" applyAlignment="1">
      <alignment horizontal="right" vertical="center"/>
    </xf>
    <xf numFmtId="203" fontId="4" fillId="9" borderId="57" xfId="0" applyNumberFormat="1" applyFont="1" applyFill="1" applyBorder="1" applyAlignment="1">
      <alignment horizontal="right" vertical="center"/>
    </xf>
    <xf numFmtId="0" fontId="4" fillId="9" borderId="57" xfId="22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/>
    </xf>
    <xf numFmtId="0" fontId="4" fillId="9" borderId="57" xfId="0" applyFont="1" applyFill="1" applyBorder="1" applyAlignment="1">
      <alignment vertical="center" wrapText="1"/>
    </xf>
    <xf numFmtId="0" fontId="4" fillId="9" borderId="11" xfId="0" applyFont="1" applyFill="1" applyBorder="1"/>
    <xf numFmtId="0" fontId="6" fillId="36" borderId="0" xfId="0" applyFont="1" applyFill="1"/>
    <xf numFmtId="0" fontId="15" fillId="36" borderId="0" xfId="0" applyFont="1" applyFill="1"/>
    <xf numFmtId="0" fontId="4" fillId="7" borderId="57" xfId="0" applyFont="1" applyFill="1" applyBorder="1" applyAlignment="1">
      <alignment vertical="center" wrapText="1"/>
    </xf>
    <xf numFmtId="3" fontId="4" fillId="7" borderId="57" xfId="0" applyNumberFormat="1" applyFont="1" applyFill="1" applyBorder="1" applyAlignment="1">
      <alignment vertical="center"/>
    </xf>
    <xf numFmtId="38" fontId="4" fillId="7" borderId="57" xfId="21" applyFont="1" applyFill="1" applyBorder="1" applyAlignment="1">
      <alignment vertical="center"/>
    </xf>
    <xf numFmtId="38" fontId="4" fillId="7" borderId="57" xfId="0" applyNumberFormat="1" applyFont="1" applyFill="1" applyBorder="1" applyAlignment="1">
      <alignment vertical="center"/>
    </xf>
    <xf numFmtId="38" fontId="6" fillId="9" borderId="0" xfId="0" applyNumberFormat="1" applyFont="1" applyFill="1"/>
    <xf numFmtId="38" fontId="4" fillId="9" borderId="68" xfId="0" applyNumberFormat="1" applyFont="1" applyFill="1" applyBorder="1" applyAlignment="1">
      <alignment horizontal="right" vertical="center"/>
    </xf>
    <xf numFmtId="40" fontId="4" fillId="9" borderId="4" xfId="0" applyNumberFormat="1" applyFont="1" applyFill="1" applyBorder="1" applyAlignment="1">
      <alignment horizontal="right" vertical="center"/>
    </xf>
    <xf numFmtId="38" fontId="4" fillId="0" borderId="15" xfId="0" applyNumberFormat="1" applyFont="1" applyBorder="1" applyAlignment="1">
      <alignment horizontal="right" vertical="center"/>
    </xf>
    <xf numFmtId="0" fontId="15" fillId="9" borderId="0" xfId="0" applyFont="1" applyFill="1" applyAlignment="1">
      <alignment vertical="center"/>
    </xf>
    <xf numFmtId="191" fontId="6" fillId="9" borderId="0" xfId="0" applyNumberFormat="1" applyFont="1" applyFill="1"/>
    <xf numFmtId="38" fontId="4" fillId="0" borderId="15" xfId="21" applyFont="1" applyFill="1" applyBorder="1" applyAlignment="1">
      <alignment horizontal="right" vertical="center"/>
    </xf>
    <xf numFmtId="0" fontId="4" fillId="8" borderId="68" xfId="0" applyFont="1" applyFill="1" applyBorder="1" applyAlignment="1">
      <alignment horizontal="center"/>
    </xf>
    <xf numFmtId="0" fontId="4" fillId="9" borderId="66" xfId="0" applyFont="1" applyFill="1" applyBorder="1" applyAlignment="1">
      <alignment vertical="center"/>
    </xf>
    <xf numFmtId="38" fontId="4" fillId="9" borderId="57" xfId="0" applyNumberFormat="1" applyFont="1" applyFill="1" applyBorder="1" applyAlignment="1">
      <alignment horizontal="right" vertical="center"/>
    </xf>
    <xf numFmtId="0" fontId="4" fillId="9" borderId="67" xfId="0" applyFont="1" applyFill="1" applyBorder="1" applyAlignment="1">
      <alignment horizontal="left" vertical="center"/>
    </xf>
    <xf numFmtId="40" fontId="4" fillId="9" borderId="57" xfId="0" applyNumberFormat="1" applyFont="1" applyFill="1" applyBorder="1" applyAlignment="1">
      <alignment horizontal="right" vertical="center"/>
    </xf>
    <xf numFmtId="40" fontId="4" fillId="9" borderId="15" xfId="21" applyNumberFormat="1" applyFont="1" applyFill="1" applyBorder="1"/>
    <xf numFmtId="182" fontId="4" fillId="9" borderId="57" xfId="0" applyNumberFormat="1" applyFont="1" applyFill="1" applyBorder="1" applyAlignment="1">
      <alignment horizontal="right" vertical="center"/>
    </xf>
    <xf numFmtId="40" fontId="4" fillId="9" borderId="57" xfId="0" applyNumberFormat="1" applyFont="1" applyFill="1" applyBorder="1" applyAlignment="1">
      <alignment horizontal="right"/>
    </xf>
    <xf numFmtId="202" fontId="4" fillId="9" borderId="57" xfId="0" applyNumberFormat="1" applyFont="1" applyFill="1" applyBorder="1" applyAlignment="1">
      <alignment horizontal="right" vertical="center"/>
    </xf>
    <xf numFmtId="202" fontId="4" fillId="9" borderId="57" xfId="0" applyNumberFormat="1" applyFont="1" applyFill="1" applyBorder="1" applyAlignment="1">
      <alignment horizontal="right"/>
    </xf>
    <xf numFmtId="38" fontId="4" fillId="9" borderId="57" xfId="0" applyNumberFormat="1" applyFont="1" applyFill="1" applyBorder="1" applyAlignment="1">
      <alignment horizontal="right"/>
    </xf>
    <xf numFmtId="0" fontId="4" fillId="9" borderId="13" xfId="0" applyFont="1" applyFill="1" applyBorder="1" applyAlignment="1">
      <alignment horizontal="left" vertical="center" wrapText="1"/>
    </xf>
    <xf numFmtId="177" fontId="4" fillId="7" borderId="13" xfId="0" applyNumberFormat="1" applyFont="1" applyFill="1" applyBorder="1" applyAlignment="1">
      <alignment vertical="center"/>
    </xf>
    <xf numFmtId="0" fontId="4" fillId="9" borderId="67" xfId="0" applyFont="1" applyFill="1" applyBorder="1"/>
    <xf numFmtId="176" fontId="4" fillId="8" borderId="67" xfId="0" applyNumberFormat="1" applyFont="1" applyFill="1" applyBorder="1" applyAlignment="1">
      <alignment horizontal="center" vertical="center" wrapText="1"/>
    </xf>
    <xf numFmtId="0" fontId="4" fillId="7" borderId="67" xfId="0" applyFont="1" applyFill="1" applyBorder="1" applyAlignment="1">
      <alignment horizontal="center" vertical="center"/>
    </xf>
    <xf numFmtId="176" fontId="4" fillId="8" borderId="65" xfId="0" applyNumberFormat="1" applyFont="1" applyFill="1" applyBorder="1" applyAlignment="1">
      <alignment horizontal="center" vertical="center" wrapText="1"/>
    </xf>
    <xf numFmtId="207" fontId="4" fillId="9" borderId="57" xfId="0" applyNumberFormat="1" applyFont="1" applyFill="1" applyBorder="1" applyAlignment="1">
      <alignment horizontal="right" vertical="center"/>
    </xf>
    <xf numFmtId="0" fontId="73" fillId="7" borderId="0" xfId="0" applyFont="1" applyFill="1" applyAlignment="1">
      <alignment vertical="center"/>
    </xf>
    <xf numFmtId="0" fontId="63" fillId="9" borderId="0" xfId="0" applyFont="1" applyFill="1" applyAlignment="1">
      <alignment vertical="center"/>
    </xf>
    <xf numFmtId="0" fontId="73" fillId="9" borderId="0" xfId="0" applyFont="1" applyFill="1" applyAlignment="1">
      <alignment vertical="center"/>
    </xf>
    <xf numFmtId="0" fontId="73" fillId="9" borderId="0" xfId="0" applyFont="1" applyFill="1" applyAlignment="1">
      <alignment vertical="center" wrapText="1"/>
    </xf>
    <xf numFmtId="178" fontId="73" fillId="9" borderId="0" xfId="20" applyNumberFormat="1" applyFont="1" applyFill="1"/>
    <xf numFmtId="0" fontId="73" fillId="9" borderId="0" xfId="0" applyFont="1" applyFill="1" applyAlignment="1">
      <alignment horizontal="center"/>
    </xf>
    <xf numFmtId="0" fontId="4" fillId="9" borderId="16" xfId="0" applyFont="1" applyFill="1" applyBorder="1" applyAlignment="1">
      <alignment vertical="center"/>
    </xf>
    <xf numFmtId="0" fontId="73" fillId="9" borderId="0" xfId="22" applyFont="1" applyFill="1" applyAlignment="1">
      <alignment horizontal="center" vertical="center"/>
    </xf>
    <xf numFmtId="0" fontId="15" fillId="9" borderId="0" xfId="0" applyFont="1" applyFill="1" applyAlignment="1">
      <alignment vertical="top"/>
    </xf>
    <xf numFmtId="0" fontId="4" fillId="9" borderId="65" xfId="0" applyFont="1" applyFill="1" applyBorder="1" applyAlignment="1">
      <alignment vertical="center"/>
    </xf>
    <xf numFmtId="0" fontId="63" fillId="7" borderId="0" xfId="0" applyFont="1" applyFill="1" applyAlignment="1">
      <alignment vertical="center"/>
    </xf>
    <xf numFmtId="0" fontId="81" fillId="7" borderId="0" xfId="0" applyFont="1" applyFill="1" applyAlignment="1">
      <alignment vertical="center"/>
    </xf>
    <xf numFmtId="0" fontId="73" fillId="7" borderId="0" xfId="0" applyFont="1" applyFill="1" applyAlignment="1">
      <alignment vertical="center" wrapText="1"/>
    </xf>
    <xf numFmtId="0" fontId="73" fillId="7" borderId="0" xfId="0" applyFont="1" applyFill="1" applyAlignment="1">
      <alignment horizontal="center" vertical="center"/>
    </xf>
    <xf numFmtId="0" fontId="73" fillId="7" borderId="0" xfId="0" applyFont="1" applyFill="1" applyAlignment="1">
      <alignment horizontal="left" vertical="center"/>
    </xf>
    <xf numFmtId="176" fontId="73" fillId="7" borderId="0" xfId="0" applyNumberFormat="1" applyFont="1" applyFill="1" applyAlignment="1">
      <alignment horizontal="center" vertical="center"/>
    </xf>
    <xf numFmtId="0" fontId="73" fillId="9" borderId="0" xfId="0" applyFont="1" applyFill="1" applyAlignment="1">
      <alignment horizontal="left" vertical="center" wrapText="1"/>
    </xf>
    <xf numFmtId="4" fontId="73" fillId="9" borderId="0" xfId="0" applyNumberFormat="1" applyFont="1" applyFill="1" applyAlignment="1">
      <alignment vertical="center"/>
    </xf>
    <xf numFmtId="0" fontId="15" fillId="7" borderId="0" xfId="0" applyFont="1" applyFill="1" applyAlignment="1">
      <alignment vertical="center"/>
    </xf>
    <xf numFmtId="185" fontId="73" fillId="7" borderId="0" xfId="0" applyNumberFormat="1" applyFont="1" applyFill="1" applyAlignment="1">
      <alignment horizontal="right" vertical="center"/>
    </xf>
    <xf numFmtId="0" fontId="79" fillId="7" borderId="0" xfId="0" applyFont="1" applyFill="1" applyAlignment="1">
      <alignment horizontal="left" vertical="center" wrapText="1"/>
    </xf>
    <xf numFmtId="0" fontId="73" fillId="7" borderId="0" xfId="0" applyFont="1" applyFill="1" applyAlignment="1">
      <alignment horizontal="left" vertical="center" wrapText="1"/>
    </xf>
    <xf numFmtId="0" fontId="4" fillId="7" borderId="65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/>
    </xf>
    <xf numFmtId="0" fontId="4" fillId="9" borderId="68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4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left" vertical="center"/>
    </xf>
    <xf numFmtId="176" fontId="4" fillId="8" borderId="63" xfId="0" applyNumberFormat="1" applyFont="1" applyFill="1" applyBorder="1" applyAlignment="1">
      <alignment horizontal="center" vertical="center" wrapText="1"/>
    </xf>
    <xf numFmtId="176" fontId="4" fillId="7" borderId="65" xfId="0" applyNumberFormat="1" applyFont="1" applyFill="1" applyBorder="1" applyAlignment="1">
      <alignment horizontal="center" vertical="center"/>
    </xf>
    <xf numFmtId="0" fontId="82" fillId="7" borderId="0" xfId="0" applyFont="1" applyFill="1" applyAlignment="1">
      <alignment vertical="center"/>
    </xf>
    <xf numFmtId="0" fontId="3" fillId="9" borderId="68" xfId="0" applyFont="1" applyFill="1" applyBorder="1" applyAlignment="1">
      <alignment vertical="center" wrapText="1"/>
    </xf>
    <xf numFmtId="0" fontId="3" fillId="7" borderId="57" xfId="0" applyFont="1" applyFill="1" applyBorder="1" applyAlignment="1">
      <alignment vertical="center" wrapText="1"/>
    </xf>
    <xf numFmtId="10" fontId="4" fillId="36" borderId="0" xfId="20" applyNumberFormat="1" applyFont="1" applyFill="1" applyBorder="1"/>
    <xf numFmtId="0" fontId="84" fillId="9" borderId="57" xfId="0" applyFont="1" applyFill="1" applyBorder="1" applyAlignment="1">
      <alignment horizontal="left" vertical="center" wrapText="1"/>
    </xf>
    <xf numFmtId="176" fontId="4" fillId="9" borderId="57" xfId="0" applyNumberFormat="1" applyFont="1" applyFill="1" applyBorder="1" applyAlignment="1">
      <alignment horizontal="center" vertical="center"/>
    </xf>
    <xf numFmtId="0" fontId="85" fillId="7" borderId="0" xfId="0" applyFont="1" applyFill="1" applyAlignment="1">
      <alignment vertical="center" wrapText="1"/>
    </xf>
    <xf numFmtId="0" fontId="85" fillId="9" borderId="0" xfId="0" applyFont="1" applyFill="1" applyAlignment="1">
      <alignment vertical="center" wrapText="1"/>
    </xf>
    <xf numFmtId="0" fontId="85" fillId="9" borderId="0" xfId="0" applyFont="1" applyFill="1" applyAlignment="1">
      <alignment horizontal="left" vertical="center" wrapText="1"/>
    </xf>
    <xf numFmtId="4" fontId="78" fillId="9" borderId="0" xfId="0" applyNumberFormat="1" applyFont="1" applyFill="1" applyAlignment="1">
      <alignment vertical="center"/>
    </xf>
    <xf numFmtId="4" fontId="85" fillId="9" borderId="0" xfId="0" applyNumberFormat="1" applyFont="1" applyFill="1" applyAlignment="1">
      <alignment vertical="center"/>
    </xf>
    <xf numFmtId="0" fontId="85" fillId="7" borderId="0" xfId="0" applyFont="1" applyFill="1" applyAlignment="1">
      <alignment horizontal="left" vertical="center" wrapText="1"/>
    </xf>
    <xf numFmtId="0" fontId="4" fillId="9" borderId="68" xfId="22" applyFont="1" applyFill="1" applyBorder="1" applyAlignment="1">
      <alignment horizontal="center" vertical="center"/>
    </xf>
    <xf numFmtId="0" fontId="85" fillId="7" borderId="0" xfId="0" applyFont="1" applyFill="1" applyAlignment="1">
      <alignment vertical="center"/>
    </xf>
    <xf numFmtId="0" fontId="78" fillId="7" borderId="0" xfId="0" applyFont="1" applyFill="1" applyAlignment="1">
      <alignment horizontal="left" vertical="center" wrapText="1"/>
    </xf>
    <xf numFmtId="0" fontId="4" fillId="9" borderId="57" xfId="22" applyFont="1" applyFill="1" applyBorder="1">
      <alignment vertical="center"/>
    </xf>
    <xf numFmtId="0" fontId="4" fillId="9" borderId="65" xfId="22" applyFont="1" applyFill="1" applyBorder="1">
      <alignment vertical="center"/>
    </xf>
    <xf numFmtId="0" fontId="4" fillId="9" borderId="67" xfId="0" applyFont="1" applyFill="1" applyBorder="1" applyAlignment="1">
      <alignment vertical="center"/>
    </xf>
    <xf numFmtId="0" fontId="4" fillId="9" borderId="65" xfId="0" applyFont="1" applyFill="1" applyBorder="1" applyAlignment="1">
      <alignment vertical="center" wrapText="1"/>
    </xf>
    <xf numFmtId="0" fontId="73" fillId="9" borderId="61" xfId="22" applyFont="1" applyFill="1" applyBorder="1" applyAlignment="1">
      <alignment vertical="center" wrapText="1"/>
    </xf>
    <xf numFmtId="0" fontId="4" fillId="9" borderId="57" xfId="22" applyFont="1" applyFill="1" applyBorder="1" applyAlignment="1">
      <alignment vertical="center" wrapText="1"/>
    </xf>
    <xf numFmtId="0" fontId="4" fillId="9" borderId="65" xfId="0" applyFont="1" applyFill="1" applyBorder="1"/>
    <xf numFmtId="0" fontId="4" fillId="9" borderId="66" xfId="0" applyFont="1" applyFill="1" applyBorder="1" applyAlignment="1">
      <alignment vertical="center" wrapText="1"/>
    </xf>
    <xf numFmtId="0" fontId="4" fillId="9" borderId="65" xfId="0" applyFont="1" applyFill="1" applyBorder="1" applyAlignment="1">
      <alignment horizontal="left" vertical="center" wrapText="1"/>
    </xf>
    <xf numFmtId="0" fontId="4" fillId="9" borderId="65" xfId="0" applyFont="1" applyFill="1" applyBorder="1" applyAlignment="1">
      <alignment wrapText="1"/>
    </xf>
    <xf numFmtId="0" fontId="4" fillId="9" borderId="68" xfId="22" applyFont="1" applyFill="1" applyBorder="1">
      <alignment vertical="center"/>
    </xf>
    <xf numFmtId="0" fontId="4" fillId="9" borderId="68" xfId="22" applyFont="1" applyFill="1" applyBorder="1" applyAlignment="1">
      <alignment vertical="center" wrapText="1"/>
    </xf>
    <xf numFmtId="0" fontId="4" fillId="9" borderId="68" xfId="0" applyFont="1" applyFill="1" applyBorder="1" applyAlignment="1">
      <alignment vertical="center"/>
    </xf>
    <xf numFmtId="0" fontId="4" fillId="9" borderId="66" xfId="0" applyFont="1" applyFill="1" applyBorder="1" applyAlignment="1">
      <alignment horizontal="left" vertical="center"/>
    </xf>
    <xf numFmtId="0" fontId="4" fillId="9" borderId="63" xfId="22" applyFont="1" applyFill="1" applyBorder="1">
      <alignment vertical="center"/>
    </xf>
    <xf numFmtId="0" fontId="4" fillId="9" borderId="62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 wrapText="1"/>
    </xf>
    <xf numFmtId="0" fontId="4" fillId="9" borderId="61" xfId="0" applyFont="1" applyFill="1" applyBorder="1"/>
    <xf numFmtId="38" fontId="4" fillId="9" borderId="68" xfId="21" applyFont="1" applyFill="1" applyBorder="1" applyAlignment="1">
      <alignment horizontal="right" vertical="center"/>
    </xf>
    <xf numFmtId="40" fontId="4" fillId="9" borderId="68" xfId="21" applyNumberFormat="1" applyFont="1" applyFill="1" applyBorder="1" applyAlignment="1">
      <alignment horizontal="right" vertical="center"/>
    </xf>
    <xf numFmtId="0" fontId="4" fillId="9" borderId="63" xfId="0" applyFont="1" applyFill="1" applyBorder="1" applyAlignment="1">
      <alignment vertical="center"/>
    </xf>
    <xf numFmtId="40" fontId="4" fillId="9" borderId="68" xfId="0" applyNumberFormat="1" applyFont="1" applyFill="1" applyBorder="1" applyAlignment="1">
      <alignment horizontal="right" vertical="center"/>
    </xf>
    <xf numFmtId="177" fontId="4" fillId="9" borderId="57" xfId="0" applyNumberFormat="1" applyFont="1" applyFill="1" applyBorder="1" applyAlignment="1">
      <alignment horizontal="right" vertical="center"/>
    </xf>
    <xf numFmtId="180" fontId="4" fillId="9" borderId="57" xfId="0" applyNumberFormat="1" applyFont="1" applyFill="1" applyBorder="1" applyAlignment="1">
      <alignment horizontal="right" vertical="center"/>
    </xf>
    <xf numFmtId="180" fontId="4" fillId="9" borderId="68" xfId="0" applyNumberFormat="1" applyFont="1" applyFill="1" applyBorder="1" applyAlignment="1">
      <alignment horizontal="right" vertical="center"/>
    </xf>
    <xf numFmtId="177" fontId="4" fillId="9" borderId="68" xfId="0" applyNumberFormat="1" applyFont="1" applyFill="1" applyBorder="1" applyAlignment="1">
      <alignment horizontal="right" vertical="center"/>
    </xf>
    <xf numFmtId="202" fontId="4" fillId="9" borderId="68" xfId="21" applyNumberFormat="1" applyFont="1" applyFill="1" applyBorder="1" applyAlignment="1">
      <alignment horizontal="right" vertical="center"/>
    </xf>
    <xf numFmtId="40" fontId="4" fillId="9" borderId="68" xfId="21" applyNumberFormat="1" applyFont="1" applyFill="1" applyBorder="1"/>
    <xf numFmtId="38" fontId="4" fillId="9" borderId="57" xfId="21" applyFont="1" applyFill="1" applyBorder="1"/>
    <xf numFmtId="0" fontId="4" fillId="9" borderId="67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horizontal="center" vertical="center"/>
    </xf>
    <xf numFmtId="0" fontId="4" fillId="8" borderId="68" xfId="0" applyFont="1" applyFill="1" applyBorder="1" applyAlignment="1">
      <alignment horizontal="center" vertical="center"/>
    </xf>
    <xf numFmtId="38" fontId="4" fillId="9" borderId="57" xfId="0" applyNumberFormat="1" applyFont="1" applyFill="1" applyBorder="1" applyAlignment="1">
      <alignment vertical="center"/>
    </xf>
    <xf numFmtId="176" fontId="4" fillId="7" borderId="57" xfId="0" applyNumberFormat="1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 wrapText="1"/>
    </xf>
    <xf numFmtId="202" fontId="4" fillId="7" borderId="57" xfId="21" applyNumberFormat="1" applyFont="1" applyFill="1" applyBorder="1" applyAlignment="1">
      <alignment horizontal="right" vertical="center"/>
    </xf>
    <xf numFmtId="176" fontId="4" fillId="9" borderId="57" xfId="0" applyNumberFormat="1" applyFont="1" applyFill="1" applyBorder="1" applyAlignment="1">
      <alignment horizontal="left" vertical="center" wrapText="1"/>
    </xf>
    <xf numFmtId="199" fontId="4" fillId="7" borderId="57" xfId="21" applyNumberFormat="1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vertical="center"/>
    </xf>
    <xf numFmtId="185" fontId="4" fillId="7" borderId="57" xfId="0" applyNumberFormat="1" applyFont="1" applyFill="1" applyBorder="1" applyAlignment="1">
      <alignment vertical="center"/>
    </xf>
    <xf numFmtId="190" fontId="4" fillId="7" borderId="57" xfId="0" applyNumberFormat="1" applyFont="1" applyFill="1" applyBorder="1" applyAlignment="1">
      <alignment vertical="center"/>
    </xf>
    <xf numFmtId="176" fontId="4" fillId="8" borderId="68" xfId="0" applyNumberFormat="1" applyFont="1" applyFill="1" applyBorder="1" applyAlignment="1">
      <alignment horizontal="center" vertical="center" wrapText="1"/>
    </xf>
    <xf numFmtId="38" fontId="4" fillId="7" borderId="57" xfId="21" applyFont="1" applyFill="1" applyBorder="1" applyAlignment="1">
      <alignment horizontal="right" vertical="center"/>
    </xf>
    <xf numFmtId="199" fontId="4" fillId="7" borderId="57" xfId="21" applyNumberFormat="1" applyFont="1" applyFill="1" applyBorder="1" applyAlignment="1">
      <alignment vertical="center"/>
    </xf>
    <xf numFmtId="38" fontId="4" fillId="10" borderId="57" xfId="21" applyFont="1" applyFill="1" applyBorder="1" applyAlignment="1">
      <alignment vertical="center"/>
    </xf>
    <xf numFmtId="0" fontId="73" fillId="9" borderId="61" xfId="0" applyFont="1" applyFill="1" applyBorder="1" applyAlignment="1">
      <alignment horizontal="left" vertical="center" wrapText="1"/>
    </xf>
    <xf numFmtId="177" fontId="4" fillId="7" borderId="61" xfId="0" applyNumberFormat="1" applyFont="1" applyFill="1" applyBorder="1" applyAlignment="1">
      <alignment vertical="center"/>
    </xf>
    <xf numFmtId="38" fontId="4" fillId="9" borderId="57" xfId="21" applyFont="1" applyFill="1" applyBorder="1" applyAlignment="1">
      <alignment vertical="center"/>
    </xf>
    <xf numFmtId="177" fontId="4" fillId="9" borderId="57" xfId="0" applyNumberFormat="1" applyFont="1" applyFill="1" applyBorder="1" applyAlignment="1">
      <alignment vertical="center"/>
    </xf>
    <xf numFmtId="177" fontId="4" fillId="7" borderId="57" xfId="0" applyNumberFormat="1" applyFont="1" applyFill="1" applyBorder="1" applyAlignment="1">
      <alignment vertical="center"/>
    </xf>
    <xf numFmtId="2" fontId="4" fillId="7" borderId="57" xfId="0" applyNumberFormat="1" applyFont="1" applyFill="1" applyBorder="1" applyAlignment="1">
      <alignment vertical="center"/>
    </xf>
    <xf numFmtId="40" fontId="4" fillId="7" borderId="57" xfId="21" applyNumberFormat="1" applyFont="1" applyFill="1" applyBorder="1" applyAlignment="1">
      <alignment vertical="center"/>
    </xf>
    <xf numFmtId="0" fontId="4" fillId="9" borderId="57" xfId="0" applyFont="1" applyFill="1" applyBorder="1" applyAlignment="1">
      <alignment horizontal="left" wrapText="1"/>
    </xf>
    <xf numFmtId="40" fontId="4" fillId="7" borderId="57" xfId="21" applyNumberFormat="1" applyFont="1" applyFill="1" applyBorder="1" applyAlignment="1">
      <alignment horizontal="right" vertical="center"/>
    </xf>
    <xf numFmtId="10" fontId="4" fillId="9" borderId="57" xfId="0" applyNumberFormat="1" applyFont="1" applyFill="1" applyBorder="1" applyAlignment="1">
      <alignment vertical="center"/>
    </xf>
    <xf numFmtId="196" fontId="4" fillId="9" borderId="57" xfId="0" applyNumberFormat="1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vertical="center"/>
    </xf>
    <xf numFmtId="3" fontId="4" fillId="9" borderId="57" xfId="0" applyNumberFormat="1" applyFont="1" applyFill="1" applyBorder="1" applyAlignment="1">
      <alignment vertical="center"/>
    </xf>
    <xf numFmtId="185" fontId="4" fillId="9" borderId="61" xfId="0" applyNumberFormat="1" applyFont="1" applyFill="1" applyBorder="1" applyAlignment="1">
      <alignment horizontal="right" vertical="center"/>
    </xf>
    <xf numFmtId="185" fontId="4" fillId="9" borderId="61" xfId="0" applyNumberFormat="1" applyFont="1" applyFill="1" applyBorder="1" applyAlignment="1">
      <alignment vertical="center"/>
    </xf>
    <xf numFmtId="4" fontId="4" fillId="7" borderId="57" xfId="0" applyNumberFormat="1" applyFont="1" applyFill="1" applyBorder="1" applyAlignment="1">
      <alignment vertical="center"/>
    </xf>
    <xf numFmtId="1" fontId="4" fillId="9" borderId="57" xfId="0" applyNumberFormat="1" applyFont="1" applyFill="1" applyBorder="1" applyAlignment="1">
      <alignment horizontal="right" vertical="center"/>
    </xf>
    <xf numFmtId="191" fontId="4" fillId="9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right" vertical="center"/>
    </xf>
    <xf numFmtId="1" fontId="4" fillId="7" borderId="57" xfId="0" applyNumberFormat="1" applyFont="1" applyFill="1" applyBorder="1" applyAlignment="1">
      <alignment horizontal="right" vertical="center"/>
    </xf>
    <xf numFmtId="9" fontId="4" fillId="7" borderId="57" xfId="0" applyNumberFormat="1" applyFont="1" applyFill="1" applyBorder="1" applyAlignment="1">
      <alignment horizontal="right" vertical="center"/>
    </xf>
    <xf numFmtId="178" fontId="4" fillId="7" borderId="57" xfId="0" applyNumberFormat="1" applyFont="1" applyFill="1" applyBorder="1" applyAlignment="1">
      <alignment horizontal="right" vertical="center"/>
    </xf>
    <xf numFmtId="0" fontId="4" fillId="7" borderId="68" xfId="0" applyFont="1" applyFill="1" applyBorder="1" applyAlignment="1">
      <alignment horizontal="left" vertical="center" wrapText="1"/>
    </xf>
    <xf numFmtId="191" fontId="4" fillId="7" borderId="57" xfId="0" applyNumberFormat="1" applyFont="1" applyFill="1" applyBorder="1" applyAlignment="1">
      <alignment horizontal="right" vertical="center"/>
    </xf>
    <xf numFmtId="190" fontId="4" fillId="7" borderId="57" xfId="0" applyNumberFormat="1" applyFont="1" applyFill="1" applyBorder="1" applyAlignment="1">
      <alignment horizontal="right" vertical="center"/>
    </xf>
    <xf numFmtId="194" fontId="4" fillId="7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left" vertical="center"/>
    </xf>
    <xf numFmtId="3" fontId="4" fillId="7" borderId="57" xfId="0" applyNumberFormat="1" applyFont="1" applyFill="1" applyBorder="1" applyAlignment="1">
      <alignment horizontal="right" vertical="center"/>
    </xf>
    <xf numFmtId="178" fontId="4" fillId="7" borderId="57" xfId="2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horizontal="right" vertical="center"/>
    </xf>
    <xf numFmtId="185" fontId="4" fillId="7" borderId="57" xfId="0" applyNumberFormat="1" applyFont="1" applyFill="1" applyBorder="1" applyAlignment="1">
      <alignment horizontal="right" vertical="center"/>
    </xf>
    <xf numFmtId="4" fontId="4" fillId="7" borderId="57" xfId="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vertical="center"/>
    </xf>
    <xf numFmtId="9" fontId="4" fillId="9" borderId="57" xfId="20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horizontal="right" vertical="center"/>
    </xf>
    <xf numFmtId="189" fontId="4" fillId="7" borderId="57" xfId="0" applyNumberFormat="1" applyFont="1" applyFill="1" applyBorder="1" applyAlignment="1">
      <alignment horizontal="right" vertical="center"/>
    </xf>
    <xf numFmtId="184" fontId="4" fillId="9" borderId="57" xfId="0" applyNumberFormat="1" applyFont="1" applyFill="1" applyBorder="1" applyAlignment="1">
      <alignment horizontal="right" vertical="center"/>
    </xf>
    <xf numFmtId="204" fontId="4" fillId="7" borderId="57" xfId="0" applyNumberFormat="1" applyFont="1" applyFill="1" applyBorder="1" applyAlignment="1">
      <alignment horizontal="right" vertical="center"/>
    </xf>
    <xf numFmtId="205" fontId="4" fillId="7" borderId="57" xfId="0" applyNumberFormat="1" applyFont="1" applyFill="1" applyBorder="1" applyAlignment="1">
      <alignment horizontal="right" vertical="center"/>
    </xf>
    <xf numFmtId="206" fontId="4" fillId="7" borderId="57" xfId="0" applyNumberFormat="1" applyFont="1" applyFill="1" applyBorder="1" applyAlignment="1">
      <alignment horizontal="right" vertical="center"/>
    </xf>
    <xf numFmtId="0" fontId="3" fillId="9" borderId="57" xfId="0" applyFont="1" applyFill="1" applyBorder="1" applyAlignment="1">
      <alignment horizontal="left" vertical="center" wrapText="1"/>
    </xf>
    <xf numFmtId="0" fontId="85" fillId="7" borderId="0" xfId="0" applyFont="1" applyFill="1" applyAlignment="1">
      <alignment horizontal="center" vertical="center"/>
    </xf>
    <xf numFmtId="0" fontId="78" fillId="7" borderId="0" xfId="0" applyFont="1" applyFill="1" applyAlignment="1">
      <alignment horizontal="center" vertical="center"/>
    </xf>
    <xf numFmtId="0" fontId="78" fillId="7" borderId="0" xfId="0" applyFont="1" applyFill="1" applyAlignment="1">
      <alignment vertical="center"/>
    </xf>
    <xf numFmtId="0" fontId="3" fillId="9" borderId="57" xfId="0" applyFont="1" applyFill="1" applyBorder="1" applyAlignment="1">
      <alignment vertical="center"/>
    </xf>
    <xf numFmtId="0" fontId="78" fillId="7" borderId="0" xfId="0" applyFont="1" applyFill="1" applyAlignment="1">
      <alignment vertical="center" wrapText="1"/>
    </xf>
    <xf numFmtId="176" fontId="4" fillId="7" borderId="13" xfId="0" applyNumberFormat="1" applyFont="1" applyFill="1" applyBorder="1" applyAlignment="1">
      <alignment horizontal="left" vertical="center" wrapText="1"/>
    </xf>
    <xf numFmtId="199" fontId="4" fillId="7" borderId="13" xfId="21" applyNumberFormat="1" applyFont="1" applyFill="1" applyBorder="1" applyAlignment="1">
      <alignment horizontal="right" vertical="center"/>
    </xf>
    <xf numFmtId="185" fontId="4" fillId="7" borderId="13" xfId="0" applyNumberFormat="1" applyFont="1" applyFill="1" applyBorder="1" applyAlignment="1">
      <alignment vertical="center"/>
    </xf>
    <xf numFmtId="176" fontId="3" fillId="8" borderId="6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85" fillId="9" borderId="0" xfId="22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0" fontId="85" fillId="9" borderId="0" xfId="0" applyFont="1" applyFill="1"/>
    <xf numFmtId="0" fontId="86" fillId="9" borderId="0" xfId="0" applyFont="1" applyFill="1"/>
    <xf numFmtId="0" fontId="85" fillId="9" borderId="61" xfId="0" applyFont="1" applyFill="1" applyBorder="1" applyAlignment="1">
      <alignment vertical="center"/>
    </xf>
    <xf numFmtId="178" fontId="85" fillId="9" borderId="0" xfId="20" applyNumberFormat="1" applyFont="1" applyFill="1"/>
    <xf numFmtId="0" fontId="3" fillId="9" borderId="57" xfId="0" applyFont="1" applyFill="1" applyBorder="1" applyAlignment="1">
      <alignment horizontal="right" vertical="center" wrapText="1"/>
    </xf>
    <xf numFmtId="0" fontId="82" fillId="9" borderId="0" xfId="0" applyFont="1" applyFill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top"/>
    </xf>
    <xf numFmtId="0" fontId="4" fillId="9" borderId="1" xfId="22" applyFont="1" applyFill="1" applyBorder="1" applyAlignment="1">
      <alignment horizontal="center" vertical="center"/>
    </xf>
    <xf numFmtId="0" fontId="84" fillId="9" borderId="0" xfId="0" applyFont="1" applyFill="1" applyAlignment="1">
      <alignment vertical="center"/>
    </xf>
    <xf numFmtId="38" fontId="4" fillId="9" borderId="7" xfId="21" applyFont="1" applyFill="1" applyBorder="1"/>
    <xf numFmtId="0" fontId="4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3" fillId="9" borderId="65" xfId="0" applyFont="1" applyFill="1" applyBorder="1" applyAlignment="1">
      <alignment vertical="center"/>
    </xf>
    <xf numFmtId="0" fontId="4" fillId="9" borderId="69" xfId="0" applyFont="1" applyFill="1" applyBorder="1" applyAlignment="1">
      <alignment vertical="center"/>
    </xf>
    <xf numFmtId="0" fontId="4" fillId="36" borderId="70" xfId="0" applyFont="1" applyFill="1" applyBorder="1" applyAlignment="1">
      <alignment horizontal="center" vertical="center"/>
    </xf>
    <xf numFmtId="1" fontId="72" fillId="36" borderId="68" xfId="22" applyNumberFormat="1" applyFont="1" applyFill="1" applyBorder="1" applyAlignment="1">
      <alignment horizontal="right" vertical="center"/>
    </xf>
    <xf numFmtId="0" fontId="3" fillId="9" borderId="68" xfId="0" applyFont="1" applyFill="1" applyBorder="1" applyAlignment="1">
      <alignment horizontal="left" vertical="center" wrapText="1"/>
    </xf>
    <xf numFmtId="0" fontId="82" fillId="9" borderId="1" xfId="0" applyFont="1" applyFill="1" applyBorder="1" applyAlignment="1">
      <alignment horizontal="left" vertical="center" wrapText="1"/>
    </xf>
    <xf numFmtId="38" fontId="4" fillId="9" borderId="0" xfId="21" applyFont="1" applyFill="1" applyBorder="1"/>
    <xf numFmtId="0" fontId="78" fillId="9" borderId="0" xfId="0" applyFont="1" applyFill="1" applyAlignment="1">
      <alignment vertical="center" wrapText="1"/>
    </xf>
    <xf numFmtId="0" fontId="4" fillId="36" borderId="68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left" vertical="center" wrapText="1"/>
    </xf>
    <xf numFmtId="0" fontId="4" fillId="9" borderId="74" xfId="0" applyFont="1" applyFill="1" applyBorder="1"/>
    <xf numFmtId="0" fontId="4" fillId="8" borderId="1" xfId="0" applyFont="1" applyFill="1" applyBorder="1" applyAlignment="1">
      <alignment horizontal="center"/>
    </xf>
    <xf numFmtId="2" fontId="72" fillId="36" borderId="13" xfId="22" applyNumberFormat="1" applyFont="1" applyFill="1" applyBorder="1" applyAlignment="1">
      <alignment horizontal="right" vertical="center"/>
    </xf>
    <xf numFmtId="203" fontId="72" fillId="36" borderId="1" xfId="22" applyNumberFormat="1" applyFont="1" applyFill="1" applyBorder="1" applyAlignment="1">
      <alignment horizontal="right" vertical="center"/>
    </xf>
    <xf numFmtId="0" fontId="3" fillId="9" borderId="12" xfId="0" applyFont="1" applyFill="1" applyBorder="1" applyAlignment="1">
      <alignment horizontal="left"/>
    </xf>
    <xf numFmtId="38" fontId="4" fillId="9" borderId="4" xfId="21" applyFont="1" applyFill="1" applyBorder="1"/>
    <xf numFmtId="0" fontId="4" fillId="9" borderId="1" xfId="0" applyFont="1" applyFill="1" applyBorder="1" applyAlignment="1">
      <alignment horizontal="center"/>
    </xf>
    <xf numFmtId="2" fontId="4" fillId="9" borderId="1" xfId="0" applyNumberFormat="1" applyFont="1" applyFill="1" applyBorder="1"/>
    <xf numFmtId="0" fontId="4" fillId="9" borderId="75" xfId="0" applyFont="1" applyFill="1" applyBorder="1"/>
    <xf numFmtId="2" fontId="4" fillId="9" borderId="76" xfId="0" applyNumberFormat="1" applyFont="1" applyFill="1" applyBorder="1"/>
    <xf numFmtId="0" fontId="4" fillId="9" borderId="64" xfId="0" applyFont="1" applyFill="1" applyBorder="1" applyAlignment="1">
      <alignment vertical="center"/>
    </xf>
    <xf numFmtId="0" fontId="4" fillId="9" borderId="64" xfId="0" applyFont="1" applyFill="1" applyBorder="1" applyAlignment="1">
      <alignment vertical="center" wrapText="1"/>
    </xf>
    <xf numFmtId="1" fontId="4" fillId="9" borderId="13" xfId="0" applyNumberFormat="1" applyFont="1" applyFill="1" applyBorder="1"/>
    <xf numFmtId="0" fontId="4" fillId="0" borderId="72" xfId="0" applyFont="1" applyBorder="1"/>
    <xf numFmtId="38" fontId="4" fillId="9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38" fontId="4" fillId="9" borderId="1" xfId="0" applyNumberFormat="1" applyFont="1" applyFill="1" applyBorder="1" applyAlignment="1">
      <alignment horizontal="right" vertical="center"/>
    </xf>
    <xf numFmtId="0" fontId="84" fillId="9" borderId="13" xfId="0" applyFont="1" applyFill="1" applyBorder="1" applyAlignment="1">
      <alignment vertical="center" wrapText="1"/>
    </xf>
    <xf numFmtId="0" fontId="4" fillId="9" borderId="77" xfId="22" applyFont="1" applyFill="1" applyBorder="1" applyAlignment="1">
      <alignment horizontal="center" vertical="center"/>
    </xf>
    <xf numFmtId="38" fontId="4" fillId="9" borderId="77" xfId="0" applyNumberFormat="1" applyFont="1" applyFill="1" applyBorder="1" applyAlignment="1">
      <alignment vertical="center"/>
    </xf>
    <xf numFmtId="38" fontId="4" fillId="9" borderId="77" xfId="0" applyNumberFormat="1" applyFont="1" applyFill="1" applyBorder="1" applyAlignment="1">
      <alignment horizontal="right" vertical="center"/>
    </xf>
    <xf numFmtId="0" fontId="3" fillId="9" borderId="0" xfId="0" applyFont="1" applyFill="1" applyAlignment="1">
      <alignment horizontal="left" vertical="center" wrapText="1"/>
    </xf>
    <xf numFmtId="38" fontId="4" fillId="7" borderId="0" xfId="21" applyFont="1" applyFill="1" applyBorder="1" applyAlignment="1">
      <alignment horizontal="right" vertical="center"/>
    </xf>
    <xf numFmtId="176" fontId="4" fillId="8" borderId="77" xfId="0" applyNumberFormat="1" applyFont="1" applyFill="1" applyBorder="1" applyAlignment="1">
      <alignment horizontal="center" vertical="center" wrapText="1"/>
    </xf>
    <xf numFmtId="176" fontId="3" fillId="8" borderId="77" xfId="0" applyNumberFormat="1" applyFont="1" applyFill="1" applyBorder="1" applyAlignment="1">
      <alignment horizontal="center" vertical="center" wrapText="1"/>
    </xf>
    <xf numFmtId="178" fontId="87" fillId="9" borderId="0" xfId="20" applyNumberFormat="1" applyFont="1" applyFill="1" applyBorder="1"/>
    <xf numFmtId="0" fontId="84" fillId="7" borderId="57" xfId="0" applyFont="1" applyFill="1" applyBorder="1" applyAlignment="1">
      <alignment horizontal="left" vertical="center" wrapText="1"/>
    </xf>
    <xf numFmtId="0" fontId="84" fillId="9" borderId="4" xfId="0" applyFont="1" applyFill="1" applyBorder="1" applyAlignment="1">
      <alignment horizontal="left" vertical="center" wrapText="1"/>
    </xf>
    <xf numFmtId="176" fontId="4" fillId="36" borderId="13" xfId="0" applyNumberFormat="1" applyFont="1" applyFill="1" applyBorder="1" applyAlignment="1">
      <alignment horizontal="left" vertical="center" wrapText="1"/>
    </xf>
    <xf numFmtId="176" fontId="4" fillId="7" borderId="80" xfId="0" applyNumberFormat="1" applyFont="1" applyFill="1" applyBorder="1" applyAlignment="1">
      <alignment horizontal="center" vertical="center"/>
    </xf>
    <xf numFmtId="38" fontId="4" fillId="7" borderId="80" xfId="21" applyFont="1" applyFill="1" applyBorder="1" applyAlignment="1">
      <alignment horizontal="right" vertical="center"/>
    </xf>
    <xf numFmtId="176" fontId="4" fillId="7" borderId="81" xfId="0" applyNumberFormat="1" applyFont="1" applyFill="1" applyBorder="1" applyAlignment="1">
      <alignment horizontal="center" vertical="center"/>
    </xf>
    <xf numFmtId="38" fontId="4" fillId="7" borderId="81" xfId="21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80" xfId="0" applyFont="1" applyFill="1" applyBorder="1" applyAlignment="1">
      <alignment horizontal="left" vertical="center" wrapText="1"/>
    </xf>
    <xf numFmtId="0" fontId="4" fillId="9" borderId="81" xfId="0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/>
    </xf>
    <xf numFmtId="38" fontId="4" fillId="7" borderId="1" xfId="21" applyFont="1" applyFill="1" applyBorder="1" applyAlignment="1">
      <alignment horizontal="right" vertical="center"/>
    </xf>
    <xf numFmtId="176" fontId="84" fillId="8" borderId="1" xfId="0" applyNumberFormat="1" applyFont="1" applyFill="1" applyBorder="1" applyAlignment="1">
      <alignment horizontal="center" vertical="center" wrapText="1"/>
    </xf>
    <xf numFmtId="176" fontId="4" fillId="7" borderId="82" xfId="0" applyNumberFormat="1" applyFont="1" applyFill="1" applyBorder="1" applyAlignment="1">
      <alignment horizontal="center" vertical="center"/>
    </xf>
    <xf numFmtId="176" fontId="4" fillId="36" borderId="82" xfId="0" applyNumberFormat="1" applyFont="1" applyFill="1" applyBorder="1" applyAlignment="1">
      <alignment horizontal="left" vertical="center" wrapText="1"/>
    </xf>
    <xf numFmtId="0" fontId="4" fillId="36" borderId="82" xfId="0" applyFont="1" applyFill="1" applyBorder="1" applyAlignment="1">
      <alignment horizontal="center" vertical="center"/>
    </xf>
    <xf numFmtId="0" fontId="82" fillId="7" borderId="57" xfId="0" applyFont="1" applyFill="1" applyBorder="1" applyAlignment="1">
      <alignment vertical="center" wrapText="1"/>
    </xf>
    <xf numFmtId="0" fontId="82" fillId="7" borderId="1" xfId="0" applyFont="1" applyFill="1" applyBorder="1" applyAlignment="1">
      <alignment vertical="center" wrapText="1"/>
    </xf>
    <xf numFmtId="0" fontId="82" fillId="9" borderId="4" xfId="0" applyFont="1" applyFill="1" applyBorder="1" applyAlignment="1">
      <alignment horizontal="left" vertical="center" wrapText="1"/>
    </xf>
    <xf numFmtId="38" fontId="4" fillId="9" borderId="0" xfId="0" applyNumberFormat="1" applyFont="1" applyFill="1" applyAlignment="1">
      <alignment vertical="center"/>
    </xf>
    <xf numFmtId="0" fontId="88" fillId="0" borderId="0" xfId="0" applyFont="1"/>
    <xf numFmtId="0" fontId="84" fillId="7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82" fillId="7" borderId="1" xfId="0" applyFont="1" applyFill="1" applyBorder="1" applyAlignment="1">
      <alignment horizontal="center" vertical="center" wrapText="1"/>
    </xf>
    <xf numFmtId="4" fontId="4" fillId="37" borderId="1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0" fontId="84" fillId="36" borderId="0" xfId="0" applyFont="1" applyFill="1" applyAlignment="1">
      <alignment vertical="center" wrapText="1"/>
    </xf>
    <xf numFmtId="0" fontId="82" fillId="36" borderId="0" xfId="0" applyFont="1" applyFill="1" applyAlignment="1">
      <alignment horizontal="center" vertical="center" wrapText="1"/>
    </xf>
    <xf numFmtId="4" fontId="4" fillId="36" borderId="0" xfId="0" applyNumberFormat="1" applyFont="1" applyFill="1" applyAlignment="1">
      <alignment horizontal="right" vertical="center"/>
    </xf>
    <xf numFmtId="9" fontId="4" fillId="36" borderId="0" xfId="0" applyNumberFormat="1" applyFont="1" applyFill="1" applyAlignment="1">
      <alignment horizontal="right" vertical="center"/>
    </xf>
    <xf numFmtId="185" fontId="84" fillId="7" borderId="0" xfId="0" applyNumberFormat="1" applyFont="1" applyFill="1" applyAlignment="1">
      <alignment vertical="center"/>
    </xf>
    <xf numFmtId="206" fontId="4" fillId="7" borderId="0" xfId="0" applyNumberFormat="1" applyFont="1" applyFill="1" applyAlignment="1">
      <alignment horizontal="right" vertical="center"/>
    </xf>
    <xf numFmtId="205" fontId="4" fillId="7" borderId="0" xfId="0" applyNumberFormat="1" applyFont="1" applyFill="1" applyAlignment="1">
      <alignment horizontal="right" vertical="center"/>
    </xf>
    <xf numFmtId="0" fontId="4" fillId="36" borderId="1" xfId="0" applyFont="1" applyFill="1" applyBorder="1" applyAlignment="1">
      <alignment vertical="center" wrapText="1"/>
    </xf>
    <xf numFmtId="4" fontId="4" fillId="36" borderId="1" xfId="0" applyNumberFormat="1" applyFont="1" applyFill="1" applyBorder="1" applyAlignment="1">
      <alignment horizontal="right" vertical="center"/>
    </xf>
    <xf numFmtId="185" fontId="4" fillId="36" borderId="0" xfId="0" applyNumberFormat="1" applyFont="1" applyFill="1" applyAlignment="1">
      <alignment vertical="center"/>
    </xf>
    <xf numFmtId="38" fontId="4" fillId="9" borderId="1" xfId="2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40" fontId="4" fillId="9" borderId="13" xfId="21" applyNumberFormat="1" applyFont="1" applyFill="1" applyBorder="1" applyAlignment="1">
      <alignment horizontal="right" vertical="center"/>
    </xf>
    <xf numFmtId="38" fontId="4" fillId="36" borderId="4" xfId="0" applyNumberFormat="1" applyFont="1" applyFill="1" applyBorder="1" applyAlignment="1">
      <alignment vertical="center"/>
    </xf>
    <xf numFmtId="202" fontId="4" fillId="9" borderId="57" xfId="0" applyNumberFormat="1" applyFont="1" applyFill="1" applyBorder="1" applyAlignment="1">
      <alignment vertical="center"/>
    </xf>
    <xf numFmtId="203" fontId="4" fillId="9" borderId="21" xfId="0" applyNumberFormat="1" applyFont="1" applyFill="1" applyBorder="1" applyAlignment="1">
      <alignment horizontal="right" vertical="center"/>
    </xf>
    <xf numFmtId="38" fontId="4" fillId="36" borderId="13" xfId="0" applyNumberFormat="1" applyFont="1" applyFill="1" applyBorder="1" applyAlignment="1">
      <alignment horizontal="right" vertical="center"/>
    </xf>
    <xf numFmtId="0" fontId="86" fillId="7" borderId="0" xfId="0" applyFont="1" applyFill="1" applyAlignment="1">
      <alignment vertical="center"/>
    </xf>
    <xf numFmtId="186" fontId="4" fillId="9" borderId="21" xfId="0" applyNumberFormat="1" applyFont="1" applyFill="1" applyBorder="1" applyAlignment="1">
      <alignment horizontal="right" vertical="center"/>
    </xf>
    <xf numFmtId="181" fontId="4" fillId="9" borderId="21" xfId="0" applyNumberFormat="1" applyFont="1" applyFill="1" applyBorder="1" applyAlignment="1">
      <alignment horizontal="right" vertical="center"/>
    </xf>
    <xf numFmtId="195" fontId="4" fillId="9" borderId="21" xfId="0" applyNumberFormat="1" applyFont="1" applyFill="1" applyBorder="1" applyAlignment="1">
      <alignment horizontal="right" vertical="center"/>
    </xf>
    <xf numFmtId="0" fontId="4" fillId="36" borderId="4" xfId="0" applyFont="1" applyFill="1" applyBorder="1" applyAlignment="1">
      <alignment horizontal="left" vertical="center" wrapText="1"/>
    </xf>
    <xf numFmtId="0" fontId="4" fillId="36" borderId="57" xfId="0" applyFont="1" applyFill="1" applyBorder="1" applyAlignment="1">
      <alignment horizontal="center" vertical="center"/>
    </xf>
    <xf numFmtId="9" fontId="4" fillId="36" borderId="57" xfId="20" applyFont="1" applyFill="1" applyBorder="1" applyAlignment="1">
      <alignment horizontal="right" vertical="center"/>
    </xf>
    <xf numFmtId="40" fontId="4" fillId="9" borderId="1" xfId="21" applyNumberFormat="1" applyFont="1" applyFill="1" applyBorder="1" applyAlignment="1">
      <alignment horizontal="right" vertical="center"/>
    </xf>
    <xf numFmtId="176" fontId="3" fillId="8" borderId="1" xfId="0" applyNumberFormat="1" applyFont="1" applyFill="1" applyBorder="1" applyAlignment="1">
      <alignment horizontal="center" vertical="center" wrapText="1"/>
    </xf>
    <xf numFmtId="40" fontId="6" fillId="7" borderId="0" xfId="0" applyNumberFormat="1" applyFont="1" applyFill="1" applyAlignment="1">
      <alignment vertical="center"/>
    </xf>
    <xf numFmtId="208" fontId="6" fillId="7" borderId="0" xfId="0" applyNumberFormat="1" applyFont="1" applyFill="1" applyAlignment="1">
      <alignment vertical="center"/>
    </xf>
    <xf numFmtId="177" fontId="4" fillId="7" borderId="1" xfId="0" applyNumberFormat="1" applyFont="1" applyFill="1" applyBorder="1" applyAlignment="1">
      <alignment horizontal="right" vertical="center"/>
    </xf>
    <xf numFmtId="0" fontId="92" fillId="9" borderId="0" xfId="0" applyFont="1" applyFill="1"/>
    <xf numFmtId="0" fontId="3" fillId="0" borderId="78" xfId="0" applyFont="1" applyBorder="1" applyAlignment="1">
      <alignment vertical="center"/>
    </xf>
    <xf numFmtId="0" fontId="3" fillId="0" borderId="83" xfId="0" applyFont="1" applyBorder="1"/>
    <xf numFmtId="0" fontId="3" fillId="0" borderId="26" xfId="0" applyFont="1" applyBorder="1" applyAlignment="1">
      <alignment horizontal="left" vertical="center"/>
    </xf>
    <xf numFmtId="0" fontId="4" fillId="9" borderId="13" xfId="0" applyFont="1" applyFill="1" applyBorder="1" applyAlignment="1">
      <alignment vertical="center"/>
    </xf>
    <xf numFmtId="0" fontId="3" fillId="9" borderId="12" xfId="0" applyFont="1" applyFill="1" applyBorder="1" applyAlignment="1">
      <alignment horizontal="left" vertical="center"/>
    </xf>
    <xf numFmtId="0" fontId="72" fillId="8" borderId="77" xfId="22" applyFont="1" applyFill="1" applyBorder="1" applyAlignment="1">
      <alignment horizontal="center" vertical="center"/>
    </xf>
    <xf numFmtId="0" fontId="4" fillId="8" borderId="77" xfId="0" applyFont="1" applyFill="1" applyBorder="1" applyAlignment="1">
      <alignment horizontal="center" vertical="center"/>
    </xf>
    <xf numFmtId="1" fontId="4" fillId="9" borderId="4" xfId="0" applyNumberFormat="1" applyFont="1" applyFill="1" applyBorder="1"/>
    <xf numFmtId="40" fontId="4" fillId="9" borderId="13" xfId="0" applyNumberFormat="1" applyFont="1" applyFill="1" applyBorder="1" applyAlignment="1">
      <alignment horizontal="right" vertical="center"/>
    </xf>
    <xf numFmtId="0" fontId="4" fillId="9" borderId="13" xfId="22" applyFont="1" applyFill="1" applyBorder="1" applyAlignment="1">
      <alignment horizontal="left" vertical="center"/>
    </xf>
    <xf numFmtId="0" fontId="82" fillId="9" borderId="17" xfId="22" applyFont="1" applyFill="1" applyBorder="1">
      <alignment vertical="center"/>
    </xf>
    <xf numFmtId="0" fontId="82" fillId="9" borderId="65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7" xfId="0" applyFont="1" applyFill="1" applyBorder="1" applyAlignment="1">
      <alignment vertical="center"/>
    </xf>
    <xf numFmtId="0" fontId="3" fillId="9" borderId="73" xfId="0" applyFont="1" applyFill="1" applyBorder="1" applyAlignment="1">
      <alignment vertical="center"/>
    </xf>
    <xf numFmtId="0" fontId="3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9" borderId="68" xfId="0" applyFont="1" applyFill="1" applyBorder="1" applyAlignment="1">
      <alignment horizontal="left" vertical="center"/>
    </xf>
    <xf numFmtId="0" fontId="4" fillId="9" borderId="77" xfId="0" applyFont="1" applyFill="1" applyBorder="1" applyAlignment="1">
      <alignment horizontal="center" vertical="center"/>
    </xf>
    <xf numFmtId="0" fontId="85" fillId="9" borderId="75" xfId="22" applyFont="1" applyFill="1" applyBorder="1" applyAlignment="1">
      <alignment horizontal="center" vertical="center"/>
    </xf>
    <xf numFmtId="0" fontId="73" fillId="9" borderId="75" xfId="22" applyFont="1" applyFill="1" applyBorder="1" applyAlignment="1">
      <alignment horizontal="center" vertical="center"/>
    </xf>
    <xf numFmtId="0" fontId="4" fillId="8" borderId="1" xfId="22" applyFont="1" applyFill="1" applyBorder="1" applyAlignment="1">
      <alignment horizontal="center" vertical="center"/>
    </xf>
    <xf numFmtId="0" fontId="4" fillId="8" borderId="77" xfId="22" applyFont="1" applyFill="1" applyBorder="1" applyAlignment="1">
      <alignment horizontal="center" vertical="center"/>
    </xf>
    <xf numFmtId="0" fontId="72" fillId="8" borderId="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40" fontId="4" fillId="9" borderId="1" xfId="0" applyNumberFormat="1" applyFont="1" applyFill="1" applyBorder="1" applyAlignment="1">
      <alignment horizontal="right" vertical="center"/>
    </xf>
    <xf numFmtId="38" fontId="4" fillId="9" borderId="77" xfId="21" applyFont="1" applyFill="1" applyBorder="1" applyAlignment="1">
      <alignment horizontal="right" vertical="center"/>
    </xf>
    <xf numFmtId="40" fontId="4" fillId="9" borderId="77" xfId="21" applyNumberFormat="1" applyFont="1" applyFill="1" applyBorder="1" applyAlignment="1">
      <alignment horizontal="right" vertical="center"/>
    </xf>
    <xf numFmtId="40" fontId="4" fillId="9" borderId="77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180" fontId="4" fillId="9" borderId="77" xfId="0" applyNumberFormat="1" applyFont="1" applyFill="1" applyBorder="1" applyAlignment="1">
      <alignment horizontal="right" vertical="center"/>
    </xf>
    <xf numFmtId="177" fontId="4" fillId="9" borderId="77" xfId="0" applyNumberFormat="1" applyFont="1" applyFill="1" applyBorder="1" applyAlignment="1">
      <alignment horizontal="right" vertical="center"/>
    </xf>
    <xf numFmtId="199" fontId="4" fillId="9" borderId="77" xfId="21" applyNumberFormat="1" applyFont="1" applyFill="1" applyBorder="1" applyAlignment="1">
      <alignment horizontal="right" vertical="center"/>
    </xf>
    <xf numFmtId="40" fontId="4" fillId="9" borderId="77" xfId="21" applyNumberFormat="1" applyFont="1" applyFill="1" applyBorder="1"/>
    <xf numFmtId="38" fontId="4" fillId="9" borderId="1" xfId="21" applyFont="1" applyFill="1" applyBorder="1"/>
    <xf numFmtId="2" fontId="4" fillId="9" borderId="77" xfId="0" applyNumberFormat="1" applyFont="1" applyFill="1" applyBorder="1"/>
    <xf numFmtId="1" fontId="72" fillId="36" borderId="77" xfId="22" applyNumberFormat="1" applyFont="1" applyFill="1" applyBorder="1" applyAlignment="1">
      <alignment horizontal="right" vertical="center"/>
    </xf>
    <xf numFmtId="202" fontId="4" fillId="9" borderId="1" xfId="0" applyNumberFormat="1" applyFont="1" applyFill="1" applyBorder="1" applyAlignment="1">
      <alignment vertical="center"/>
    </xf>
    <xf numFmtId="0" fontId="4" fillId="9" borderId="79" xfId="0" applyFont="1" applyFill="1" applyBorder="1" applyAlignment="1">
      <alignment horizontal="center" vertical="center"/>
    </xf>
    <xf numFmtId="40" fontId="4" fillId="7" borderId="79" xfId="0" applyNumberFormat="1" applyFont="1" applyFill="1" applyBorder="1" applyAlignment="1">
      <alignment horizontal="right" vertical="center"/>
    </xf>
    <xf numFmtId="38" fontId="4" fillId="7" borderId="79" xfId="0" applyNumberFormat="1" applyFont="1" applyFill="1" applyBorder="1" applyAlignment="1">
      <alignment horizontal="right" vertical="center"/>
    </xf>
    <xf numFmtId="0" fontId="4" fillId="7" borderId="81" xfId="0" applyFont="1" applyFill="1" applyBorder="1" applyAlignment="1">
      <alignment vertical="center" wrapText="1"/>
    </xf>
    <xf numFmtId="0" fontId="4" fillId="9" borderId="81" xfId="0" applyFont="1" applyFill="1" applyBorder="1" applyAlignment="1">
      <alignment horizontal="center" vertical="center"/>
    </xf>
    <xf numFmtId="40" fontId="4" fillId="7" borderId="81" xfId="0" applyNumberFormat="1" applyFont="1" applyFill="1" applyBorder="1" applyAlignment="1">
      <alignment horizontal="right" vertical="center"/>
    </xf>
    <xf numFmtId="0" fontId="4" fillId="7" borderId="79" xfId="0" applyFont="1" applyFill="1" applyBorder="1" applyAlignment="1">
      <alignment horizontal="right" vertical="center"/>
    </xf>
    <xf numFmtId="2" fontId="4" fillId="7" borderId="4" xfId="0" applyNumberFormat="1" applyFont="1" applyFill="1" applyBorder="1" applyAlignment="1">
      <alignment horizontal="right" vertical="center"/>
    </xf>
    <xf numFmtId="2" fontId="4" fillId="7" borderId="79" xfId="0" applyNumberFormat="1" applyFont="1" applyFill="1" applyBorder="1" applyAlignment="1">
      <alignment horizontal="right" vertical="center"/>
    </xf>
    <xf numFmtId="0" fontId="95" fillId="7" borderId="0" xfId="0" applyFont="1" applyFill="1" applyAlignment="1">
      <alignment vertical="center"/>
    </xf>
    <xf numFmtId="0" fontId="4" fillId="7" borderId="80" xfId="0" applyFont="1" applyFill="1" applyBorder="1" applyAlignment="1">
      <alignment vertical="center" wrapText="1"/>
    </xf>
    <xf numFmtId="0" fontId="4" fillId="9" borderId="80" xfId="0" applyFont="1" applyFill="1" applyBorder="1" applyAlignment="1">
      <alignment horizontal="center" vertical="center"/>
    </xf>
    <xf numFmtId="0" fontId="4" fillId="7" borderId="80" xfId="0" applyFont="1" applyFill="1" applyBorder="1" applyAlignment="1">
      <alignment horizontal="right" vertical="center"/>
    </xf>
    <xf numFmtId="2" fontId="4" fillId="7" borderId="80" xfId="0" applyNumberFormat="1" applyFont="1" applyFill="1" applyBorder="1" applyAlignment="1">
      <alignment horizontal="right" vertical="center"/>
    </xf>
    <xf numFmtId="0" fontId="4" fillId="7" borderId="81" xfId="0" applyFont="1" applyFill="1" applyBorder="1" applyAlignment="1">
      <alignment horizontal="right" vertical="center"/>
    </xf>
    <xf numFmtId="2" fontId="4" fillId="7" borderId="81" xfId="0" applyNumberFormat="1" applyFont="1" applyFill="1" applyBorder="1" applyAlignment="1">
      <alignment horizontal="right" vertical="center"/>
    </xf>
    <xf numFmtId="0" fontId="4" fillId="7" borderId="77" xfId="0" applyFont="1" applyFill="1" applyBorder="1" applyAlignment="1">
      <alignment vertical="center" wrapText="1"/>
    </xf>
    <xf numFmtId="0" fontId="4" fillId="7" borderId="79" xfId="0" applyFont="1" applyFill="1" applyBorder="1" applyAlignment="1">
      <alignment vertical="center" wrapText="1"/>
    </xf>
    <xf numFmtId="0" fontId="4" fillId="7" borderId="84" xfId="0" applyFont="1" applyFill="1" applyBorder="1" applyAlignment="1">
      <alignment vertical="center" wrapText="1"/>
    </xf>
    <xf numFmtId="0" fontId="4" fillId="9" borderId="84" xfId="0" applyFont="1" applyFill="1" applyBorder="1" applyAlignment="1">
      <alignment horizontal="center" vertical="center"/>
    </xf>
    <xf numFmtId="0" fontId="3" fillId="7" borderId="77" xfId="0" applyFont="1" applyFill="1" applyBorder="1" applyAlignment="1">
      <alignment vertical="center" wrapText="1"/>
    </xf>
    <xf numFmtId="0" fontId="82" fillId="7" borderId="81" xfId="0" applyFont="1" applyFill="1" applyBorder="1" applyAlignment="1">
      <alignment vertical="center" wrapText="1"/>
    </xf>
    <xf numFmtId="0" fontId="82" fillId="9" borderId="57" xfId="0" applyFont="1" applyFill="1" applyBorder="1" applyAlignment="1">
      <alignment horizontal="left" vertical="center" wrapText="1"/>
    </xf>
    <xf numFmtId="0" fontId="92" fillId="36" borderId="0" xfId="0" applyFont="1" applyFill="1"/>
    <xf numFmtId="0" fontId="68" fillId="36" borderId="57" xfId="1750" applyFont="1" applyFill="1" applyBorder="1" applyAlignment="1" applyProtection="1">
      <alignment vertical="top"/>
    </xf>
    <xf numFmtId="0" fontId="5" fillId="36" borderId="57" xfId="0" applyFont="1" applyFill="1" applyBorder="1" applyAlignment="1">
      <alignment vertical="top"/>
    </xf>
    <xf numFmtId="0" fontId="5" fillId="36" borderId="57" xfId="0" applyFont="1" applyFill="1" applyBorder="1" applyAlignment="1">
      <alignment vertical="top" wrapText="1"/>
    </xf>
    <xf numFmtId="0" fontId="0" fillId="36" borderId="0" xfId="0" applyFill="1"/>
    <xf numFmtId="0" fontId="68" fillId="36" borderId="57" xfId="1750" applyFont="1" applyFill="1" applyBorder="1" applyAlignment="1" applyProtection="1">
      <alignment vertical="top" wrapText="1"/>
    </xf>
    <xf numFmtId="0" fontId="99" fillId="36" borderId="0" xfId="0" applyFont="1" applyFill="1" applyAlignment="1">
      <alignment vertical="center"/>
    </xf>
    <xf numFmtId="0" fontId="68" fillId="36" borderId="0" xfId="1750" applyFont="1" applyFill="1" applyAlignment="1" applyProtection="1">
      <alignment vertical="center"/>
    </xf>
    <xf numFmtId="0" fontId="77" fillId="36" borderId="0" xfId="0" applyFont="1" applyFill="1"/>
    <xf numFmtId="0" fontId="65" fillId="36" borderId="0" xfId="0" applyFont="1" applyFill="1"/>
    <xf numFmtId="0" fontId="5" fillId="36" borderId="0" xfId="0" applyFont="1" applyFill="1"/>
    <xf numFmtId="0" fontId="66" fillId="36" borderId="0" xfId="0" applyFont="1" applyFill="1"/>
    <xf numFmtId="0" fontId="5" fillId="36" borderId="0" xfId="0" applyFont="1" applyFill="1" applyAlignment="1">
      <alignment horizontal="right" vertical="center"/>
    </xf>
    <xf numFmtId="0" fontId="68" fillId="36" borderId="0" xfId="1750" applyFont="1" applyFill="1" applyAlignment="1" applyProtection="1">
      <alignment horizontal="right" vertical="center"/>
    </xf>
    <xf numFmtId="209" fontId="5" fillId="36" borderId="0" xfId="0" applyNumberFormat="1" applyFont="1" applyFill="1" applyAlignment="1">
      <alignment horizontal="right" vertical="center"/>
    </xf>
    <xf numFmtId="0" fontId="69" fillId="36" borderId="57" xfId="0" applyFont="1" applyFill="1" applyBorder="1" applyAlignment="1">
      <alignment vertical="center"/>
    </xf>
    <xf numFmtId="0" fontId="101" fillId="36" borderId="57" xfId="0" applyFont="1" applyFill="1" applyBorder="1" applyAlignment="1">
      <alignment horizontal="center" vertical="center" wrapText="1"/>
    </xf>
    <xf numFmtId="0" fontId="96" fillId="36" borderId="57" xfId="0" applyFont="1" applyFill="1" applyBorder="1" applyAlignment="1">
      <alignment vertical="center" wrapText="1"/>
    </xf>
    <xf numFmtId="0" fontId="69" fillId="8" borderId="57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4" fillId="9" borderId="7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63" xfId="22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8" xfId="0" applyFont="1" applyFill="1" applyBorder="1"/>
    <xf numFmtId="0" fontId="4" fillId="9" borderId="12" xfId="0" applyFont="1" applyFill="1" applyBorder="1"/>
    <xf numFmtId="0" fontId="4" fillId="8" borderId="66" xfId="0" applyFont="1" applyFill="1" applyBorder="1" applyAlignment="1">
      <alignment horizontal="center" vertical="center"/>
    </xf>
    <xf numFmtId="0" fontId="4" fillId="8" borderId="67" xfId="0" applyFont="1" applyFill="1" applyBorder="1" applyAlignment="1">
      <alignment horizontal="center" vertical="center"/>
    </xf>
    <xf numFmtId="0" fontId="4" fillId="9" borderId="68" xfId="22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vertical="center" wrapText="1"/>
    </xf>
    <xf numFmtId="0" fontId="4" fillId="9" borderId="78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24" xfId="0" applyFont="1" applyFill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36" borderId="76" xfId="0" applyFont="1" applyFill="1" applyBorder="1" applyAlignment="1">
      <alignment horizontal="left" vertical="center"/>
    </xf>
    <xf numFmtId="0" fontId="4" fillId="36" borderId="4" xfId="0" applyFont="1" applyFill="1" applyBorder="1" applyAlignment="1">
      <alignment horizontal="left" vertical="center"/>
    </xf>
    <xf numFmtId="0" fontId="4" fillId="9" borderId="68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63" xfId="0" applyFont="1" applyFill="1" applyBorder="1" applyAlignment="1">
      <alignment vertical="center" wrapText="1"/>
    </xf>
    <xf numFmtId="0" fontId="4" fillId="9" borderId="62" xfId="0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 wrapText="1"/>
    </xf>
    <xf numFmtId="0" fontId="4" fillId="9" borderId="21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9" borderId="68" xfId="0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horizontal="left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57" xfId="22" applyFont="1" applyFill="1" applyBorder="1" applyAlignment="1">
      <alignment vertical="center" wrapText="1"/>
    </xf>
    <xf numFmtId="0" fontId="4" fillId="9" borderId="5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4" fillId="9" borderId="68" xfId="22" applyFont="1" applyFill="1" applyBorder="1">
      <alignment vertical="center"/>
    </xf>
    <xf numFmtId="0" fontId="4" fillId="9" borderId="65" xfId="22" applyFont="1" applyFill="1" applyBorder="1" applyAlignment="1">
      <alignment horizontal="left" vertical="center" wrapText="1"/>
    </xf>
    <xf numFmtId="0" fontId="4" fillId="9" borderId="67" xfId="22" applyFont="1" applyFill="1" applyBorder="1" applyAlignment="1">
      <alignment horizontal="left" vertical="center" wrapText="1"/>
    </xf>
    <xf numFmtId="0" fontId="4" fillId="9" borderId="68" xfId="22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71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71" xfId="22" applyFont="1" applyFill="1" applyBorder="1" applyAlignment="1">
      <alignment horizontal="left" vertical="center"/>
    </xf>
    <xf numFmtId="0" fontId="4" fillId="9" borderId="7" xfId="22" applyFont="1" applyFill="1" applyBorder="1" applyAlignment="1">
      <alignment horizontal="left" vertical="center"/>
    </xf>
    <xf numFmtId="0" fontId="4" fillId="9" borderId="4" xfId="22" applyFont="1" applyFill="1" applyBorder="1" applyAlignment="1">
      <alignment horizontal="left" vertical="center"/>
    </xf>
    <xf numFmtId="0" fontId="4" fillId="9" borderId="7" xfId="0" applyFont="1" applyFill="1" applyBorder="1" applyAlignment="1">
      <alignment vertical="center" wrapText="1"/>
    </xf>
    <xf numFmtId="0" fontId="4" fillId="9" borderId="65" xfId="22" applyFont="1" applyFill="1" applyBorder="1" applyAlignment="1">
      <alignment horizontal="left" vertical="center"/>
    </xf>
    <xf numFmtId="0" fontId="4" fillId="9" borderId="67" xfId="22" applyFont="1" applyFill="1" applyBorder="1" applyAlignment="1">
      <alignment horizontal="left" vertical="center"/>
    </xf>
    <xf numFmtId="0" fontId="4" fillId="9" borderId="78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/>
    </xf>
    <xf numFmtId="0" fontId="84" fillId="9" borderId="78" xfId="0" applyFont="1" applyFill="1" applyBorder="1" applyAlignment="1">
      <alignment horizontal="left" vertical="center"/>
    </xf>
    <xf numFmtId="0" fontId="84" fillId="9" borderId="24" xfId="0" applyFont="1" applyFill="1" applyBorder="1" applyAlignment="1">
      <alignment horizontal="left" vertical="center"/>
    </xf>
    <xf numFmtId="0" fontId="4" fillId="9" borderId="68" xfId="22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9" borderId="77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/>
    </xf>
    <xf numFmtId="0" fontId="4" fillId="9" borderId="78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vertical="center" wrapText="1"/>
    </xf>
    <xf numFmtId="0" fontId="4" fillId="9" borderId="23" xfId="0" applyFont="1" applyFill="1" applyBorder="1" applyAlignment="1">
      <alignment vertical="center"/>
    </xf>
    <xf numFmtId="0" fontId="4" fillId="9" borderId="68" xfId="0" applyFont="1" applyFill="1" applyBorder="1" applyAlignment="1">
      <alignment horizontal="left" vertical="center" wrapText="1"/>
    </xf>
  </cellXfs>
  <cellStyles count="1752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パーセント 2" xfId="1751" xr:uid="{F6481EDE-4184-4709-BE1A-7A34A9984E5E}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es.go.jp/gio/copyright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workbookViewId="0">
      <selection activeCell="B11" sqref="B11"/>
    </sheetView>
  </sheetViews>
  <sheetFormatPr defaultColWidth="8.75" defaultRowHeight="13.5"/>
  <cols>
    <col min="1" max="1" width="9" style="511" customWidth="1"/>
    <col min="2" max="2" width="24.5" style="511" customWidth="1"/>
    <col min="3" max="3" width="34" style="511" customWidth="1"/>
    <col min="4" max="4" width="64" style="511" customWidth="1"/>
    <col min="5" max="5" width="22.875" style="511" customWidth="1"/>
    <col min="6" max="16384" width="8.75" style="511"/>
  </cols>
  <sheetData>
    <row r="2" spans="2:4" ht="18.75">
      <c r="B2" s="515" t="s">
        <v>498</v>
      </c>
      <c r="C2" s="516"/>
      <c r="D2" s="517"/>
    </row>
    <row r="3" spans="2:4" ht="18.75">
      <c r="B3" s="515" t="s">
        <v>0</v>
      </c>
      <c r="C3" s="516"/>
      <c r="D3" s="517"/>
    </row>
    <row r="4" spans="2:4" ht="15.75">
      <c r="B4" s="518"/>
      <c r="C4" s="518"/>
      <c r="D4" s="521">
        <v>45413</v>
      </c>
    </row>
    <row r="5" spans="2:4" ht="15">
      <c r="B5" s="517"/>
      <c r="C5" s="517"/>
      <c r="D5" s="519" t="s">
        <v>514</v>
      </c>
    </row>
    <row r="6" spans="2:4" ht="15">
      <c r="B6" s="517"/>
      <c r="C6" s="517"/>
      <c r="D6" s="520"/>
    </row>
    <row r="7" spans="2:4" ht="15">
      <c r="B7" s="517"/>
      <c r="C7" s="517"/>
      <c r="D7" s="517"/>
    </row>
    <row r="8" spans="2:4" ht="15">
      <c r="B8" s="526" t="s">
        <v>515</v>
      </c>
      <c r="C8" s="525" t="s">
        <v>516</v>
      </c>
      <c r="D8" s="526" t="s">
        <v>517</v>
      </c>
    </row>
    <row r="9" spans="2:4" ht="15">
      <c r="B9" s="522" t="s">
        <v>524</v>
      </c>
      <c r="C9" s="523" t="s">
        <v>525</v>
      </c>
      <c r="D9" s="524" t="s">
        <v>526</v>
      </c>
    </row>
    <row r="10" spans="2:4" ht="15" customHeight="1">
      <c r="B10" s="508" t="s">
        <v>518</v>
      </c>
      <c r="C10" s="509" t="s">
        <v>496</v>
      </c>
      <c r="D10" s="510" t="s">
        <v>519</v>
      </c>
    </row>
    <row r="11" spans="2:4" ht="90">
      <c r="B11" s="512" t="s">
        <v>520</v>
      </c>
      <c r="C11" s="510" t="s">
        <v>509</v>
      </c>
      <c r="D11" s="510" t="s">
        <v>521</v>
      </c>
    </row>
    <row r="14" spans="2:4">
      <c r="B14" s="513" t="s">
        <v>522</v>
      </c>
    </row>
    <row r="15" spans="2:4" ht="15">
      <c r="B15" s="514" t="s">
        <v>523</v>
      </c>
    </row>
  </sheetData>
  <phoneticPr fontId="2"/>
  <hyperlinks>
    <hyperlink ref="B11" location="NID第4章_排出量以外のデータ!A1" display="NID第4章_排出量以外のデータ" xr:uid="{00000000-0004-0000-0000-000000000000}"/>
    <hyperlink ref="B10" location="NID第4章_排出量!A1" display="NID第4章_排出量" xr:uid="{00000000-0004-0000-0000-000001000000}"/>
    <hyperlink ref="B15" r:id="rId1" xr:uid="{1BCAF428-BBB7-4531-BEF3-68127F03A919}"/>
  </hyperlinks>
  <pageMargins left="0.70866141732283472" right="0.70866141732283472" top="0.74803149606299213" bottom="0.74803149606299213" header="0.31496062992125984" footer="0.31496062992125984"/>
  <pageSetup paperSize="9" scale="14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54"/>
  <sheetViews>
    <sheetView view="pageBreakPreview" zoomScaleNormal="80" zoomScaleSheetLayoutView="100" workbookViewId="0">
      <pane xSplit="6" ySplit="5" topLeftCell="G6" activePane="bottomRight" state="frozen"/>
      <selection activeCell="A100" sqref="A100"/>
      <selection pane="topRight" activeCell="A100" sqref="A100"/>
      <selection pane="bottomLeft" activeCell="A100" sqref="A100"/>
      <selection pane="bottomRight"/>
    </sheetView>
  </sheetViews>
  <sheetFormatPr defaultColWidth="9" defaultRowHeight="12"/>
  <cols>
    <col min="1" max="1" width="9" style="9"/>
    <col min="2" max="2" width="4.75" style="9" customWidth="1"/>
    <col min="3" max="3" width="6" style="8" customWidth="1"/>
    <col min="4" max="4" width="17" style="7" customWidth="1"/>
    <col min="5" max="5" width="44.125" style="9" customWidth="1"/>
    <col min="6" max="6" width="9.625" style="9" customWidth="1"/>
    <col min="7" max="17" width="10.5" style="9" bestFit="1" customWidth="1"/>
    <col min="18" max="39" width="9.5" style="9" bestFit="1" customWidth="1"/>
    <col min="40" max="40" width="9" style="9"/>
    <col min="41" max="41" width="9.125" style="9" bestFit="1" customWidth="1"/>
    <col min="42" max="16384" width="9" style="9"/>
  </cols>
  <sheetData>
    <row r="1" spans="1:41" ht="12.75">
      <c r="A1" s="328"/>
      <c r="AN1" s="187"/>
    </row>
    <row r="2" spans="1:41" ht="18.75">
      <c r="B2" s="188" t="s">
        <v>497</v>
      </c>
    </row>
    <row r="4" spans="1:41" ht="16.5">
      <c r="B4" s="223" t="s">
        <v>488</v>
      </c>
      <c r="C4" s="17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41" ht="12.75">
      <c r="B5" s="169" t="s">
        <v>1</v>
      </c>
      <c r="C5" s="534"/>
      <c r="D5" s="534"/>
      <c r="E5" s="535"/>
      <c r="F5" s="467" t="s">
        <v>2</v>
      </c>
      <c r="G5" s="469">
        <v>1990</v>
      </c>
      <c r="H5" s="121">
        <f>G5+1</f>
        <v>1991</v>
      </c>
      <c r="I5" s="121">
        <f t="shared" ref="I5:AM5" si="0">H5+1</f>
        <v>1992</v>
      </c>
      <c r="J5" s="121">
        <f t="shared" si="0"/>
        <v>1993</v>
      </c>
      <c r="K5" s="121">
        <f t="shared" si="0"/>
        <v>1994</v>
      </c>
      <c r="L5" s="121">
        <f t="shared" si="0"/>
        <v>1995</v>
      </c>
      <c r="M5" s="121">
        <f t="shared" si="0"/>
        <v>1996</v>
      </c>
      <c r="N5" s="121">
        <f t="shared" si="0"/>
        <v>1997</v>
      </c>
      <c r="O5" s="121">
        <f t="shared" si="0"/>
        <v>1998</v>
      </c>
      <c r="P5" s="121">
        <f t="shared" si="0"/>
        <v>1999</v>
      </c>
      <c r="Q5" s="121">
        <f t="shared" si="0"/>
        <v>2000</v>
      </c>
      <c r="R5" s="121">
        <f t="shared" si="0"/>
        <v>2001</v>
      </c>
      <c r="S5" s="121">
        <f t="shared" si="0"/>
        <v>2002</v>
      </c>
      <c r="T5" s="121">
        <f t="shared" si="0"/>
        <v>2003</v>
      </c>
      <c r="U5" s="121">
        <f t="shared" si="0"/>
        <v>2004</v>
      </c>
      <c r="V5" s="121">
        <f t="shared" si="0"/>
        <v>2005</v>
      </c>
      <c r="W5" s="121">
        <f t="shared" si="0"/>
        <v>2006</v>
      </c>
      <c r="X5" s="121">
        <f t="shared" si="0"/>
        <v>2007</v>
      </c>
      <c r="Y5" s="121">
        <f t="shared" si="0"/>
        <v>2008</v>
      </c>
      <c r="Z5" s="121">
        <f t="shared" si="0"/>
        <v>2009</v>
      </c>
      <c r="AA5" s="121">
        <f t="shared" si="0"/>
        <v>2010</v>
      </c>
      <c r="AB5" s="121">
        <f t="shared" si="0"/>
        <v>2011</v>
      </c>
      <c r="AC5" s="121">
        <f t="shared" si="0"/>
        <v>2012</v>
      </c>
      <c r="AD5" s="121">
        <f t="shared" si="0"/>
        <v>2013</v>
      </c>
      <c r="AE5" s="121">
        <f t="shared" si="0"/>
        <v>2014</v>
      </c>
      <c r="AF5" s="121">
        <f t="shared" si="0"/>
        <v>2015</v>
      </c>
      <c r="AG5" s="121">
        <f t="shared" si="0"/>
        <v>2016</v>
      </c>
      <c r="AH5" s="121">
        <f t="shared" si="0"/>
        <v>2017</v>
      </c>
      <c r="AI5" s="121">
        <f t="shared" si="0"/>
        <v>2018</v>
      </c>
      <c r="AJ5" s="121">
        <f t="shared" si="0"/>
        <v>2019</v>
      </c>
      <c r="AK5" s="121">
        <f t="shared" si="0"/>
        <v>2020</v>
      </c>
      <c r="AL5" s="121">
        <f t="shared" si="0"/>
        <v>2021</v>
      </c>
      <c r="AM5" s="121">
        <f t="shared" si="0"/>
        <v>2022</v>
      </c>
      <c r="AO5" s="15"/>
    </row>
    <row r="6" spans="1:41" ht="14.25">
      <c r="B6" s="536" t="s">
        <v>3</v>
      </c>
      <c r="C6" s="238" t="s">
        <v>4</v>
      </c>
      <c r="D6" s="239" t="s">
        <v>5</v>
      </c>
      <c r="E6" s="240"/>
      <c r="F6" s="346" t="s">
        <v>6</v>
      </c>
      <c r="G6" s="470">
        <v>38701.103416042592</v>
      </c>
      <c r="H6" s="148">
        <v>40346.744742035473</v>
      </c>
      <c r="I6" s="148">
        <v>41665.79114506545</v>
      </c>
      <c r="J6" s="148">
        <v>41224.494256585334</v>
      </c>
      <c r="K6" s="148">
        <v>42297.116417365723</v>
      </c>
      <c r="L6" s="148">
        <v>42142.02726535382</v>
      </c>
      <c r="M6" s="148">
        <v>42559.539804125336</v>
      </c>
      <c r="N6" s="148">
        <v>39926.083389390726</v>
      </c>
      <c r="O6" s="148">
        <v>35362.599382577479</v>
      </c>
      <c r="P6" s="148">
        <v>35010.124942594921</v>
      </c>
      <c r="Q6" s="148">
        <v>35085.742906855594</v>
      </c>
      <c r="R6" s="148">
        <v>34374.185269382258</v>
      </c>
      <c r="S6" s="148">
        <v>32417.253435765444</v>
      </c>
      <c r="T6" s="148">
        <v>31935.273453308597</v>
      </c>
      <c r="U6" s="148">
        <v>31276.189983420805</v>
      </c>
      <c r="V6" s="148">
        <v>32279.645554026018</v>
      </c>
      <c r="W6" s="148">
        <v>31990.873871774482</v>
      </c>
      <c r="X6" s="148">
        <v>30658.349937916188</v>
      </c>
      <c r="Y6" s="148">
        <v>28552.561480293498</v>
      </c>
      <c r="Z6" s="148">
        <v>25308.481718967807</v>
      </c>
      <c r="AA6" s="148">
        <v>24321.270937421363</v>
      </c>
      <c r="AB6" s="148">
        <v>24982.895526650263</v>
      </c>
      <c r="AC6" s="148">
        <v>25624.79533860795</v>
      </c>
      <c r="AD6" s="148">
        <v>26805.206128279013</v>
      </c>
      <c r="AE6" s="148">
        <v>26557.37523672733</v>
      </c>
      <c r="AF6" s="148">
        <v>25936.139788924989</v>
      </c>
      <c r="AG6" s="148">
        <v>25969.470794926132</v>
      </c>
      <c r="AH6" s="148">
        <v>26428.778063772283</v>
      </c>
      <c r="AI6" s="148">
        <v>26182.943719015086</v>
      </c>
      <c r="AJ6" s="148">
        <v>25328.005761907836</v>
      </c>
      <c r="AK6" s="148">
        <v>24490.267324230699</v>
      </c>
      <c r="AL6" s="148">
        <v>24395.605542970698</v>
      </c>
      <c r="AM6" s="148">
        <v>22479.160225974269</v>
      </c>
      <c r="AN6" s="15"/>
    </row>
    <row r="7" spans="1:41" ht="14.25">
      <c r="B7" s="561"/>
      <c r="C7" s="238" t="s">
        <v>7</v>
      </c>
      <c r="D7" s="239" t="s">
        <v>8</v>
      </c>
      <c r="E7" s="240"/>
      <c r="F7" s="346" t="s">
        <v>6</v>
      </c>
      <c r="G7" s="470">
        <v>6674.4490046098008</v>
      </c>
      <c r="H7" s="148">
        <v>6524.5328569297899</v>
      </c>
      <c r="I7" s="148">
        <v>5945.8339540571296</v>
      </c>
      <c r="J7" s="148">
        <v>5842.3534676861218</v>
      </c>
      <c r="K7" s="148">
        <v>5740.0247792311475</v>
      </c>
      <c r="L7" s="148">
        <v>5795.1316308500936</v>
      </c>
      <c r="M7" s="148">
        <v>5789.0719316293607</v>
      </c>
      <c r="N7" s="148">
        <v>5903.8352801359188</v>
      </c>
      <c r="O7" s="148">
        <v>5638.1994106625216</v>
      </c>
      <c r="P7" s="148">
        <v>5703.2053582387398</v>
      </c>
      <c r="Q7" s="148">
        <v>5899.9845210859867</v>
      </c>
      <c r="R7" s="148">
        <v>5594.9262706926856</v>
      </c>
      <c r="S7" s="148">
        <v>5607.0023060629446</v>
      </c>
      <c r="T7" s="148">
        <v>6016.2632307025469</v>
      </c>
      <c r="U7" s="148">
        <v>6398.6869967575658</v>
      </c>
      <c r="V7" s="148">
        <v>6645.7105523034488</v>
      </c>
      <c r="W7" s="148">
        <v>6788.1886315874171</v>
      </c>
      <c r="X7" s="148">
        <v>7012.0890129308336</v>
      </c>
      <c r="Y7" s="148">
        <v>6591.81832614634</v>
      </c>
      <c r="Z7" s="148">
        <v>5364.6005099960848</v>
      </c>
      <c r="AA7" s="148">
        <v>6284.7190568659116</v>
      </c>
      <c r="AB7" s="148">
        <v>5895.7907835699853</v>
      </c>
      <c r="AC7" s="148">
        <v>5679.3251402286451</v>
      </c>
      <c r="AD7" s="148">
        <v>5766.6750900500374</v>
      </c>
      <c r="AE7" s="148">
        <v>5811.9451381047556</v>
      </c>
      <c r="AF7" s="148">
        <v>5477.0464397639898</v>
      </c>
      <c r="AG7" s="148">
        <v>5504.0022085956616</v>
      </c>
      <c r="AH7" s="148">
        <v>5583.2353800745541</v>
      </c>
      <c r="AI7" s="148">
        <v>5615.0174032474988</v>
      </c>
      <c r="AJ7" s="148">
        <v>5200.0262366432871</v>
      </c>
      <c r="AK7" s="148">
        <v>4504.2505011024523</v>
      </c>
      <c r="AL7" s="148">
        <v>4891.887190342547</v>
      </c>
      <c r="AM7" s="148">
        <v>4650.4486910657151</v>
      </c>
    </row>
    <row r="8" spans="1:41" ht="14.25">
      <c r="B8" s="561"/>
      <c r="C8" s="238" t="s">
        <v>9</v>
      </c>
      <c r="D8" s="567" t="s">
        <v>10</v>
      </c>
      <c r="E8" s="568"/>
      <c r="F8" s="346" t="s">
        <v>6</v>
      </c>
      <c r="G8" s="377">
        <v>312.93265823101166</v>
      </c>
      <c r="H8" s="171">
        <v>307.97107789698435</v>
      </c>
      <c r="I8" s="171">
        <v>295.29687962532637</v>
      </c>
      <c r="J8" s="171">
        <v>290.63467317525141</v>
      </c>
      <c r="K8" s="171">
        <v>290.02818822876941</v>
      </c>
      <c r="L8" s="171">
        <v>283.40724792134881</v>
      </c>
      <c r="M8" s="171">
        <v>282.81616108587957</v>
      </c>
      <c r="N8" s="171">
        <v>270.4505316939792</v>
      </c>
      <c r="O8" s="171">
        <v>231.01486186880268</v>
      </c>
      <c r="P8" s="171">
        <v>236.17622947190605</v>
      </c>
      <c r="Q8" s="171">
        <v>232.77059403447643</v>
      </c>
      <c r="R8" s="171">
        <v>223.34615935223468</v>
      </c>
      <c r="S8" s="171">
        <v>216.97067555275785</v>
      </c>
      <c r="T8" s="171">
        <v>253.04917488817512</v>
      </c>
      <c r="U8" s="171">
        <v>259.84110151123582</v>
      </c>
      <c r="V8" s="171">
        <v>243.96514344126908</v>
      </c>
      <c r="W8" s="171">
        <v>231.92793937005607</v>
      </c>
      <c r="X8" s="171">
        <v>216.15611100140237</v>
      </c>
      <c r="Y8" s="171">
        <v>183.2383982729593</v>
      </c>
      <c r="Z8" s="171">
        <v>164.79831510666327</v>
      </c>
      <c r="AA8" s="171">
        <v>188.02623863878793</v>
      </c>
      <c r="AB8" s="171">
        <v>188.07840694740474</v>
      </c>
      <c r="AC8" s="171">
        <v>199.57086177654855</v>
      </c>
      <c r="AD8" s="171">
        <v>212.11792199407731</v>
      </c>
      <c r="AE8" s="171">
        <v>209.39134529972279</v>
      </c>
      <c r="AF8" s="171">
        <v>210.50366839149265</v>
      </c>
      <c r="AG8" s="171">
        <v>206.20457113393425</v>
      </c>
      <c r="AH8" s="171">
        <v>213.00806049427757</v>
      </c>
      <c r="AI8" s="171">
        <v>217.2544088476491</v>
      </c>
      <c r="AJ8" s="171">
        <v>197.83983652610891</v>
      </c>
      <c r="AK8" s="171">
        <v>163.5904862519815</v>
      </c>
      <c r="AL8" s="171">
        <v>167.55476597757024</v>
      </c>
      <c r="AM8" s="171">
        <v>148.2596864722301</v>
      </c>
    </row>
    <row r="9" spans="1:41" ht="14.25">
      <c r="B9" s="561"/>
      <c r="C9" s="563" t="s">
        <v>11</v>
      </c>
      <c r="D9" s="563" t="s">
        <v>12</v>
      </c>
      <c r="E9" s="241" t="s">
        <v>13</v>
      </c>
      <c r="F9" s="346" t="s">
        <v>6</v>
      </c>
      <c r="G9" s="381">
        <v>928.07790249113896</v>
      </c>
      <c r="H9" s="163">
        <v>975.51527513734368</v>
      </c>
      <c r="I9" s="163">
        <v>917.32145269654939</v>
      </c>
      <c r="J9" s="163">
        <v>956.4515274311841</v>
      </c>
      <c r="K9" s="163">
        <v>1001.7068707467788</v>
      </c>
      <c r="L9" s="163">
        <v>1064.9882506472434</v>
      </c>
      <c r="M9" s="163">
        <v>1026.5943070015142</v>
      </c>
      <c r="N9" s="163">
        <v>984.02867142933508</v>
      </c>
      <c r="O9" s="163">
        <v>942.91026017333206</v>
      </c>
      <c r="P9" s="163">
        <v>951.18905358654172</v>
      </c>
      <c r="Q9" s="163">
        <v>979.73980892559553</v>
      </c>
      <c r="R9" s="163">
        <v>998.05778701664121</v>
      </c>
      <c r="S9" s="163">
        <v>785.35530582115666</v>
      </c>
      <c r="T9" s="163">
        <v>693.10903874199789</v>
      </c>
      <c r="U9" s="163">
        <v>700.01612877221578</v>
      </c>
      <c r="V9" s="163">
        <v>770.73187070462927</v>
      </c>
      <c r="W9" s="163">
        <v>885.25240256628524</v>
      </c>
      <c r="X9" s="163">
        <v>952.61165311724346</v>
      </c>
      <c r="Y9" s="163">
        <v>871.60748223458188</v>
      </c>
      <c r="Z9" s="163">
        <v>845.60260770478021</v>
      </c>
      <c r="AA9" s="163">
        <v>880.16906509062483</v>
      </c>
      <c r="AB9" s="163">
        <v>831.89474373085079</v>
      </c>
      <c r="AC9" s="163">
        <v>928.22906325019403</v>
      </c>
      <c r="AD9" s="163">
        <v>965.70384614617058</v>
      </c>
      <c r="AE9" s="163">
        <v>954.96258832446426</v>
      </c>
      <c r="AF9" s="163">
        <v>829.06436507864805</v>
      </c>
      <c r="AG9" s="163">
        <v>757.95944842003371</v>
      </c>
      <c r="AH9" s="163">
        <v>748.01061397252511</v>
      </c>
      <c r="AI9" s="163">
        <v>647.27339036974627</v>
      </c>
      <c r="AJ9" s="163">
        <v>645.1657687641773</v>
      </c>
      <c r="AK9" s="163">
        <v>697.55649778969905</v>
      </c>
      <c r="AL9" s="163">
        <v>759.14282957439332</v>
      </c>
      <c r="AM9" s="163">
        <v>822.52896598350253</v>
      </c>
    </row>
    <row r="10" spans="1:41" ht="14.25">
      <c r="B10" s="561"/>
      <c r="C10" s="564"/>
      <c r="D10" s="564"/>
      <c r="E10" s="241" t="s">
        <v>14</v>
      </c>
      <c r="F10" s="346" t="s">
        <v>6</v>
      </c>
      <c r="G10" s="377">
        <v>119.43885387104913</v>
      </c>
      <c r="H10" s="171">
        <v>118.02973259521629</v>
      </c>
      <c r="I10" s="171">
        <v>111.23989315980918</v>
      </c>
      <c r="J10" s="171">
        <v>113.3124194561736</v>
      </c>
      <c r="K10" s="171">
        <v>115.68501941874968</v>
      </c>
      <c r="L10" s="171">
        <v>117.5864129321717</v>
      </c>
      <c r="M10" s="171">
        <v>109.35552563670514</v>
      </c>
      <c r="N10" s="171">
        <v>110.09734158601701</v>
      </c>
      <c r="O10" s="171">
        <v>102.71323736484564</v>
      </c>
      <c r="P10" s="171">
        <v>100.31142363110675</v>
      </c>
      <c r="Q10" s="171">
        <v>101.61136996411379</v>
      </c>
      <c r="R10" s="171">
        <v>91.860134886976013</v>
      </c>
      <c r="S10" s="171">
        <v>89.905327585144036</v>
      </c>
      <c r="T10" s="171">
        <v>82.872378261531608</v>
      </c>
      <c r="U10" s="171">
        <v>81.06993481158905</v>
      </c>
      <c r="V10" s="171">
        <v>78.73441785814542</v>
      </c>
      <c r="W10" s="171">
        <v>73.52217579336839</v>
      </c>
      <c r="X10" s="171">
        <v>74.448325752083576</v>
      </c>
      <c r="Y10" s="171">
        <v>69.605290730050356</v>
      </c>
      <c r="Z10" s="171">
        <v>63.155993160730013</v>
      </c>
      <c r="AA10" s="171">
        <v>61.591507468217415</v>
      </c>
      <c r="AB10" s="171">
        <v>60.090979995990381</v>
      </c>
      <c r="AC10" s="171">
        <v>50.61679017167026</v>
      </c>
      <c r="AD10" s="171">
        <v>45.670889237009732</v>
      </c>
      <c r="AE10" s="171">
        <v>48.816982794278772</v>
      </c>
      <c r="AF10" s="171">
        <v>46.806745196986711</v>
      </c>
      <c r="AG10" s="171">
        <v>48.247349974906136</v>
      </c>
      <c r="AH10" s="171">
        <v>43.268237747966616</v>
      </c>
      <c r="AI10" s="171">
        <v>46.798468624738639</v>
      </c>
      <c r="AJ10" s="171">
        <v>43.830167673248269</v>
      </c>
      <c r="AK10" s="171">
        <v>36.140726219865833</v>
      </c>
      <c r="AL10" s="171">
        <v>37.91959898475826</v>
      </c>
      <c r="AM10" s="171">
        <v>40.257096593731852</v>
      </c>
      <c r="AN10" s="15"/>
    </row>
    <row r="11" spans="1:41" ht="15" thickBot="1">
      <c r="B11" s="561"/>
      <c r="C11" s="565"/>
      <c r="D11" s="565"/>
      <c r="E11" s="455" t="s">
        <v>483</v>
      </c>
      <c r="F11" s="21" t="s">
        <v>6</v>
      </c>
      <c r="G11" s="22">
        <v>1977.798116311553</v>
      </c>
      <c r="H11" s="22">
        <v>1782.9338244114435</v>
      </c>
      <c r="I11" s="22">
        <v>1580.2588524489495</v>
      </c>
      <c r="J11" s="22">
        <v>1397.3141436781336</v>
      </c>
      <c r="K11" s="22">
        <v>1378.1890879134512</v>
      </c>
      <c r="L11" s="22">
        <v>1285.3902702693156</v>
      </c>
      <c r="M11" s="22">
        <v>1276.7499718219465</v>
      </c>
      <c r="N11" s="22">
        <v>1214.7342988918776</v>
      </c>
      <c r="O11" s="22">
        <v>1160.2640803496386</v>
      </c>
      <c r="P11" s="22">
        <v>1161.2143465623453</v>
      </c>
      <c r="Q11" s="22">
        <v>1187.4277214201697</v>
      </c>
      <c r="R11" s="22">
        <v>1219.5474077443769</v>
      </c>
      <c r="S11" s="22">
        <v>1108.6519241960616</v>
      </c>
      <c r="T11" s="22">
        <v>1042.1393616240816</v>
      </c>
      <c r="U11" s="22">
        <v>1029.3206875690516</v>
      </c>
      <c r="V11" s="22">
        <v>1092.7211850914143</v>
      </c>
      <c r="W11" s="22">
        <v>1099.452366513581</v>
      </c>
      <c r="X11" s="22">
        <v>1180.6455375142718</v>
      </c>
      <c r="Y11" s="22">
        <v>1058.9785961734301</v>
      </c>
      <c r="Z11" s="22">
        <v>904.68137898600196</v>
      </c>
      <c r="AA11" s="22">
        <v>940.25489337332795</v>
      </c>
      <c r="AB11" s="22">
        <v>1024.661188865605</v>
      </c>
      <c r="AC11" s="22">
        <v>1112.4247058562692</v>
      </c>
      <c r="AD11" s="22">
        <v>1134.9376851109771</v>
      </c>
      <c r="AE11" s="22">
        <v>1095.6002341240817</v>
      </c>
      <c r="AF11" s="22">
        <v>1025.9746866828339</v>
      </c>
      <c r="AG11" s="22">
        <v>935.28234405250464</v>
      </c>
      <c r="AH11" s="22">
        <v>923.81241275395678</v>
      </c>
      <c r="AI11" s="22">
        <v>855.72527569278679</v>
      </c>
      <c r="AJ11" s="22">
        <v>817.17348979930807</v>
      </c>
      <c r="AK11" s="22">
        <v>810.99296755720343</v>
      </c>
      <c r="AL11" s="22">
        <v>832.64409241347153</v>
      </c>
      <c r="AM11" s="22">
        <v>864.05116416119972</v>
      </c>
    </row>
    <row r="12" spans="1:41" ht="15" thickTop="1">
      <c r="B12" s="562"/>
      <c r="C12" s="219" t="s">
        <v>16</v>
      </c>
      <c r="D12" s="219"/>
      <c r="E12" s="23"/>
      <c r="F12" s="24" t="s">
        <v>6</v>
      </c>
      <c r="G12" s="26">
        <v>48713.799951557143</v>
      </c>
      <c r="H12" s="26">
        <v>50055.727509006254</v>
      </c>
      <c r="I12" s="26">
        <v>50515.742177053216</v>
      </c>
      <c r="J12" s="26">
        <v>49824.560488012197</v>
      </c>
      <c r="K12" s="26">
        <v>50822.750362904619</v>
      </c>
      <c r="L12" s="26">
        <v>50688.531077973988</v>
      </c>
      <c r="M12" s="26">
        <v>51044.127701300742</v>
      </c>
      <c r="N12" s="26">
        <v>48409.229513127852</v>
      </c>
      <c r="O12" s="26">
        <v>43437.701232996616</v>
      </c>
      <c r="P12" s="26">
        <v>43162.221354085559</v>
      </c>
      <c r="Q12" s="26">
        <v>43487.276922285935</v>
      </c>
      <c r="R12" s="26">
        <v>42501.923029075173</v>
      </c>
      <c r="S12" s="26">
        <v>40225.138974983514</v>
      </c>
      <c r="T12" s="26">
        <v>40022.706637526935</v>
      </c>
      <c r="U12" s="26">
        <v>39745.124832842463</v>
      </c>
      <c r="V12" s="26">
        <v>41111.508723424922</v>
      </c>
      <c r="W12" s="26">
        <v>41069.217387605189</v>
      </c>
      <c r="X12" s="26">
        <v>40094.300578232018</v>
      </c>
      <c r="Y12" s="26">
        <v>37327.809573850856</v>
      </c>
      <c r="Z12" s="26">
        <v>32651.320523922066</v>
      </c>
      <c r="AA12" s="26">
        <v>32676.031698858231</v>
      </c>
      <c r="AB12" s="26">
        <v>32983.411629760099</v>
      </c>
      <c r="AC12" s="26">
        <v>33594.961899891277</v>
      </c>
      <c r="AD12" s="26">
        <v>34930.311560817281</v>
      </c>
      <c r="AE12" s="26">
        <v>34678.091525374628</v>
      </c>
      <c r="AF12" s="26">
        <v>33525.535694038939</v>
      </c>
      <c r="AG12" s="26">
        <v>33421.166717103173</v>
      </c>
      <c r="AH12" s="26">
        <v>33940.112768815561</v>
      </c>
      <c r="AI12" s="26">
        <v>33565.012665797505</v>
      </c>
      <c r="AJ12" s="26">
        <v>32232.041261313967</v>
      </c>
      <c r="AK12" s="26">
        <v>30702.798503151902</v>
      </c>
      <c r="AL12" s="26">
        <v>31084.754020263437</v>
      </c>
      <c r="AM12" s="26">
        <v>29004.705830250645</v>
      </c>
      <c r="AN12" s="124"/>
    </row>
    <row r="13" spans="1:41" ht="12.75">
      <c r="B13" s="189"/>
      <c r="C13" s="189"/>
      <c r="D13" s="242"/>
      <c r="E13" s="340"/>
      <c r="F13" s="46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19"/>
      <c r="AA13" s="19"/>
      <c r="AB13" s="19"/>
      <c r="AC13" s="19"/>
      <c r="AD13" s="28"/>
      <c r="AE13" s="28"/>
      <c r="AF13" s="28"/>
      <c r="AG13" s="28"/>
      <c r="AH13" s="28"/>
      <c r="AJ13" s="28"/>
      <c r="AK13" s="28"/>
      <c r="AL13" s="28"/>
      <c r="AM13" s="191"/>
    </row>
    <row r="14" spans="1:41" ht="12.75">
      <c r="C14" s="29"/>
      <c r="D14" s="30"/>
      <c r="E14" s="19"/>
      <c r="F14" s="29"/>
      <c r="G14" s="27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2"/>
      <c r="AJ14" s="226"/>
      <c r="AK14" s="28"/>
      <c r="AL14" s="28"/>
      <c r="AM14" s="28"/>
    </row>
    <row r="15" spans="1:41" ht="12.75">
      <c r="B15" s="223" t="s">
        <v>489</v>
      </c>
      <c r="C15" s="29"/>
      <c r="D15" s="30"/>
      <c r="E15" s="19"/>
      <c r="F15" s="2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41" ht="12.75">
      <c r="B16" s="169" t="s">
        <v>1</v>
      </c>
      <c r="C16" s="534"/>
      <c r="D16" s="534"/>
      <c r="E16" s="535"/>
      <c r="F16" s="467" t="s">
        <v>2</v>
      </c>
      <c r="G16" s="469">
        <v>1990</v>
      </c>
      <c r="H16" s="121">
        <f t="shared" ref="H16:AM16" si="1">G16+1</f>
        <v>1991</v>
      </c>
      <c r="I16" s="121">
        <f t="shared" si="1"/>
        <v>1992</v>
      </c>
      <c r="J16" s="121">
        <f t="shared" si="1"/>
        <v>1993</v>
      </c>
      <c r="K16" s="121">
        <f t="shared" si="1"/>
        <v>1994</v>
      </c>
      <c r="L16" s="121">
        <f t="shared" si="1"/>
        <v>1995</v>
      </c>
      <c r="M16" s="121">
        <f t="shared" si="1"/>
        <v>1996</v>
      </c>
      <c r="N16" s="121">
        <f t="shared" si="1"/>
        <v>1997</v>
      </c>
      <c r="O16" s="121">
        <f t="shared" si="1"/>
        <v>1998</v>
      </c>
      <c r="P16" s="121">
        <f t="shared" si="1"/>
        <v>1999</v>
      </c>
      <c r="Q16" s="121">
        <f t="shared" si="1"/>
        <v>2000</v>
      </c>
      <c r="R16" s="121">
        <f t="shared" si="1"/>
        <v>2001</v>
      </c>
      <c r="S16" s="121">
        <f t="shared" si="1"/>
        <v>2002</v>
      </c>
      <c r="T16" s="121">
        <f t="shared" si="1"/>
        <v>2003</v>
      </c>
      <c r="U16" s="121">
        <f t="shared" si="1"/>
        <v>2004</v>
      </c>
      <c r="V16" s="121">
        <f t="shared" si="1"/>
        <v>2005</v>
      </c>
      <c r="W16" s="121">
        <f t="shared" si="1"/>
        <v>2006</v>
      </c>
      <c r="X16" s="121">
        <f t="shared" si="1"/>
        <v>2007</v>
      </c>
      <c r="Y16" s="121">
        <f t="shared" si="1"/>
        <v>2008</v>
      </c>
      <c r="Z16" s="121">
        <f t="shared" si="1"/>
        <v>2009</v>
      </c>
      <c r="AA16" s="121">
        <f t="shared" si="1"/>
        <v>2010</v>
      </c>
      <c r="AB16" s="121">
        <f t="shared" si="1"/>
        <v>2011</v>
      </c>
      <c r="AC16" s="121">
        <f t="shared" si="1"/>
        <v>2012</v>
      </c>
      <c r="AD16" s="121">
        <f t="shared" si="1"/>
        <v>2013</v>
      </c>
      <c r="AE16" s="121">
        <f t="shared" si="1"/>
        <v>2014</v>
      </c>
      <c r="AF16" s="121">
        <f t="shared" si="1"/>
        <v>2015</v>
      </c>
      <c r="AG16" s="121">
        <f t="shared" si="1"/>
        <v>2016</v>
      </c>
      <c r="AH16" s="121">
        <f t="shared" si="1"/>
        <v>2017</v>
      </c>
      <c r="AI16" s="121">
        <f t="shared" si="1"/>
        <v>2018</v>
      </c>
      <c r="AJ16" s="121">
        <f t="shared" si="1"/>
        <v>2019</v>
      </c>
      <c r="AK16" s="121">
        <f t="shared" si="1"/>
        <v>2020</v>
      </c>
      <c r="AL16" s="121">
        <f t="shared" si="1"/>
        <v>2021</v>
      </c>
      <c r="AM16" s="121">
        <f t="shared" si="1"/>
        <v>2022</v>
      </c>
    </row>
    <row r="17" spans="2:42" ht="14.25">
      <c r="B17" s="536" t="s">
        <v>3</v>
      </c>
      <c r="C17" s="238" t="s">
        <v>17</v>
      </c>
      <c r="D17" s="239" t="s">
        <v>18</v>
      </c>
      <c r="E17" s="240"/>
      <c r="F17" s="346" t="s">
        <v>6</v>
      </c>
      <c r="G17" s="377">
        <v>2448.5178614960764</v>
      </c>
      <c r="H17" s="171">
        <v>2424.8920146618211</v>
      </c>
      <c r="I17" s="171">
        <v>2443.5383561070171</v>
      </c>
      <c r="J17" s="171">
        <v>2281.5261202570259</v>
      </c>
      <c r="K17" s="171">
        <v>2478.6922010047424</v>
      </c>
      <c r="L17" s="171">
        <v>2474.5803061808574</v>
      </c>
      <c r="M17" s="171">
        <v>2443.7023619509987</v>
      </c>
      <c r="N17" s="171">
        <v>2456.0658159268651</v>
      </c>
      <c r="O17" s="171">
        <v>2113.9613694960235</v>
      </c>
      <c r="P17" s="171">
        <v>2452.1725150013735</v>
      </c>
      <c r="Q17" s="171">
        <v>2315.1604449603219</v>
      </c>
      <c r="R17" s="171">
        <v>2172.0875778619734</v>
      </c>
      <c r="S17" s="171">
        <v>2021.9026358301883</v>
      </c>
      <c r="T17" s="171">
        <v>1804.8529241451274</v>
      </c>
      <c r="U17" s="171">
        <v>1816.8218628875072</v>
      </c>
      <c r="V17" s="171">
        <v>1500.9217938970555</v>
      </c>
      <c r="W17" s="171">
        <v>1522.7577095499296</v>
      </c>
      <c r="X17" s="171">
        <v>1570.9164529631832</v>
      </c>
      <c r="Y17" s="171">
        <v>1327.3892165548605</v>
      </c>
      <c r="Z17" s="171">
        <v>1318.6705587355777</v>
      </c>
      <c r="AA17" s="171">
        <v>1465.3778860309596</v>
      </c>
      <c r="AB17" s="171">
        <v>1317.7725960618686</v>
      </c>
      <c r="AC17" s="171">
        <v>1214.5359964618558</v>
      </c>
      <c r="AD17" s="171">
        <v>1269.0426392876975</v>
      </c>
      <c r="AE17" s="171">
        <v>1260.5706292450777</v>
      </c>
      <c r="AF17" s="171">
        <v>1297.8926401231622</v>
      </c>
      <c r="AG17" s="171">
        <v>959.41190590497672</v>
      </c>
      <c r="AH17" s="171">
        <v>1019.3417082535009</v>
      </c>
      <c r="AI17" s="171">
        <v>777.77680152232574</v>
      </c>
      <c r="AJ17" s="171">
        <v>1021.1241933191551</v>
      </c>
      <c r="AK17" s="171">
        <v>752.85748024529619</v>
      </c>
      <c r="AL17" s="171">
        <v>1106.3632095144847</v>
      </c>
      <c r="AM17" s="171">
        <v>909.44155328927332</v>
      </c>
      <c r="AN17" s="15"/>
    </row>
    <row r="18" spans="2:42" ht="14.25">
      <c r="B18" s="561"/>
      <c r="C18" s="566" t="s">
        <v>19</v>
      </c>
      <c r="D18" s="569" t="s">
        <v>20</v>
      </c>
      <c r="E18" s="154" t="s">
        <v>21</v>
      </c>
      <c r="F18" s="346" t="s">
        <v>6</v>
      </c>
      <c r="G18" s="377" t="s">
        <v>527</v>
      </c>
      <c r="H18" s="171" t="s">
        <v>527</v>
      </c>
      <c r="I18" s="171" t="s">
        <v>527</v>
      </c>
      <c r="J18" s="171" t="s">
        <v>527</v>
      </c>
      <c r="K18" s="171" t="s">
        <v>527</v>
      </c>
      <c r="L18" s="171" t="s">
        <v>527</v>
      </c>
      <c r="M18" s="171" t="s">
        <v>527</v>
      </c>
      <c r="N18" s="171" t="s">
        <v>527</v>
      </c>
      <c r="O18" s="171" t="s">
        <v>527</v>
      </c>
      <c r="P18" s="171" t="s">
        <v>527</v>
      </c>
      <c r="Q18" s="171" t="s">
        <v>527</v>
      </c>
      <c r="R18" s="171" t="s">
        <v>527</v>
      </c>
      <c r="S18" s="171" t="s">
        <v>527</v>
      </c>
      <c r="T18" s="171" t="s">
        <v>527</v>
      </c>
      <c r="U18" s="171" t="s">
        <v>527</v>
      </c>
      <c r="V18" s="171" t="s">
        <v>527</v>
      </c>
      <c r="W18" s="171" t="s">
        <v>527</v>
      </c>
      <c r="X18" s="171" t="s">
        <v>527</v>
      </c>
      <c r="Y18" s="171" t="s">
        <v>527</v>
      </c>
      <c r="Z18" s="171" t="s">
        <v>527</v>
      </c>
      <c r="AA18" s="171" t="s">
        <v>527</v>
      </c>
      <c r="AB18" s="171" t="s">
        <v>527</v>
      </c>
      <c r="AC18" s="171" t="s">
        <v>527</v>
      </c>
      <c r="AD18" s="171" t="s">
        <v>527</v>
      </c>
      <c r="AE18" s="171" t="s">
        <v>527</v>
      </c>
      <c r="AF18" s="171" t="s">
        <v>527</v>
      </c>
      <c r="AG18" s="171" t="s">
        <v>527</v>
      </c>
      <c r="AH18" s="171" t="s">
        <v>527</v>
      </c>
      <c r="AI18" s="171" t="s">
        <v>527</v>
      </c>
      <c r="AJ18" s="171" t="s">
        <v>527</v>
      </c>
      <c r="AK18" s="171" t="s">
        <v>527</v>
      </c>
      <c r="AL18" s="171" t="s">
        <v>527</v>
      </c>
      <c r="AM18" s="171" t="s">
        <v>527</v>
      </c>
      <c r="AN18" s="15"/>
    </row>
    <row r="19" spans="2:42" ht="14.25">
      <c r="B19" s="561"/>
      <c r="C19" s="562"/>
      <c r="D19" s="570"/>
      <c r="E19" s="154" t="s">
        <v>22</v>
      </c>
      <c r="F19" s="346" t="s">
        <v>6</v>
      </c>
      <c r="G19" s="377" t="s">
        <v>527</v>
      </c>
      <c r="H19" s="171" t="s">
        <v>527</v>
      </c>
      <c r="I19" s="171" t="s">
        <v>527</v>
      </c>
      <c r="J19" s="171" t="s">
        <v>527</v>
      </c>
      <c r="K19" s="171" t="s">
        <v>527</v>
      </c>
      <c r="L19" s="171" t="s">
        <v>527</v>
      </c>
      <c r="M19" s="171" t="s">
        <v>527</v>
      </c>
      <c r="N19" s="171" t="s">
        <v>527</v>
      </c>
      <c r="O19" s="171" t="s">
        <v>527</v>
      </c>
      <c r="P19" s="171" t="s">
        <v>527</v>
      </c>
      <c r="Q19" s="171" t="s">
        <v>527</v>
      </c>
      <c r="R19" s="171" t="s">
        <v>527</v>
      </c>
      <c r="S19" s="171" t="s">
        <v>527</v>
      </c>
      <c r="T19" s="171" t="s">
        <v>527</v>
      </c>
      <c r="U19" s="171" t="s">
        <v>527</v>
      </c>
      <c r="V19" s="171" t="s">
        <v>527</v>
      </c>
      <c r="W19" s="171" t="s">
        <v>527</v>
      </c>
      <c r="X19" s="171" t="s">
        <v>527</v>
      </c>
      <c r="Y19" s="171" t="s">
        <v>527</v>
      </c>
      <c r="Z19" s="171" t="s">
        <v>527</v>
      </c>
      <c r="AA19" s="171" t="s">
        <v>527</v>
      </c>
      <c r="AB19" s="171" t="s">
        <v>527</v>
      </c>
      <c r="AC19" s="171" t="s">
        <v>527</v>
      </c>
      <c r="AD19" s="171" t="s">
        <v>527</v>
      </c>
      <c r="AE19" s="171" t="s">
        <v>527</v>
      </c>
      <c r="AF19" s="171" t="s">
        <v>527</v>
      </c>
      <c r="AG19" s="171" t="s">
        <v>527</v>
      </c>
      <c r="AH19" s="171" t="s">
        <v>527</v>
      </c>
      <c r="AI19" s="171" t="s">
        <v>527</v>
      </c>
      <c r="AJ19" s="171" t="s">
        <v>527</v>
      </c>
      <c r="AK19" s="171" t="s">
        <v>527</v>
      </c>
      <c r="AL19" s="171" t="s">
        <v>527</v>
      </c>
      <c r="AM19" s="171" t="s">
        <v>527</v>
      </c>
      <c r="AN19" s="15"/>
    </row>
    <row r="20" spans="2:42" ht="14.25">
      <c r="B20" s="561"/>
      <c r="C20" s="238" t="s">
        <v>23</v>
      </c>
      <c r="D20" s="578" t="s">
        <v>24</v>
      </c>
      <c r="E20" s="579"/>
      <c r="F20" s="346" t="s">
        <v>6</v>
      </c>
      <c r="G20" s="377">
        <v>101.88409999999999</v>
      </c>
      <c r="H20" s="171">
        <v>110.68575</v>
      </c>
      <c r="I20" s="171">
        <v>100.9117</v>
      </c>
      <c r="J20" s="171">
        <v>34.86</v>
      </c>
      <c r="K20" s="171">
        <v>34.86</v>
      </c>
      <c r="L20" s="171">
        <v>39.01</v>
      </c>
      <c r="M20" s="171">
        <v>46.48</v>
      </c>
      <c r="N20" s="171">
        <v>40.67</v>
      </c>
      <c r="O20" s="171">
        <v>49.8</v>
      </c>
      <c r="P20" s="171">
        <v>52.29</v>
      </c>
      <c r="Q20" s="171">
        <v>53.12</v>
      </c>
      <c r="R20" s="171">
        <v>51.46</v>
      </c>
      <c r="S20" s="171">
        <v>54.78</v>
      </c>
      <c r="T20" s="171">
        <v>56.44</v>
      </c>
      <c r="U20" s="171">
        <v>58.93</v>
      </c>
      <c r="V20" s="171">
        <v>58.93</v>
      </c>
      <c r="W20" s="171">
        <v>59.76</v>
      </c>
      <c r="X20" s="171">
        <v>62.25</v>
      </c>
      <c r="Y20" s="171">
        <v>51.46</v>
      </c>
      <c r="Z20" s="171">
        <v>43.16</v>
      </c>
      <c r="AA20" s="171">
        <v>62.25</v>
      </c>
      <c r="AB20" s="171">
        <v>65.25</v>
      </c>
      <c r="AC20" s="171">
        <v>51.2</v>
      </c>
      <c r="AD20" s="171">
        <v>59.940000000000005</v>
      </c>
      <c r="AE20" s="171">
        <v>61.92</v>
      </c>
      <c r="AF20" s="171">
        <v>53.13</v>
      </c>
      <c r="AG20" s="171">
        <v>57.72</v>
      </c>
      <c r="AH20" s="171">
        <v>57.75</v>
      </c>
      <c r="AI20" s="171">
        <v>58.5</v>
      </c>
      <c r="AJ20" s="171">
        <v>56.52</v>
      </c>
      <c r="AK20" s="171">
        <v>48.98</v>
      </c>
      <c r="AL20" s="171">
        <v>59.66</v>
      </c>
      <c r="AM20" s="171">
        <v>56.63000000000001</v>
      </c>
    </row>
    <row r="21" spans="2:42" ht="14.25">
      <c r="B21" s="561"/>
      <c r="C21" s="574" t="s">
        <v>25</v>
      </c>
      <c r="D21" s="571" t="s">
        <v>26</v>
      </c>
      <c r="E21" s="243" t="s">
        <v>27</v>
      </c>
      <c r="F21" s="379" t="s">
        <v>6</v>
      </c>
      <c r="G21" s="381">
        <v>56.180170000000004</v>
      </c>
      <c r="H21" s="163">
        <v>51.437240000000003</v>
      </c>
      <c r="I21" s="163">
        <v>15.438810000000002</v>
      </c>
      <c r="J21" s="163">
        <v>30.435420000000001</v>
      </c>
      <c r="K21" s="163">
        <v>27.243539999999999</v>
      </c>
      <c r="L21" s="163">
        <v>50.583660000000002</v>
      </c>
      <c r="M21" s="163" t="s">
        <v>528</v>
      </c>
      <c r="N21" s="163" t="s">
        <v>528</v>
      </c>
      <c r="O21" s="163" t="s">
        <v>528</v>
      </c>
      <c r="P21" s="163" t="s">
        <v>528</v>
      </c>
      <c r="Q21" s="163" t="s">
        <v>528</v>
      </c>
      <c r="R21" s="163" t="s">
        <v>528</v>
      </c>
      <c r="S21" s="163" t="s">
        <v>528</v>
      </c>
      <c r="T21" s="163" t="s">
        <v>528</v>
      </c>
      <c r="U21" s="163" t="s">
        <v>528</v>
      </c>
      <c r="V21" s="163" t="s">
        <v>528</v>
      </c>
      <c r="W21" s="163" t="s">
        <v>528</v>
      </c>
      <c r="X21" s="163" t="s">
        <v>528</v>
      </c>
      <c r="Y21" s="163" t="s">
        <v>528</v>
      </c>
      <c r="Z21" s="163" t="s">
        <v>528</v>
      </c>
      <c r="AA21" s="163" t="s">
        <v>528</v>
      </c>
      <c r="AB21" s="163" t="s">
        <v>528</v>
      </c>
      <c r="AC21" s="163" t="s">
        <v>528</v>
      </c>
      <c r="AD21" s="163" t="s">
        <v>528</v>
      </c>
      <c r="AE21" s="163" t="s">
        <v>528</v>
      </c>
      <c r="AF21" s="163" t="s">
        <v>528</v>
      </c>
      <c r="AG21" s="163" t="s">
        <v>528</v>
      </c>
      <c r="AH21" s="163" t="s">
        <v>528</v>
      </c>
      <c r="AI21" s="163" t="s">
        <v>528</v>
      </c>
      <c r="AJ21" s="163" t="s">
        <v>528</v>
      </c>
      <c r="AK21" s="163" t="s">
        <v>528</v>
      </c>
      <c r="AL21" s="163" t="s">
        <v>528</v>
      </c>
      <c r="AM21" s="163" t="s">
        <v>528</v>
      </c>
    </row>
    <row r="22" spans="2:42" ht="14.25">
      <c r="B22" s="561"/>
      <c r="C22" s="575"/>
      <c r="D22" s="572"/>
      <c r="E22" s="244" t="s">
        <v>28</v>
      </c>
      <c r="F22" s="379" t="s">
        <v>6</v>
      </c>
      <c r="G22" s="381" t="s">
        <v>527</v>
      </c>
      <c r="H22" s="163" t="s">
        <v>527</v>
      </c>
      <c r="I22" s="163" t="s">
        <v>527</v>
      </c>
      <c r="J22" s="163" t="s">
        <v>527</v>
      </c>
      <c r="K22" s="163" t="s">
        <v>527</v>
      </c>
      <c r="L22" s="163" t="s">
        <v>527</v>
      </c>
      <c r="M22" s="163" t="s">
        <v>527</v>
      </c>
      <c r="N22" s="163" t="s">
        <v>527</v>
      </c>
      <c r="O22" s="163" t="s">
        <v>527</v>
      </c>
      <c r="P22" s="163" t="s">
        <v>527</v>
      </c>
      <c r="Q22" s="163" t="s">
        <v>527</v>
      </c>
      <c r="R22" s="163" t="s">
        <v>527</v>
      </c>
      <c r="S22" s="163" t="s">
        <v>527</v>
      </c>
      <c r="T22" s="163" t="s">
        <v>527</v>
      </c>
      <c r="U22" s="163" t="s">
        <v>527</v>
      </c>
      <c r="V22" s="163" t="s">
        <v>527</v>
      </c>
      <c r="W22" s="163" t="s">
        <v>527</v>
      </c>
      <c r="X22" s="163" t="s">
        <v>527</v>
      </c>
      <c r="Y22" s="163" t="s">
        <v>527</v>
      </c>
      <c r="Z22" s="163" t="s">
        <v>527</v>
      </c>
      <c r="AA22" s="163" t="s">
        <v>527</v>
      </c>
      <c r="AB22" s="163" t="s">
        <v>527</v>
      </c>
      <c r="AC22" s="163" t="s">
        <v>527</v>
      </c>
      <c r="AD22" s="163" t="s">
        <v>527</v>
      </c>
      <c r="AE22" s="163" t="s">
        <v>527</v>
      </c>
      <c r="AF22" s="163" t="s">
        <v>527</v>
      </c>
      <c r="AG22" s="163" t="s">
        <v>527</v>
      </c>
      <c r="AH22" s="163" t="s">
        <v>527</v>
      </c>
      <c r="AI22" s="163" t="s">
        <v>527</v>
      </c>
      <c r="AJ22" s="163" t="s">
        <v>527</v>
      </c>
      <c r="AK22" s="163" t="s">
        <v>527</v>
      </c>
      <c r="AL22" s="163" t="s">
        <v>527</v>
      </c>
      <c r="AM22" s="163" t="s">
        <v>527</v>
      </c>
    </row>
    <row r="23" spans="2:42" ht="14.25">
      <c r="B23" s="561"/>
      <c r="C23" s="575"/>
      <c r="D23" s="572"/>
      <c r="E23" s="241" t="s">
        <v>29</v>
      </c>
      <c r="F23" s="346" t="s">
        <v>6</v>
      </c>
      <c r="G23" s="381">
        <v>149.82980140000001</v>
      </c>
      <c r="H23" s="163">
        <v>145.5652303</v>
      </c>
      <c r="I23" s="163">
        <v>148.95033429999998</v>
      </c>
      <c r="J23" s="163">
        <v>147.29039109999997</v>
      </c>
      <c r="K23" s="163">
        <v>154.23871819999997</v>
      </c>
      <c r="L23" s="163">
        <v>171.35458559999998</v>
      </c>
      <c r="M23" s="163">
        <v>197.4127694</v>
      </c>
      <c r="N23" s="163">
        <v>197.39167719999998</v>
      </c>
      <c r="O23" s="163">
        <v>195.17078499999997</v>
      </c>
      <c r="P23" s="163">
        <v>206.59751669999997</v>
      </c>
      <c r="Q23" s="163">
        <v>192.55677559999998</v>
      </c>
      <c r="R23" s="163">
        <v>187.36997069999998</v>
      </c>
      <c r="S23" s="163">
        <v>192.76032179999999</v>
      </c>
      <c r="T23" s="163">
        <v>191.25779369999998</v>
      </c>
      <c r="U23" s="163">
        <v>192.82528059999996</v>
      </c>
      <c r="V23" s="163">
        <v>200.44111759999996</v>
      </c>
      <c r="W23" s="163">
        <v>205.21397189999996</v>
      </c>
      <c r="X23" s="163">
        <v>199.07821209999997</v>
      </c>
      <c r="Y23" s="163">
        <v>183.71319139999997</v>
      </c>
      <c r="Z23" s="163">
        <v>191.38784069999997</v>
      </c>
      <c r="AA23" s="163">
        <v>184.38076599999997</v>
      </c>
      <c r="AB23" s="163">
        <v>145.79070979999997</v>
      </c>
      <c r="AC23" s="163">
        <v>129.9969222</v>
      </c>
      <c r="AD23" s="163">
        <v>147.91442259999999</v>
      </c>
      <c r="AE23" s="163">
        <v>149.76154289999997</v>
      </c>
      <c r="AF23" s="163">
        <v>169.24853589999998</v>
      </c>
      <c r="AG23" s="163">
        <v>169.54964969999997</v>
      </c>
      <c r="AH23" s="163">
        <v>175.09249869999999</v>
      </c>
      <c r="AI23" s="163">
        <v>172.33194379999998</v>
      </c>
      <c r="AJ23" s="163">
        <v>175.54229309999999</v>
      </c>
      <c r="AK23" s="163">
        <v>174.0509581</v>
      </c>
      <c r="AL23" s="163">
        <v>176.93049629999996</v>
      </c>
      <c r="AM23" s="163">
        <v>169.22123249999999</v>
      </c>
      <c r="AN23" s="15"/>
    </row>
    <row r="24" spans="2:42" ht="14.25">
      <c r="B24" s="561"/>
      <c r="C24" s="575"/>
      <c r="D24" s="572"/>
      <c r="E24" s="246" t="s">
        <v>30</v>
      </c>
      <c r="F24" s="346" t="s">
        <v>6</v>
      </c>
      <c r="G24" s="381">
        <v>170.53457189371119</v>
      </c>
      <c r="H24" s="163">
        <v>179.51533392028341</v>
      </c>
      <c r="I24" s="163">
        <v>173.98393000000002</v>
      </c>
      <c r="J24" s="163">
        <v>155.14669425574985</v>
      </c>
      <c r="K24" s="163">
        <v>183.98055900766647</v>
      </c>
      <c r="L24" s="163">
        <v>203.89217425574989</v>
      </c>
      <c r="M24" s="163">
        <v>236.47278000000003</v>
      </c>
      <c r="N24" s="163">
        <v>270.54108000000002</v>
      </c>
      <c r="O24" s="163">
        <v>273.55387220385126</v>
      </c>
      <c r="P24" s="163">
        <v>283.69095389672941</v>
      </c>
      <c r="Q24" s="163">
        <v>272.5829</v>
      </c>
      <c r="R24" s="163">
        <v>241.61333361635789</v>
      </c>
      <c r="S24" s="163">
        <v>247.67866425193387</v>
      </c>
      <c r="T24" s="163">
        <v>264.80425068170189</v>
      </c>
      <c r="U24" s="163">
        <v>266.03334460000389</v>
      </c>
      <c r="V24" s="163">
        <v>278.27443999999997</v>
      </c>
      <c r="W24" s="163">
        <v>273.15401373693101</v>
      </c>
      <c r="X24" s="163">
        <v>273.09841916780738</v>
      </c>
      <c r="Y24" s="163">
        <v>226.25543863780791</v>
      </c>
      <c r="Z24" s="163">
        <v>233.00951000000003</v>
      </c>
      <c r="AA24" s="163">
        <v>247.68298521003601</v>
      </c>
      <c r="AB24" s="163">
        <v>245.23492000000002</v>
      </c>
      <c r="AC24" s="163">
        <v>248.25192886838462</v>
      </c>
      <c r="AD24" s="163">
        <v>268.90845000000002</v>
      </c>
      <c r="AE24" s="163">
        <v>248.46033087864942</v>
      </c>
      <c r="AF24" s="163">
        <v>238.69193000000001</v>
      </c>
      <c r="AG24" s="163">
        <v>219.29717999999997</v>
      </c>
      <c r="AH24" s="163">
        <v>248.20417999999998</v>
      </c>
      <c r="AI24" s="163">
        <v>222.20205000000001</v>
      </c>
      <c r="AJ24" s="163">
        <v>234.07827000000003</v>
      </c>
      <c r="AK24" s="163">
        <v>210.19311452224062</v>
      </c>
      <c r="AL24" s="163">
        <v>226.355665655422</v>
      </c>
      <c r="AM24" s="163">
        <v>166.61564000000001</v>
      </c>
    </row>
    <row r="25" spans="2:42" ht="14.25">
      <c r="B25" s="561"/>
      <c r="C25" s="575"/>
      <c r="D25" s="572"/>
      <c r="E25" s="246" t="s">
        <v>31</v>
      </c>
      <c r="F25" s="346" t="s">
        <v>6</v>
      </c>
      <c r="G25" s="381">
        <v>439.70527999999996</v>
      </c>
      <c r="H25" s="163">
        <v>442.19895999999994</v>
      </c>
      <c r="I25" s="163">
        <v>453.89209999999997</v>
      </c>
      <c r="J25" s="163">
        <v>428.54212000000001</v>
      </c>
      <c r="K25" s="163">
        <v>467.11970000000002</v>
      </c>
      <c r="L25" s="163">
        <v>475.64171999999996</v>
      </c>
      <c r="M25" s="163">
        <v>511.75627999999995</v>
      </c>
      <c r="N25" s="163">
        <v>516.67720999999995</v>
      </c>
      <c r="O25" s="163">
        <v>496.16494</v>
      </c>
      <c r="P25" s="163">
        <v>539.52913000000001</v>
      </c>
      <c r="Q25" s="163">
        <v>535.53748999999993</v>
      </c>
      <c r="R25" s="163">
        <v>520.14251999999999</v>
      </c>
      <c r="S25" s="163">
        <v>548.33950000000004</v>
      </c>
      <c r="T25" s="163">
        <v>541.67678999999998</v>
      </c>
      <c r="U25" s="163">
        <v>538.97140999999999</v>
      </c>
      <c r="V25" s="163">
        <v>509.02242999999999</v>
      </c>
      <c r="W25" s="163">
        <v>510.49921999999998</v>
      </c>
      <c r="X25" s="163">
        <v>520.41773000000001</v>
      </c>
      <c r="Y25" s="163">
        <v>411.02139</v>
      </c>
      <c r="Z25" s="163">
        <v>460.76432</v>
      </c>
      <c r="AA25" s="163">
        <v>524.12175000000002</v>
      </c>
      <c r="AB25" s="163">
        <v>485.52300000000002</v>
      </c>
      <c r="AC25" s="163">
        <v>404.01850000000002</v>
      </c>
      <c r="AD25" s="163">
        <v>364.0145</v>
      </c>
      <c r="AE25" s="163">
        <v>341.61298999999997</v>
      </c>
      <c r="AF25" s="163">
        <v>314.65116999999998</v>
      </c>
      <c r="AG25" s="163">
        <v>319.29615999999999</v>
      </c>
      <c r="AH25" s="163">
        <v>323.46373</v>
      </c>
      <c r="AI25" s="163">
        <v>340.95233999999999</v>
      </c>
      <c r="AJ25" s="163">
        <v>333.86768999999998</v>
      </c>
      <c r="AK25" s="163">
        <v>306.42114999999995</v>
      </c>
      <c r="AL25" s="163">
        <v>324.68647999999996</v>
      </c>
      <c r="AM25" s="163">
        <v>293.48482000000001</v>
      </c>
      <c r="AN25" s="339"/>
    </row>
    <row r="26" spans="2:42" ht="14.25">
      <c r="B26" s="561"/>
      <c r="C26" s="575"/>
      <c r="D26" s="572"/>
      <c r="E26" s="241" t="s">
        <v>32</v>
      </c>
      <c r="F26" s="346" t="s">
        <v>6</v>
      </c>
      <c r="G26" s="381">
        <v>1633.0073200000002</v>
      </c>
      <c r="H26" s="163">
        <v>1620.8718600000002</v>
      </c>
      <c r="I26" s="163">
        <v>1555.38652</v>
      </c>
      <c r="J26" s="163">
        <v>1412.07232</v>
      </c>
      <c r="K26" s="163">
        <v>1498.75918</v>
      </c>
      <c r="L26" s="163">
        <v>1562.5841600000001</v>
      </c>
      <c r="M26" s="163">
        <v>1571.42362</v>
      </c>
      <c r="N26" s="163">
        <v>1580.5762</v>
      </c>
      <c r="O26" s="163">
        <v>1480.4519599999999</v>
      </c>
      <c r="P26" s="163">
        <v>1603.8109399999998</v>
      </c>
      <c r="Q26" s="163">
        <v>1590.0625</v>
      </c>
      <c r="R26" s="163">
        <v>1517.2806400000002</v>
      </c>
      <c r="S26" s="163">
        <v>1587.40922</v>
      </c>
      <c r="T26" s="163">
        <v>1631.7548400000001</v>
      </c>
      <c r="U26" s="163">
        <v>1666.7295200000001</v>
      </c>
      <c r="V26" s="163">
        <v>1659.2496600000002</v>
      </c>
      <c r="W26" s="163">
        <v>1714.8881999999999</v>
      </c>
      <c r="X26" s="163">
        <v>1731.70604</v>
      </c>
      <c r="Y26" s="163">
        <v>1493.73278</v>
      </c>
      <c r="Z26" s="163">
        <v>1307.54998</v>
      </c>
      <c r="AA26" s="163">
        <v>1504.52512</v>
      </c>
      <c r="AB26" s="163">
        <v>1379.96722</v>
      </c>
      <c r="AC26" s="163">
        <v>1260.8085800000001</v>
      </c>
      <c r="AD26" s="163">
        <v>1294.47722</v>
      </c>
      <c r="AE26" s="163">
        <v>1253.1948200000002</v>
      </c>
      <c r="AF26" s="163">
        <v>1160.6616799999999</v>
      </c>
      <c r="AG26" s="163">
        <v>1168.3599000000002</v>
      </c>
      <c r="AH26" s="163">
        <v>1230.2587800000001</v>
      </c>
      <c r="AI26" s="163">
        <v>1258.68472</v>
      </c>
      <c r="AJ26" s="163">
        <v>1177.57016</v>
      </c>
      <c r="AK26" s="163">
        <v>980.39314000000002</v>
      </c>
      <c r="AL26" s="163">
        <v>1198.02802</v>
      </c>
      <c r="AM26" s="163">
        <v>1153.0438000000001</v>
      </c>
    </row>
    <row r="27" spans="2:42" ht="14.25">
      <c r="B27" s="561"/>
      <c r="C27" s="575"/>
      <c r="D27" s="572"/>
      <c r="E27" s="196" t="s">
        <v>33</v>
      </c>
      <c r="F27" s="346" t="s">
        <v>6</v>
      </c>
      <c r="G27" s="381">
        <v>117.11710651519499</v>
      </c>
      <c r="H27" s="163">
        <v>122.18109678778097</v>
      </c>
      <c r="I27" s="163">
        <v>114.79937661758576</v>
      </c>
      <c r="J27" s="163">
        <v>111.697112306452</v>
      </c>
      <c r="K27" s="163">
        <v>121.97638477629967</v>
      </c>
      <c r="L27" s="163">
        <v>124.22899675787581</v>
      </c>
      <c r="M27" s="163">
        <v>134.70284312054096</v>
      </c>
      <c r="N27" s="163">
        <v>129.79614554123162</v>
      </c>
      <c r="O27" s="163">
        <v>123.62428396071068</v>
      </c>
      <c r="P27" s="163">
        <v>123.27320520399795</v>
      </c>
      <c r="Q27" s="163">
        <v>118.09887380182865</v>
      </c>
      <c r="R27" s="163">
        <v>105.08223284707621</v>
      </c>
      <c r="S27" s="163">
        <v>110.96069879891745</v>
      </c>
      <c r="T27" s="163">
        <v>105.93807844414903</v>
      </c>
      <c r="U27" s="163">
        <v>105.82820423534065</v>
      </c>
      <c r="V27" s="163">
        <v>80.667811740317774</v>
      </c>
      <c r="W27" s="163">
        <v>66.23772635620854</v>
      </c>
      <c r="X27" s="163">
        <v>67.773016846132677</v>
      </c>
      <c r="Y27" s="163">
        <v>59.35733660825575</v>
      </c>
      <c r="Z27" s="163">
        <v>51.1039350047254</v>
      </c>
      <c r="AA27" s="163">
        <v>59.639641605794161</v>
      </c>
      <c r="AB27" s="163">
        <v>55.339257795609655</v>
      </c>
      <c r="AC27" s="163">
        <v>60.454400002663306</v>
      </c>
      <c r="AD27" s="163">
        <v>59.192066662676964</v>
      </c>
      <c r="AE27" s="163">
        <v>58.211290492420993</v>
      </c>
      <c r="AF27" s="163">
        <v>59.619824168880868</v>
      </c>
      <c r="AG27" s="163">
        <v>58.39338656368087</v>
      </c>
      <c r="AH27" s="163">
        <v>60.894870581604039</v>
      </c>
      <c r="AI27" s="163">
        <v>57.828028740795993</v>
      </c>
      <c r="AJ27" s="163">
        <v>59.88418129902611</v>
      </c>
      <c r="AK27" s="163">
        <v>51.260604930511619</v>
      </c>
      <c r="AL27" s="163">
        <v>56.520451818422707</v>
      </c>
      <c r="AM27" s="163">
        <v>53.146252748506612</v>
      </c>
    </row>
    <row r="28" spans="2:42" ht="14.25">
      <c r="B28" s="561"/>
      <c r="C28" s="576"/>
      <c r="D28" s="573"/>
      <c r="E28" s="247" t="s">
        <v>34</v>
      </c>
      <c r="F28" s="213" t="s">
        <v>6</v>
      </c>
      <c r="G28" s="381">
        <v>123.45389020421608</v>
      </c>
      <c r="H28" s="163">
        <v>117.9780983596838</v>
      </c>
      <c r="I28" s="163">
        <v>126.00655091567855</v>
      </c>
      <c r="J28" s="163">
        <v>132.58538856389987</v>
      </c>
      <c r="K28" s="163">
        <v>141.27710268115942</v>
      </c>
      <c r="L28" s="163">
        <v>138.36950740447958</v>
      </c>
      <c r="M28" s="163">
        <v>144.84078912384717</v>
      </c>
      <c r="N28" s="163">
        <v>170.64668636363638</v>
      </c>
      <c r="O28" s="163">
        <v>166.64785867094864</v>
      </c>
      <c r="P28" s="163">
        <v>164.81751495140153</v>
      </c>
      <c r="Q28" s="163">
        <v>162.70145731331803</v>
      </c>
      <c r="R28" s="163">
        <v>120.17454061758895</v>
      </c>
      <c r="S28" s="163">
        <v>114.09905179677209</v>
      </c>
      <c r="T28" s="163">
        <v>121.54296371870885</v>
      </c>
      <c r="U28" s="163">
        <v>123.46118979578394</v>
      </c>
      <c r="V28" s="163">
        <v>113.69859168148882</v>
      </c>
      <c r="W28" s="163">
        <v>117.55606246047432</v>
      </c>
      <c r="X28" s="163">
        <v>114.85572229084323</v>
      </c>
      <c r="Y28" s="163">
        <v>95.604874428524383</v>
      </c>
      <c r="Z28" s="163">
        <v>93.913428250988161</v>
      </c>
      <c r="AA28" s="163">
        <v>102.38393405961794</v>
      </c>
      <c r="AB28" s="163">
        <v>90.629843162321521</v>
      </c>
      <c r="AC28" s="163">
        <v>77.844066298226011</v>
      </c>
      <c r="AD28" s="163">
        <v>88.942464303243256</v>
      </c>
      <c r="AE28" s="163">
        <v>88.258195943825626</v>
      </c>
      <c r="AF28" s="163">
        <v>90.023214934456576</v>
      </c>
      <c r="AG28" s="163">
        <v>90.692990469317692</v>
      </c>
      <c r="AH28" s="163">
        <v>93.591555380617791</v>
      </c>
      <c r="AI28" s="163">
        <v>91.633988863736192</v>
      </c>
      <c r="AJ28" s="163">
        <v>84.897131011857709</v>
      </c>
      <c r="AK28" s="163">
        <v>78.770248616308024</v>
      </c>
      <c r="AL28" s="163">
        <v>92.32262294920217</v>
      </c>
      <c r="AM28" s="163">
        <v>82.011450300541654</v>
      </c>
    </row>
    <row r="29" spans="2:42" ht="14.25">
      <c r="B29" s="561"/>
      <c r="C29" s="580" t="s">
        <v>370</v>
      </c>
      <c r="D29" s="582" t="s">
        <v>371</v>
      </c>
      <c r="E29" s="456" t="s">
        <v>484</v>
      </c>
      <c r="F29" s="346" t="s">
        <v>6</v>
      </c>
      <c r="G29" s="377">
        <v>6.1082155700000005</v>
      </c>
      <c r="H29" s="377">
        <v>6.2236682099999996</v>
      </c>
      <c r="I29" s="377">
        <v>7.5054319899999999</v>
      </c>
      <c r="J29" s="377">
        <v>9.9772284999999989</v>
      </c>
      <c r="K29" s="377">
        <v>12.342419390000002</v>
      </c>
      <c r="L29" s="377">
        <v>20.892562389645963</v>
      </c>
      <c r="M29" s="377">
        <v>22.500686654298956</v>
      </c>
      <c r="N29" s="377">
        <v>31.327292436290037</v>
      </c>
      <c r="O29" s="377">
        <v>23.513548860667829</v>
      </c>
      <c r="P29" s="377">
        <v>31.134707640930195</v>
      </c>
      <c r="Q29" s="377">
        <v>38.593975795248845</v>
      </c>
      <c r="R29" s="377">
        <v>35.323110022084563</v>
      </c>
      <c r="S29" s="377">
        <v>29.673340238773772</v>
      </c>
      <c r="T29" s="377">
        <v>33.406722585842701</v>
      </c>
      <c r="U29" s="377">
        <v>33.844430649126998</v>
      </c>
      <c r="V29" s="377">
        <v>33.549101394138489</v>
      </c>
      <c r="W29" s="377">
        <v>32.187860259217622</v>
      </c>
      <c r="X29" s="377">
        <v>31.271031648985598</v>
      </c>
      <c r="Y29" s="377">
        <v>29.905561871212949</v>
      </c>
      <c r="Z29" s="377">
        <v>31.467266173554233</v>
      </c>
      <c r="AA29" s="377">
        <v>33.74822862102863</v>
      </c>
      <c r="AB29" s="377">
        <v>32.485815748704461</v>
      </c>
      <c r="AC29" s="377">
        <v>30.512781018725821</v>
      </c>
      <c r="AD29" s="377">
        <v>27.787170198652756</v>
      </c>
      <c r="AE29" s="377">
        <v>24.140307908120636</v>
      </c>
      <c r="AF29" s="377">
        <v>27.391716870426226</v>
      </c>
      <c r="AG29" s="377">
        <v>28.749567916213987</v>
      </c>
      <c r="AH29" s="377">
        <v>29.211091735964295</v>
      </c>
      <c r="AI29" s="377">
        <v>28.728064139989577</v>
      </c>
      <c r="AJ29" s="377">
        <v>20.849762709983636</v>
      </c>
      <c r="AK29" s="377">
        <v>19.572075196160696</v>
      </c>
      <c r="AL29" s="377">
        <v>16.632600984879421</v>
      </c>
      <c r="AM29" s="377">
        <v>17.341145043827979</v>
      </c>
    </row>
    <row r="30" spans="2:42" ht="15" thickBot="1">
      <c r="B30" s="561"/>
      <c r="C30" s="581"/>
      <c r="D30" s="583"/>
      <c r="E30" s="378" t="s">
        <v>417</v>
      </c>
      <c r="F30" s="21" t="s">
        <v>6</v>
      </c>
      <c r="G30" s="22">
        <v>39.398422166748716</v>
      </c>
      <c r="H30" s="22">
        <v>40.838153471990964</v>
      </c>
      <c r="I30" s="22">
        <v>42.264202733105577</v>
      </c>
      <c r="J30" s="22">
        <v>43.103326995813411</v>
      </c>
      <c r="K30" s="22">
        <v>43.922087079049717</v>
      </c>
      <c r="L30" s="22">
        <v>44.720482982814495</v>
      </c>
      <c r="M30" s="22">
        <v>45.498514707107745</v>
      </c>
      <c r="N30" s="22">
        <v>43.829789017581874</v>
      </c>
      <c r="O30" s="22">
        <v>41.89015609803694</v>
      </c>
      <c r="P30" s="22">
        <v>41.670225587684428</v>
      </c>
      <c r="Q30" s="22">
        <v>41.925324722939763</v>
      </c>
      <c r="R30" s="22">
        <v>41.259402797798685</v>
      </c>
      <c r="S30" s="22">
        <v>40.112077152333555</v>
      </c>
      <c r="T30" s="22">
        <v>41.54735503734868</v>
      </c>
      <c r="U30" s="22">
        <v>42.421111583453992</v>
      </c>
      <c r="V30" s="22">
        <v>38.506705965672381</v>
      </c>
      <c r="W30" s="22">
        <v>50.195563305078572</v>
      </c>
      <c r="X30" s="22">
        <v>50.934125612320443</v>
      </c>
      <c r="Y30" s="22">
        <v>40.195259546138111</v>
      </c>
      <c r="Z30" s="22">
        <v>55.115928143712566</v>
      </c>
      <c r="AA30" s="22">
        <v>40.883404007960195</v>
      </c>
      <c r="AB30" s="22">
        <v>81.649512000000001</v>
      </c>
      <c r="AC30" s="22">
        <v>62.267429075142694</v>
      </c>
      <c r="AD30" s="22">
        <v>51.008100000000006</v>
      </c>
      <c r="AE30" s="22">
        <v>51.412383424923114</v>
      </c>
      <c r="AF30" s="22">
        <v>52.88768000000001</v>
      </c>
      <c r="AG30" s="22">
        <v>55.970219999999998</v>
      </c>
      <c r="AH30" s="22">
        <v>58.865177379407953</v>
      </c>
      <c r="AI30" s="22">
        <v>61.82511248587776</v>
      </c>
      <c r="AJ30" s="22">
        <v>64.019303449542079</v>
      </c>
      <c r="AK30" s="22">
        <v>57.925880785398206</v>
      </c>
      <c r="AL30" s="22">
        <v>58.469720676677923</v>
      </c>
      <c r="AM30" s="22">
        <v>68.497889430709932</v>
      </c>
    </row>
    <row r="31" spans="2:42" ht="15" thickTop="1">
      <c r="B31" s="562"/>
      <c r="C31" s="25" t="s">
        <v>16</v>
      </c>
      <c r="D31" s="25"/>
      <c r="E31" s="23"/>
      <c r="F31" s="24" t="s">
        <v>6</v>
      </c>
      <c r="G31" s="26">
        <v>6110.1287632459471</v>
      </c>
      <c r="H31" s="26">
        <v>6112.4235957115616</v>
      </c>
      <c r="I31" s="26">
        <v>5920.0489766633864</v>
      </c>
      <c r="J31" s="26">
        <v>5492.0590179789406</v>
      </c>
      <c r="K31" s="26">
        <v>5912.1973001389179</v>
      </c>
      <c r="L31" s="26">
        <v>6089.5652915714236</v>
      </c>
      <c r="M31" s="26">
        <v>6099.2036369567932</v>
      </c>
      <c r="N31" s="26">
        <v>6209.9630784856045</v>
      </c>
      <c r="O31" s="26">
        <v>5610.9291802902389</v>
      </c>
      <c r="P31" s="26">
        <v>6171.3900929821166</v>
      </c>
      <c r="Q31" s="26">
        <v>6025.7379581936566</v>
      </c>
      <c r="R31" s="26">
        <v>5624.9799564628793</v>
      </c>
      <c r="S31" s="26">
        <v>5608.1291318689182</v>
      </c>
      <c r="T31" s="26">
        <v>5475.2787403128787</v>
      </c>
      <c r="U31" s="26">
        <v>5559.5027663512165</v>
      </c>
      <c r="V31" s="26">
        <v>5204.8990762786725</v>
      </c>
      <c r="W31" s="26">
        <v>5287.1408435678395</v>
      </c>
      <c r="X31" s="26">
        <v>5371.5888286292729</v>
      </c>
      <c r="Y31" s="26">
        <v>4502.9019510467988</v>
      </c>
      <c r="Z31" s="26">
        <v>4365.5620350085583</v>
      </c>
      <c r="AA31" s="26">
        <v>4855.8037405353971</v>
      </c>
      <c r="AB31" s="26">
        <v>4537.6221345685035</v>
      </c>
      <c r="AC31" s="26">
        <v>4118.0111379249984</v>
      </c>
      <c r="AD31" s="26">
        <v>4223.9987730522698</v>
      </c>
      <c r="AE31" s="26">
        <v>4139.4042807930182</v>
      </c>
      <c r="AF31" s="26">
        <v>4011.7585579969254</v>
      </c>
      <c r="AG31" s="26">
        <v>3664.9034485541897</v>
      </c>
      <c r="AH31" s="26">
        <v>3858.9039300310951</v>
      </c>
      <c r="AI31" s="26">
        <v>3609.5389025527252</v>
      </c>
      <c r="AJ31" s="26">
        <v>3751.734985889565</v>
      </c>
      <c r="AK31" s="26">
        <v>3092.9508993959153</v>
      </c>
      <c r="AL31" s="26">
        <v>3809.3801858990887</v>
      </c>
      <c r="AM31" s="26">
        <v>3458.08722131286</v>
      </c>
      <c r="AP31" s="162"/>
    </row>
    <row r="32" spans="2:42" ht="14.25">
      <c r="B32" s="536" t="s">
        <v>35</v>
      </c>
      <c r="C32" s="248" t="s">
        <v>19</v>
      </c>
      <c r="D32" s="249" t="s">
        <v>20</v>
      </c>
      <c r="E32" s="154" t="s">
        <v>36</v>
      </c>
      <c r="F32" s="346" t="s">
        <v>37</v>
      </c>
      <c r="G32" s="471" t="s">
        <v>527</v>
      </c>
      <c r="H32" s="173" t="s">
        <v>527</v>
      </c>
      <c r="I32" s="173" t="s">
        <v>527</v>
      </c>
      <c r="J32" s="173" t="s">
        <v>527</v>
      </c>
      <c r="K32" s="173" t="s">
        <v>527</v>
      </c>
      <c r="L32" s="173" t="s">
        <v>527</v>
      </c>
      <c r="M32" s="173" t="s">
        <v>527</v>
      </c>
      <c r="N32" s="173" t="s">
        <v>527</v>
      </c>
      <c r="O32" s="173" t="s">
        <v>527</v>
      </c>
      <c r="P32" s="173" t="s">
        <v>527</v>
      </c>
      <c r="Q32" s="173" t="s">
        <v>527</v>
      </c>
      <c r="R32" s="173" t="s">
        <v>527</v>
      </c>
      <c r="S32" s="173" t="s">
        <v>527</v>
      </c>
      <c r="T32" s="173" t="s">
        <v>527</v>
      </c>
      <c r="U32" s="173" t="s">
        <v>527</v>
      </c>
      <c r="V32" s="173" t="s">
        <v>527</v>
      </c>
      <c r="W32" s="173" t="s">
        <v>527</v>
      </c>
      <c r="X32" s="173" t="s">
        <v>527</v>
      </c>
      <c r="Y32" s="173" t="s">
        <v>527</v>
      </c>
      <c r="Z32" s="173" t="s">
        <v>527</v>
      </c>
      <c r="AA32" s="173" t="s">
        <v>527</v>
      </c>
      <c r="AB32" s="173" t="s">
        <v>527</v>
      </c>
      <c r="AC32" s="173" t="s">
        <v>527</v>
      </c>
      <c r="AD32" s="173" t="s">
        <v>527</v>
      </c>
      <c r="AE32" s="173" t="s">
        <v>527</v>
      </c>
      <c r="AF32" s="173" t="s">
        <v>527</v>
      </c>
      <c r="AG32" s="173" t="s">
        <v>527</v>
      </c>
      <c r="AH32" s="173" t="s">
        <v>527</v>
      </c>
      <c r="AI32" s="173" t="s">
        <v>527</v>
      </c>
      <c r="AJ32" s="173" t="s">
        <v>527</v>
      </c>
      <c r="AK32" s="173" t="s">
        <v>527</v>
      </c>
      <c r="AL32" s="173" t="s">
        <v>527</v>
      </c>
      <c r="AM32" s="173" t="s">
        <v>527</v>
      </c>
      <c r="AN32" s="15"/>
    </row>
    <row r="33" spans="1:42" ht="14.25">
      <c r="B33" s="561"/>
      <c r="C33" s="566" t="s">
        <v>25</v>
      </c>
      <c r="D33" s="554" t="s">
        <v>38</v>
      </c>
      <c r="E33" s="243" t="s">
        <v>27</v>
      </c>
      <c r="F33" s="346" t="s">
        <v>37</v>
      </c>
      <c r="G33" s="471">
        <v>0.19285729999999998</v>
      </c>
      <c r="H33" s="173">
        <v>0.17657559999999997</v>
      </c>
      <c r="I33" s="173">
        <v>5.2998899999999995E-2</v>
      </c>
      <c r="J33" s="173">
        <v>0.10447979999999998</v>
      </c>
      <c r="K33" s="173">
        <v>9.3522599999999997E-2</v>
      </c>
      <c r="L33" s="173">
        <v>0.17364540000000001</v>
      </c>
      <c r="M33" s="173" t="s">
        <v>528</v>
      </c>
      <c r="N33" s="173" t="s">
        <v>528</v>
      </c>
      <c r="O33" s="173" t="s">
        <v>528</v>
      </c>
      <c r="P33" s="173" t="s">
        <v>528</v>
      </c>
      <c r="Q33" s="173" t="s">
        <v>528</v>
      </c>
      <c r="R33" s="173" t="s">
        <v>528</v>
      </c>
      <c r="S33" s="173" t="s">
        <v>528</v>
      </c>
      <c r="T33" s="173" t="s">
        <v>528</v>
      </c>
      <c r="U33" s="173" t="s">
        <v>528</v>
      </c>
      <c r="V33" s="173" t="s">
        <v>528</v>
      </c>
      <c r="W33" s="173" t="s">
        <v>528</v>
      </c>
      <c r="X33" s="173" t="s">
        <v>528</v>
      </c>
      <c r="Y33" s="173" t="s">
        <v>528</v>
      </c>
      <c r="Z33" s="173" t="s">
        <v>528</v>
      </c>
      <c r="AA33" s="173" t="s">
        <v>528</v>
      </c>
      <c r="AB33" s="173" t="s">
        <v>528</v>
      </c>
      <c r="AC33" s="173" t="s">
        <v>528</v>
      </c>
      <c r="AD33" s="173" t="s">
        <v>528</v>
      </c>
      <c r="AE33" s="173" t="s">
        <v>528</v>
      </c>
      <c r="AF33" s="173" t="s">
        <v>528</v>
      </c>
      <c r="AG33" s="173" t="s">
        <v>528</v>
      </c>
      <c r="AH33" s="173" t="s">
        <v>528</v>
      </c>
      <c r="AI33" s="173" t="s">
        <v>528</v>
      </c>
      <c r="AJ33" s="173" t="s">
        <v>528</v>
      </c>
      <c r="AK33" s="173" t="s">
        <v>528</v>
      </c>
      <c r="AL33" s="173" t="s">
        <v>528</v>
      </c>
      <c r="AM33" s="173" t="s">
        <v>528</v>
      </c>
    </row>
    <row r="34" spans="1:42" ht="14.25">
      <c r="B34" s="561"/>
      <c r="C34" s="561"/>
      <c r="D34" s="577"/>
      <c r="E34" s="86" t="s">
        <v>28</v>
      </c>
      <c r="F34" s="346" t="s">
        <v>37</v>
      </c>
      <c r="G34" s="471" t="s">
        <v>527</v>
      </c>
      <c r="H34" s="173" t="s">
        <v>527</v>
      </c>
      <c r="I34" s="173" t="s">
        <v>527</v>
      </c>
      <c r="J34" s="173" t="s">
        <v>527</v>
      </c>
      <c r="K34" s="173" t="s">
        <v>527</v>
      </c>
      <c r="L34" s="173" t="s">
        <v>527</v>
      </c>
      <c r="M34" s="173" t="s">
        <v>527</v>
      </c>
      <c r="N34" s="173" t="s">
        <v>527</v>
      </c>
      <c r="O34" s="173" t="s">
        <v>527</v>
      </c>
      <c r="P34" s="173" t="s">
        <v>527</v>
      </c>
      <c r="Q34" s="173" t="s">
        <v>527</v>
      </c>
      <c r="R34" s="173" t="s">
        <v>527</v>
      </c>
      <c r="S34" s="173" t="s">
        <v>527</v>
      </c>
      <c r="T34" s="173" t="s">
        <v>527</v>
      </c>
      <c r="U34" s="173" t="s">
        <v>527</v>
      </c>
      <c r="V34" s="173" t="s">
        <v>527</v>
      </c>
      <c r="W34" s="173" t="s">
        <v>527</v>
      </c>
      <c r="X34" s="173" t="s">
        <v>527</v>
      </c>
      <c r="Y34" s="173" t="s">
        <v>527</v>
      </c>
      <c r="Z34" s="173" t="s">
        <v>527</v>
      </c>
      <c r="AA34" s="173" t="s">
        <v>527</v>
      </c>
      <c r="AB34" s="173" t="s">
        <v>527</v>
      </c>
      <c r="AC34" s="173" t="s">
        <v>527</v>
      </c>
      <c r="AD34" s="173" t="s">
        <v>527</v>
      </c>
      <c r="AE34" s="173" t="s">
        <v>527</v>
      </c>
      <c r="AF34" s="173" t="s">
        <v>527</v>
      </c>
      <c r="AG34" s="173" t="s">
        <v>527</v>
      </c>
      <c r="AH34" s="173" t="s">
        <v>527</v>
      </c>
      <c r="AI34" s="173" t="s">
        <v>527</v>
      </c>
      <c r="AJ34" s="173" t="s">
        <v>527</v>
      </c>
      <c r="AK34" s="173" t="s">
        <v>527</v>
      </c>
      <c r="AL34" s="173" t="s">
        <v>527</v>
      </c>
      <c r="AM34" s="173" t="s">
        <v>527</v>
      </c>
    </row>
    <row r="35" spans="1:42" ht="14.25">
      <c r="B35" s="561"/>
      <c r="C35" s="561"/>
      <c r="D35" s="577"/>
      <c r="E35" s="241" t="s">
        <v>29</v>
      </c>
      <c r="F35" s="346" t="s">
        <v>37</v>
      </c>
      <c r="G35" s="471">
        <v>1.3412805E-2</v>
      </c>
      <c r="H35" s="173">
        <v>1.3230125000000001E-2</v>
      </c>
      <c r="I35" s="173">
        <v>1.3522329999999999E-2</v>
      </c>
      <c r="J35" s="173">
        <v>1.3712684999999999E-2</v>
      </c>
      <c r="K35" s="173">
        <v>1.4049229999999999E-2</v>
      </c>
      <c r="L35" s="173">
        <v>1.5072125E-2</v>
      </c>
      <c r="M35" s="173">
        <v>1.5942060000000001E-2</v>
      </c>
      <c r="N35" s="173">
        <v>1.7591465000000001E-2</v>
      </c>
      <c r="O35" s="173">
        <v>1.7108170000000002E-2</v>
      </c>
      <c r="P35" s="173">
        <v>1.8053840000000002E-2</v>
      </c>
      <c r="Q35" s="173">
        <v>1.6731935E-2</v>
      </c>
      <c r="R35" s="173" t="s">
        <v>528</v>
      </c>
      <c r="S35" s="173" t="s">
        <v>528</v>
      </c>
      <c r="T35" s="173" t="s">
        <v>528</v>
      </c>
      <c r="U35" s="173" t="s">
        <v>528</v>
      </c>
      <c r="V35" s="173" t="s">
        <v>528</v>
      </c>
      <c r="W35" s="173" t="s">
        <v>528</v>
      </c>
      <c r="X35" s="173" t="s">
        <v>528</v>
      </c>
      <c r="Y35" s="173" t="s">
        <v>528</v>
      </c>
      <c r="Z35" s="173" t="s">
        <v>528</v>
      </c>
      <c r="AA35" s="173" t="s">
        <v>528</v>
      </c>
      <c r="AB35" s="173" t="s">
        <v>528</v>
      </c>
      <c r="AC35" s="173" t="s">
        <v>528</v>
      </c>
      <c r="AD35" s="173" t="s">
        <v>528</v>
      </c>
      <c r="AE35" s="173" t="s">
        <v>528</v>
      </c>
      <c r="AF35" s="173" t="s">
        <v>528</v>
      </c>
      <c r="AG35" s="173" t="s">
        <v>528</v>
      </c>
      <c r="AH35" s="173" t="s">
        <v>528</v>
      </c>
      <c r="AI35" s="173" t="s">
        <v>528</v>
      </c>
      <c r="AJ35" s="173" t="s">
        <v>528</v>
      </c>
      <c r="AK35" s="173" t="s">
        <v>528</v>
      </c>
      <c r="AL35" s="173" t="s">
        <v>528</v>
      </c>
      <c r="AM35" s="173" t="s">
        <v>528</v>
      </c>
      <c r="AN35" s="15"/>
    </row>
    <row r="36" spans="1:42" ht="14.25">
      <c r="B36" s="561"/>
      <c r="C36" s="561"/>
      <c r="D36" s="577"/>
      <c r="E36" s="86" t="s">
        <v>39</v>
      </c>
      <c r="F36" s="346" t="s">
        <v>37</v>
      </c>
      <c r="G36" s="471" t="s">
        <v>527</v>
      </c>
      <c r="H36" s="173" t="s">
        <v>527</v>
      </c>
      <c r="I36" s="173" t="s">
        <v>527</v>
      </c>
      <c r="J36" s="173" t="s">
        <v>527</v>
      </c>
      <c r="K36" s="173" t="s">
        <v>527</v>
      </c>
      <c r="L36" s="173" t="s">
        <v>527</v>
      </c>
      <c r="M36" s="173" t="s">
        <v>527</v>
      </c>
      <c r="N36" s="173" t="s">
        <v>527</v>
      </c>
      <c r="O36" s="173" t="s">
        <v>527</v>
      </c>
      <c r="P36" s="173" t="s">
        <v>527</v>
      </c>
      <c r="Q36" s="173" t="s">
        <v>527</v>
      </c>
      <c r="R36" s="173" t="s">
        <v>527</v>
      </c>
      <c r="S36" s="173" t="s">
        <v>527</v>
      </c>
      <c r="T36" s="173" t="s">
        <v>527</v>
      </c>
      <c r="U36" s="173" t="s">
        <v>527</v>
      </c>
      <c r="V36" s="173" t="s">
        <v>527</v>
      </c>
      <c r="W36" s="173" t="s">
        <v>527</v>
      </c>
      <c r="X36" s="173" t="s">
        <v>527</v>
      </c>
      <c r="Y36" s="173" t="s">
        <v>527</v>
      </c>
      <c r="Z36" s="173" t="s">
        <v>527</v>
      </c>
      <c r="AA36" s="173" t="s">
        <v>527</v>
      </c>
      <c r="AB36" s="173" t="s">
        <v>527</v>
      </c>
      <c r="AC36" s="173" t="s">
        <v>527</v>
      </c>
      <c r="AD36" s="173" t="s">
        <v>527</v>
      </c>
      <c r="AE36" s="173" t="s">
        <v>527</v>
      </c>
      <c r="AF36" s="173" t="s">
        <v>527</v>
      </c>
      <c r="AG36" s="173" t="s">
        <v>527</v>
      </c>
      <c r="AH36" s="173" t="s">
        <v>527</v>
      </c>
      <c r="AI36" s="173" t="s">
        <v>527</v>
      </c>
      <c r="AJ36" s="173" t="s">
        <v>527</v>
      </c>
      <c r="AK36" s="173" t="s">
        <v>527</v>
      </c>
      <c r="AL36" s="173" t="s">
        <v>527</v>
      </c>
      <c r="AM36" s="173" t="s">
        <v>527</v>
      </c>
    </row>
    <row r="37" spans="1:42" ht="14.25">
      <c r="B37" s="561"/>
      <c r="C37" s="561"/>
      <c r="D37" s="577"/>
      <c r="E37" s="250" t="s">
        <v>40</v>
      </c>
      <c r="F37" s="346" t="s">
        <v>37</v>
      </c>
      <c r="G37" s="471" t="s">
        <v>527</v>
      </c>
      <c r="H37" s="173" t="s">
        <v>527</v>
      </c>
      <c r="I37" s="173" t="s">
        <v>527</v>
      </c>
      <c r="J37" s="173" t="s">
        <v>527</v>
      </c>
      <c r="K37" s="173" t="s">
        <v>527</v>
      </c>
      <c r="L37" s="173" t="s">
        <v>527</v>
      </c>
      <c r="M37" s="173" t="s">
        <v>527</v>
      </c>
      <c r="N37" s="173" t="s">
        <v>527</v>
      </c>
      <c r="O37" s="173" t="s">
        <v>527</v>
      </c>
      <c r="P37" s="173" t="s">
        <v>527</v>
      </c>
      <c r="Q37" s="173" t="s">
        <v>527</v>
      </c>
      <c r="R37" s="173" t="s">
        <v>527</v>
      </c>
      <c r="S37" s="173" t="s">
        <v>527</v>
      </c>
      <c r="T37" s="173" t="s">
        <v>527</v>
      </c>
      <c r="U37" s="173" t="s">
        <v>527</v>
      </c>
      <c r="V37" s="173" t="s">
        <v>527</v>
      </c>
      <c r="W37" s="173" t="s">
        <v>527</v>
      </c>
      <c r="X37" s="173" t="s">
        <v>527</v>
      </c>
      <c r="Y37" s="173" t="s">
        <v>527</v>
      </c>
      <c r="Z37" s="173" t="s">
        <v>527</v>
      </c>
      <c r="AA37" s="173" t="s">
        <v>527</v>
      </c>
      <c r="AB37" s="173" t="s">
        <v>527</v>
      </c>
      <c r="AC37" s="173" t="s">
        <v>527</v>
      </c>
      <c r="AD37" s="173" t="s">
        <v>527</v>
      </c>
      <c r="AE37" s="173" t="s">
        <v>527</v>
      </c>
      <c r="AF37" s="173" t="s">
        <v>527</v>
      </c>
      <c r="AG37" s="173" t="s">
        <v>527</v>
      </c>
      <c r="AH37" s="173" t="s">
        <v>527</v>
      </c>
      <c r="AI37" s="173" t="s">
        <v>527</v>
      </c>
      <c r="AJ37" s="173" t="s">
        <v>527</v>
      </c>
      <c r="AK37" s="173" t="s">
        <v>527</v>
      </c>
      <c r="AL37" s="173" t="s">
        <v>527</v>
      </c>
      <c r="AM37" s="173" t="s">
        <v>527</v>
      </c>
    </row>
    <row r="38" spans="1:42" ht="15" thickBot="1">
      <c r="B38" s="561"/>
      <c r="C38" s="561"/>
      <c r="D38" s="577"/>
      <c r="E38" s="250" t="s">
        <v>41</v>
      </c>
      <c r="F38" s="379" t="s">
        <v>37</v>
      </c>
      <c r="G38" s="471" t="s">
        <v>527</v>
      </c>
      <c r="H38" s="173" t="s">
        <v>527</v>
      </c>
      <c r="I38" s="173" t="s">
        <v>527</v>
      </c>
      <c r="J38" s="173" t="s">
        <v>527</v>
      </c>
      <c r="K38" s="173" t="s">
        <v>527</v>
      </c>
      <c r="L38" s="173" t="s">
        <v>527</v>
      </c>
      <c r="M38" s="173" t="s">
        <v>527</v>
      </c>
      <c r="N38" s="173" t="s">
        <v>527</v>
      </c>
      <c r="O38" s="173" t="s">
        <v>527</v>
      </c>
      <c r="P38" s="173" t="s">
        <v>527</v>
      </c>
      <c r="Q38" s="173" t="s">
        <v>527</v>
      </c>
      <c r="R38" s="173" t="s">
        <v>527</v>
      </c>
      <c r="S38" s="173" t="s">
        <v>527</v>
      </c>
      <c r="T38" s="173" t="s">
        <v>527</v>
      </c>
      <c r="U38" s="173" t="s">
        <v>527</v>
      </c>
      <c r="V38" s="173" t="s">
        <v>527</v>
      </c>
      <c r="W38" s="173" t="s">
        <v>527</v>
      </c>
      <c r="X38" s="173" t="s">
        <v>527</v>
      </c>
      <c r="Y38" s="173" t="s">
        <v>527</v>
      </c>
      <c r="Z38" s="173" t="s">
        <v>527</v>
      </c>
      <c r="AA38" s="173" t="s">
        <v>527</v>
      </c>
      <c r="AB38" s="173" t="s">
        <v>527</v>
      </c>
      <c r="AC38" s="173" t="s">
        <v>527</v>
      </c>
      <c r="AD38" s="173" t="s">
        <v>527</v>
      </c>
      <c r="AE38" s="173" t="s">
        <v>527</v>
      </c>
      <c r="AF38" s="173" t="s">
        <v>527</v>
      </c>
      <c r="AG38" s="173" t="s">
        <v>527</v>
      </c>
      <c r="AH38" s="173" t="s">
        <v>527</v>
      </c>
      <c r="AI38" s="173" t="s">
        <v>527</v>
      </c>
      <c r="AJ38" s="173" t="s">
        <v>527</v>
      </c>
      <c r="AK38" s="173" t="s">
        <v>527</v>
      </c>
      <c r="AL38" s="173" t="s">
        <v>527</v>
      </c>
      <c r="AM38" s="173" t="s">
        <v>527</v>
      </c>
    </row>
    <row r="39" spans="1:42" ht="15" thickTop="1">
      <c r="B39" s="561"/>
      <c r="C39" s="33" t="s">
        <v>16</v>
      </c>
      <c r="D39" s="33"/>
      <c r="E39" s="34"/>
      <c r="F39" s="24" t="s">
        <v>37</v>
      </c>
      <c r="G39" s="110">
        <v>1.4994946251920001</v>
      </c>
      <c r="H39" s="110">
        <v>1.4569888720319999</v>
      </c>
      <c r="I39" s="110">
        <v>1.3497700816480003</v>
      </c>
      <c r="J39" s="110">
        <v>1.2907053436160001</v>
      </c>
      <c r="K39" s="110">
        <v>1.3994458217839998</v>
      </c>
      <c r="L39" s="110">
        <v>1.4837199850879998</v>
      </c>
      <c r="M39" s="110">
        <v>1.3538069313919998</v>
      </c>
      <c r="N39" s="110">
        <v>1.328029399464</v>
      </c>
      <c r="O39" s="110">
        <v>1.3356442453119999</v>
      </c>
      <c r="P39" s="110">
        <v>1.3133162038240001</v>
      </c>
      <c r="Q39" s="110">
        <v>1.3658007893999997</v>
      </c>
      <c r="R39" s="110">
        <v>1.317153748568</v>
      </c>
      <c r="S39" s="110">
        <v>1.322590472016</v>
      </c>
      <c r="T39" s="110">
        <v>1.2215341819679999</v>
      </c>
      <c r="U39" s="110">
        <v>1.3371098178879999</v>
      </c>
      <c r="V39" s="110">
        <v>1.3476005288640001</v>
      </c>
      <c r="W39" s="110">
        <v>1.3663161701920001</v>
      </c>
      <c r="X39" s="110">
        <v>1.2118708062000001</v>
      </c>
      <c r="Y39" s="110">
        <v>1.2695734993199999</v>
      </c>
      <c r="Z39" s="110">
        <v>1.433229572568</v>
      </c>
      <c r="AA39" s="110">
        <v>1.4491437532799998</v>
      </c>
      <c r="AB39" s="110">
        <v>1.4285009527999999</v>
      </c>
      <c r="AC39" s="110">
        <v>1.1257847764</v>
      </c>
      <c r="AD39" s="110">
        <v>1.12802853152</v>
      </c>
      <c r="AE39" s="110">
        <v>1.0089478660560001</v>
      </c>
      <c r="AF39" s="110">
        <v>1.2714960746000001</v>
      </c>
      <c r="AG39" s="110">
        <v>1.0704856582400002</v>
      </c>
      <c r="AH39" s="110">
        <v>1.0102147712833951</v>
      </c>
      <c r="AI39" s="110">
        <v>0.90841999211999991</v>
      </c>
      <c r="AJ39" s="110">
        <v>0.99548779067999993</v>
      </c>
      <c r="AK39" s="110">
        <v>0.95362012439999977</v>
      </c>
      <c r="AL39" s="110">
        <v>1.0806631730800005</v>
      </c>
      <c r="AM39" s="110">
        <v>0.93939438919999996</v>
      </c>
    </row>
    <row r="40" spans="1:42" ht="14.25">
      <c r="B40" s="562"/>
      <c r="C40" s="251" t="s">
        <v>16</v>
      </c>
      <c r="D40" s="251"/>
      <c r="E40" s="172"/>
      <c r="F40" s="142" t="s">
        <v>42</v>
      </c>
      <c r="G40" s="423">
        <v>41.985849505376002</v>
      </c>
      <c r="H40" s="88">
        <v>40.795688416895999</v>
      </c>
      <c r="I40" s="88">
        <v>37.793562286144009</v>
      </c>
      <c r="J40" s="88">
        <v>36.139749621248001</v>
      </c>
      <c r="K40" s="88">
        <v>39.184483009951997</v>
      </c>
      <c r="L40" s="88">
        <v>41.544159582463998</v>
      </c>
      <c r="M40" s="88">
        <v>37.906594078975992</v>
      </c>
      <c r="N40" s="88">
        <v>37.184823184991998</v>
      </c>
      <c r="O40" s="88">
        <v>37.398038868735995</v>
      </c>
      <c r="P40" s="88">
        <v>36.772853707072002</v>
      </c>
      <c r="Q40" s="88">
        <v>38.242422103199992</v>
      </c>
      <c r="R40" s="88">
        <v>36.880304959904002</v>
      </c>
      <c r="S40" s="88">
        <v>37.032533216448002</v>
      </c>
      <c r="T40" s="88">
        <v>34.202957095103997</v>
      </c>
      <c r="U40" s="88">
        <v>37.439074900864</v>
      </c>
      <c r="V40" s="88">
        <v>37.732814808192003</v>
      </c>
      <c r="W40" s="88">
        <v>38.256852765376003</v>
      </c>
      <c r="X40" s="88">
        <v>33.932382573600002</v>
      </c>
      <c r="Y40" s="88">
        <v>35.548057980959996</v>
      </c>
      <c r="Z40" s="88">
        <v>40.130428031904003</v>
      </c>
      <c r="AA40" s="88">
        <v>40.576025091839995</v>
      </c>
      <c r="AB40" s="88">
        <v>39.998026678399995</v>
      </c>
      <c r="AC40" s="88">
        <v>31.5219737392</v>
      </c>
      <c r="AD40" s="88">
        <v>31.584798882560001</v>
      </c>
      <c r="AE40" s="88">
        <v>28.250540249568001</v>
      </c>
      <c r="AF40" s="88">
        <v>35.601890088800005</v>
      </c>
      <c r="AG40" s="88">
        <v>29.973598430720006</v>
      </c>
      <c r="AH40" s="88">
        <v>28.286013595935064</v>
      </c>
      <c r="AI40" s="88">
        <v>25.435759779359998</v>
      </c>
      <c r="AJ40" s="88">
        <v>27.873658139039996</v>
      </c>
      <c r="AK40" s="88">
        <v>26.701363483199994</v>
      </c>
      <c r="AL40" s="88">
        <v>30.258568846240014</v>
      </c>
      <c r="AM40" s="88">
        <v>26.303042897599997</v>
      </c>
      <c r="AP40" s="162"/>
    </row>
    <row r="41" spans="1:42" ht="14.25">
      <c r="B41" s="536" t="s">
        <v>43</v>
      </c>
      <c r="C41" s="238" t="s">
        <v>44</v>
      </c>
      <c r="D41" s="239" t="s">
        <v>45</v>
      </c>
      <c r="E41" s="240"/>
      <c r="F41" s="346" t="s">
        <v>46</v>
      </c>
      <c r="G41" s="438">
        <v>2.4700000000000002</v>
      </c>
      <c r="H41" s="146">
        <v>2.46</v>
      </c>
      <c r="I41" s="146">
        <v>2.48</v>
      </c>
      <c r="J41" s="146">
        <v>2.44</v>
      </c>
      <c r="K41" s="146">
        <v>2.5</v>
      </c>
      <c r="L41" s="146">
        <v>2.46</v>
      </c>
      <c r="M41" s="146">
        <v>2.4</v>
      </c>
      <c r="N41" s="146">
        <v>2.48</v>
      </c>
      <c r="O41" s="146">
        <v>2.5499999999999998</v>
      </c>
      <c r="P41" s="146">
        <v>2.4700000000000002</v>
      </c>
      <c r="Q41" s="146">
        <v>2.5701283999999998</v>
      </c>
      <c r="R41" s="146">
        <v>2.35926663</v>
      </c>
      <c r="S41" s="146">
        <v>2.42741958</v>
      </c>
      <c r="T41" s="146">
        <v>2.5922862000000002</v>
      </c>
      <c r="U41" s="146">
        <v>2.6409898199999997</v>
      </c>
      <c r="V41" s="146">
        <v>2.5178146399999997</v>
      </c>
      <c r="W41" s="146">
        <v>2.2801511999999997</v>
      </c>
      <c r="X41" s="146">
        <v>1.9008690400000001</v>
      </c>
      <c r="Y41" s="146">
        <v>1.6216345000000001</v>
      </c>
      <c r="Z41" s="146">
        <v>1.5384040000000001</v>
      </c>
      <c r="AA41" s="146">
        <v>1.81173418</v>
      </c>
      <c r="AB41" s="146">
        <v>1.4879580100000001</v>
      </c>
      <c r="AC41" s="146">
        <v>1.5308628399999999</v>
      </c>
      <c r="AD41" s="146">
        <v>1.5399367500000001</v>
      </c>
      <c r="AE41" s="146">
        <v>1.5478331400000001</v>
      </c>
      <c r="AF41" s="146">
        <v>1.3982688000000001</v>
      </c>
      <c r="AG41" s="146">
        <v>1.2794329199999999</v>
      </c>
      <c r="AH41" s="146">
        <v>1.1609088600000002</v>
      </c>
      <c r="AI41" s="146">
        <v>1.0687290599999999</v>
      </c>
      <c r="AJ41" s="146">
        <v>1.0201521599999999</v>
      </c>
      <c r="AK41" s="146">
        <v>0.68015099999999995</v>
      </c>
      <c r="AL41" s="146">
        <v>0.86041498869999999</v>
      </c>
      <c r="AM41" s="146">
        <v>0.70043162999999997</v>
      </c>
    </row>
    <row r="42" spans="1:42" ht="14.25">
      <c r="B42" s="528"/>
      <c r="C42" s="248" t="s">
        <v>47</v>
      </c>
      <c r="D42" s="252" t="s">
        <v>48</v>
      </c>
      <c r="E42" s="253"/>
      <c r="F42" s="379" t="s">
        <v>46</v>
      </c>
      <c r="G42" s="438">
        <v>24.197573999999999</v>
      </c>
      <c r="H42" s="146">
        <v>21.861768000000001</v>
      </c>
      <c r="I42" s="146">
        <v>21.560027999999999</v>
      </c>
      <c r="J42" s="146">
        <v>21.117570000000001</v>
      </c>
      <c r="K42" s="146">
        <v>24.268073999999999</v>
      </c>
      <c r="L42" s="146">
        <v>24.032603999999999</v>
      </c>
      <c r="M42" s="146">
        <v>27.342155999999999</v>
      </c>
      <c r="N42" s="146">
        <v>29.108604</v>
      </c>
      <c r="O42" s="146">
        <v>25.120560000000001</v>
      </c>
      <c r="P42" s="146">
        <v>3.9843976379160013</v>
      </c>
      <c r="Q42" s="146">
        <v>12.559185673056001</v>
      </c>
      <c r="R42" s="146">
        <v>2.2048893995519996</v>
      </c>
      <c r="S42" s="146">
        <v>1.5686287381920014</v>
      </c>
      <c r="T42" s="146">
        <v>1.4707744231980007</v>
      </c>
      <c r="U42" s="146">
        <v>2.706117317681997</v>
      </c>
      <c r="V42" s="146">
        <v>1.6755413943000017</v>
      </c>
      <c r="W42" s="146">
        <v>2.9608943673120005</v>
      </c>
      <c r="X42" s="146">
        <v>0.87390695462400081</v>
      </c>
      <c r="Y42" s="146">
        <v>2.4498230037119986</v>
      </c>
      <c r="Z42" s="146">
        <v>3.4922289260760011</v>
      </c>
      <c r="AA42" s="146">
        <v>1.6648456602300008</v>
      </c>
      <c r="AB42" s="146">
        <v>1.0525698628080007</v>
      </c>
      <c r="AC42" s="146">
        <v>0.50567128919999993</v>
      </c>
      <c r="AD42" s="146">
        <v>0.76773815501400211</v>
      </c>
      <c r="AE42" s="146">
        <v>0.4786424053080014</v>
      </c>
      <c r="AF42" s="146">
        <v>0.37857819026400136</v>
      </c>
      <c r="AG42" s="146">
        <v>0.48966407582400145</v>
      </c>
      <c r="AH42" s="146">
        <v>0.3030068286000015</v>
      </c>
      <c r="AI42" s="146">
        <v>0.19694087072400157</v>
      </c>
      <c r="AJ42" s="146">
        <v>0.31493402959800071</v>
      </c>
      <c r="AK42" s="146">
        <v>1.1431088775600018</v>
      </c>
      <c r="AL42" s="146">
        <v>0.16251303551999924</v>
      </c>
      <c r="AM42" s="146">
        <v>7.1512049496001345E-2</v>
      </c>
    </row>
    <row r="43" spans="1:42" ht="14.25">
      <c r="B43" s="528"/>
      <c r="C43" s="566" t="s">
        <v>49</v>
      </c>
      <c r="D43" s="569" t="s">
        <v>50</v>
      </c>
      <c r="E43" s="86" t="s">
        <v>51</v>
      </c>
      <c r="F43" s="379" t="s">
        <v>46</v>
      </c>
      <c r="G43" s="438">
        <v>4.6642696772308998</v>
      </c>
      <c r="H43" s="146">
        <v>4.8521251895828588</v>
      </c>
      <c r="I43" s="146">
        <v>4.8946709404116513</v>
      </c>
      <c r="J43" s="146">
        <v>4.5649821137225093</v>
      </c>
      <c r="K43" s="146">
        <v>4.80975808460511</v>
      </c>
      <c r="L43" s="146">
        <v>4.9268630873835386</v>
      </c>
      <c r="M43" s="146">
        <v>4.9811565087014298</v>
      </c>
      <c r="N43" s="146">
        <v>4.9846400668548689</v>
      </c>
      <c r="O43" s="146">
        <v>4.7437989001020355</v>
      </c>
      <c r="P43" s="146">
        <v>5.4044629721066242</v>
      </c>
      <c r="Q43" s="146">
        <v>5.19516801871226</v>
      </c>
      <c r="R43" s="146">
        <v>4.5757467008278665</v>
      </c>
      <c r="S43" s="146">
        <v>4.814678200114642</v>
      </c>
      <c r="T43" s="146">
        <v>4.8601390358458314</v>
      </c>
      <c r="U43" s="146">
        <v>3.8039184703205935</v>
      </c>
      <c r="V43" s="146">
        <v>3.3574454676061793</v>
      </c>
      <c r="W43" s="146">
        <v>2.9689862732567849</v>
      </c>
      <c r="X43" s="146">
        <v>2.9183719565986808</v>
      </c>
      <c r="Y43" s="146">
        <v>2.4698218092961972</v>
      </c>
      <c r="Z43" s="146">
        <v>2.5167852916295557</v>
      </c>
      <c r="AA43" s="146">
        <v>2.557971837783664</v>
      </c>
      <c r="AB43" s="146">
        <v>2.4825332051056934</v>
      </c>
      <c r="AC43" s="146">
        <v>2.3016960470659127</v>
      </c>
      <c r="AD43" s="146">
        <v>1.9170376315490809</v>
      </c>
      <c r="AE43" s="146">
        <v>1.2579637788537172</v>
      </c>
      <c r="AF43" s="146">
        <v>0.89967225047575161</v>
      </c>
      <c r="AG43" s="146">
        <v>0.49911071144790292</v>
      </c>
      <c r="AH43" s="146">
        <v>0.54686720433191072</v>
      </c>
      <c r="AI43" s="146">
        <v>0.43146573182175252</v>
      </c>
      <c r="AJ43" s="146">
        <v>0.51284871369342599</v>
      </c>
      <c r="AK43" s="146">
        <v>0.40019291840430904</v>
      </c>
      <c r="AL43" s="146">
        <v>0.4733134081788683</v>
      </c>
      <c r="AM43" s="146">
        <v>0.36556794456484498</v>
      </c>
    </row>
    <row r="44" spans="1:42" ht="14.25">
      <c r="B44" s="528"/>
      <c r="C44" s="561"/>
      <c r="D44" s="577"/>
      <c r="E44" s="170" t="s">
        <v>52</v>
      </c>
      <c r="F44" s="379" t="s">
        <v>46</v>
      </c>
      <c r="G44" s="438" t="s">
        <v>527</v>
      </c>
      <c r="H44" s="146" t="s">
        <v>527</v>
      </c>
      <c r="I44" s="146" t="s">
        <v>527</v>
      </c>
      <c r="J44" s="146" t="s">
        <v>527</v>
      </c>
      <c r="K44" s="146" t="s">
        <v>527</v>
      </c>
      <c r="L44" s="146" t="s">
        <v>527</v>
      </c>
      <c r="M44" s="146" t="s">
        <v>527</v>
      </c>
      <c r="N44" s="146" t="s">
        <v>527</v>
      </c>
      <c r="O44" s="146" t="s">
        <v>527</v>
      </c>
      <c r="P44" s="146" t="s">
        <v>527</v>
      </c>
      <c r="Q44" s="146" t="s">
        <v>527</v>
      </c>
      <c r="R44" s="146" t="s">
        <v>527</v>
      </c>
      <c r="S44" s="146" t="s">
        <v>527</v>
      </c>
      <c r="T44" s="146" t="s">
        <v>527</v>
      </c>
      <c r="U44" s="146" t="s">
        <v>527</v>
      </c>
      <c r="V44" s="146" t="s">
        <v>527</v>
      </c>
      <c r="W44" s="146" t="s">
        <v>527</v>
      </c>
      <c r="X44" s="146" t="s">
        <v>527</v>
      </c>
      <c r="Y44" s="146" t="s">
        <v>527</v>
      </c>
      <c r="Z44" s="146" t="s">
        <v>527</v>
      </c>
      <c r="AA44" s="146" t="s">
        <v>527</v>
      </c>
      <c r="AB44" s="146" t="s">
        <v>527</v>
      </c>
      <c r="AC44" s="146" t="s">
        <v>527</v>
      </c>
      <c r="AD44" s="146" t="s">
        <v>527</v>
      </c>
      <c r="AE44" s="146" t="s">
        <v>527</v>
      </c>
      <c r="AF44" s="146" t="s">
        <v>527</v>
      </c>
      <c r="AG44" s="146" t="s">
        <v>527</v>
      </c>
      <c r="AH44" s="146" t="s">
        <v>527</v>
      </c>
      <c r="AI44" s="146" t="s">
        <v>527</v>
      </c>
      <c r="AJ44" s="146" t="s">
        <v>527</v>
      </c>
      <c r="AK44" s="146" t="s">
        <v>527</v>
      </c>
      <c r="AL44" s="146" t="s">
        <v>527</v>
      </c>
      <c r="AM44" s="146" t="s">
        <v>527</v>
      </c>
    </row>
    <row r="45" spans="1:42" ht="15" thickBot="1">
      <c r="B45" s="528"/>
      <c r="C45" s="562"/>
      <c r="D45" s="570"/>
      <c r="E45" s="254" t="s">
        <v>53</v>
      </c>
      <c r="F45" s="21" t="s">
        <v>46</v>
      </c>
      <c r="G45" s="438" t="s">
        <v>527</v>
      </c>
      <c r="H45" s="146" t="s">
        <v>527</v>
      </c>
      <c r="I45" s="146" t="s">
        <v>527</v>
      </c>
      <c r="J45" s="146" t="s">
        <v>527</v>
      </c>
      <c r="K45" s="146" t="s">
        <v>527</v>
      </c>
      <c r="L45" s="146" t="s">
        <v>527</v>
      </c>
      <c r="M45" s="146" t="s">
        <v>527</v>
      </c>
      <c r="N45" s="146" t="s">
        <v>527</v>
      </c>
      <c r="O45" s="146" t="s">
        <v>527</v>
      </c>
      <c r="P45" s="146" t="s">
        <v>527</v>
      </c>
      <c r="Q45" s="146" t="s">
        <v>527</v>
      </c>
      <c r="R45" s="146" t="s">
        <v>527</v>
      </c>
      <c r="S45" s="146" t="s">
        <v>527</v>
      </c>
      <c r="T45" s="146" t="s">
        <v>527</v>
      </c>
      <c r="U45" s="146" t="s">
        <v>527</v>
      </c>
      <c r="V45" s="146" t="s">
        <v>527</v>
      </c>
      <c r="W45" s="146" t="s">
        <v>527</v>
      </c>
      <c r="X45" s="146" t="s">
        <v>527</v>
      </c>
      <c r="Y45" s="146" t="s">
        <v>527</v>
      </c>
      <c r="Z45" s="146" t="s">
        <v>527</v>
      </c>
      <c r="AA45" s="146" t="s">
        <v>527</v>
      </c>
      <c r="AB45" s="146" t="s">
        <v>527</v>
      </c>
      <c r="AC45" s="146" t="s">
        <v>527</v>
      </c>
      <c r="AD45" s="146" t="s">
        <v>527</v>
      </c>
      <c r="AE45" s="146" t="s">
        <v>527</v>
      </c>
      <c r="AF45" s="146" t="s">
        <v>527</v>
      </c>
      <c r="AG45" s="146" t="s">
        <v>527</v>
      </c>
      <c r="AH45" s="146" t="s">
        <v>527</v>
      </c>
      <c r="AI45" s="146" t="s">
        <v>527</v>
      </c>
      <c r="AJ45" s="146" t="s">
        <v>527</v>
      </c>
      <c r="AK45" s="146" t="s">
        <v>527</v>
      </c>
      <c r="AL45" s="146" t="s">
        <v>527</v>
      </c>
      <c r="AM45" s="146" t="s">
        <v>527</v>
      </c>
    </row>
    <row r="46" spans="1:42" ht="15" thickTop="1">
      <c r="B46" s="528"/>
      <c r="C46" s="36" t="s">
        <v>16</v>
      </c>
      <c r="D46" s="37"/>
      <c r="E46" s="38"/>
      <c r="F46" s="24" t="s">
        <v>46</v>
      </c>
      <c r="G46" s="110">
        <v>32.281213677230895</v>
      </c>
      <c r="H46" s="110">
        <v>30.443677189582861</v>
      </c>
      <c r="I46" s="110">
        <v>30.144484940411651</v>
      </c>
      <c r="J46" s="110">
        <v>29.24143211372251</v>
      </c>
      <c r="K46" s="110">
        <v>32.764192084605106</v>
      </c>
      <c r="L46" s="110">
        <v>32.433212087383538</v>
      </c>
      <c r="M46" s="110">
        <v>35.843611508701429</v>
      </c>
      <c r="N46" s="110">
        <v>37.91025906685487</v>
      </c>
      <c r="O46" s="110">
        <v>33.66067690010204</v>
      </c>
      <c r="P46" s="110">
        <v>12.861880610022626</v>
      </c>
      <c r="Q46" s="110">
        <v>21.303546091768261</v>
      </c>
      <c r="R46" s="110">
        <v>10.015582730379865</v>
      </c>
      <c r="S46" s="110">
        <v>9.5501885183066442</v>
      </c>
      <c r="T46" s="110">
        <v>9.6901556590438318</v>
      </c>
      <c r="U46" s="110">
        <v>10.268077608002589</v>
      </c>
      <c r="V46" s="110">
        <v>8.5845355019061813</v>
      </c>
      <c r="W46" s="110">
        <v>9.2195738405687848</v>
      </c>
      <c r="X46" s="110">
        <v>6.7341219512226811</v>
      </c>
      <c r="Y46" s="110">
        <v>7.531534313008196</v>
      </c>
      <c r="Z46" s="110">
        <v>7.9181532177055569</v>
      </c>
      <c r="AA46" s="110">
        <v>6.0841506780136649</v>
      </c>
      <c r="AB46" s="110">
        <v>5.0568200779136943</v>
      </c>
      <c r="AC46" s="110">
        <v>4.3382301762659123</v>
      </c>
      <c r="AD46" s="110">
        <v>4.2247125365630831</v>
      </c>
      <c r="AE46" s="110">
        <v>3.2844393241617187</v>
      </c>
      <c r="AF46" s="110">
        <v>2.6765192407397529</v>
      </c>
      <c r="AG46" s="110">
        <v>2.268207707271904</v>
      </c>
      <c r="AH46" s="110">
        <v>2.0107828929319123</v>
      </c>
      <c r="AI46" s="110">
        <v>1.6971356625457539</v>
      </c>
      <c r="AJ46" s="110">
        <v>1.8479349032914265</v>
      </c>
      <c r="AK46" s="110">
        <v>2.2234527959643109</v>
      </c>
      <c r="AL46" s="110">
        <v>1.4962414323988675</v>
      </c>
      <c r="AM46" s="110">
        <v>1.1375116240608463</v>
      </c>
    </row>
    <row r="47" spans="1:42" ht="15" thickBot="1">
      <c r="B47" s="528"/>
      <c r="C47" s="254" t="s">
        <v>16</v>
      </c>
      <c r="D47" s="255"/>
      <c r="E47" s="256"/>
      <c r="F47" s="379" t="s">
        <v>42</v>
      </c>
      <c r="G47" s="472">
        <v>8554.5216244661879</v>
      </c>
      <c r="H47" s="257">
        <v>8067.5744552394581</v>
      </c>
      <c r="I47" s="257">
        <v>7988.2885092090874</v>
      </c>
      <c r="J47" s="257">
        <v>7748.9795101364653</v>
      </c>
      <c r="K47" s="257">
        <v>8682.5109024203539</v>
      </c>
      <c r="L47" s="257">
        <v>8594.8012031566377</v>
      </c>
      <c r="M47" s="257">
        <v>9498.5570498058787</v>
      </c>
      <c r="N47" s="257">
        <v>10046.218652716541</v>
      </c>
      <c r="O47" s="257">
        <v>8920.0793785270398</v>
      </c>
      <c r="P47" s="257">
        <v>3408.3983616559958</v>
      </c>
      <c r="Q47" s="257">
        <v>5645.4397143185888</v>
      </c>
      <c r="R47" s="257">
        <v>2654.1294235506643</v>
      </c>
      <c r="S47" s="257">
        <v>2530.7999573512607</v>
      </c>
      <c r="T47" s="257">
        <v>2567.8912496466155</v>
      </c>
      <c r="U47" s="257">
        <v>2721.040566120686</v>
      </c>
      <c r="V47" s="257">
        <v>2274.901908005138</v>
      </c>
      <c r="W47" s="257">
        <v>2443.1870677507281</v>
      </c>
      <c r="X47" s="257">
        <v>1784.5423170740105</v>
      </c>
      <c r="Y47" s="257">
        <v>1995.856592947172</v>
      </c>
      <c r="Z47" s="257">
        <v>2098.3106026919727</v>
      </c>
      <c r="AA47" s="257">
        <v>1612.2999296736211</v>
      </c>
      <c r="AB47" s="257">
        <v>1340.057320647129</v>
      </c>
      <c r="AC47" s="257">
        <v>1149.6309967104667</v>
      </c>
      <c r="AD47" s="257">
        <v>1119.5488221892169</v>
      </c>
      <c r="AE47" s="257">
        <v>870.37642090285544</v>
      </c>
      <c r="AF47" s="257">
        <v>709.27759879603457</v>
      </c>
      <c r="AG47" s="257">
        <v>601.07504242705454</v>
      </c>
      <c r="AH47" s="257">
        <v>532.85746662695669</v>
      </c>
      <c r="AI47" s="257">
        <v>449.74095057462478</v>
      </c>
      <c r="AJ47" s="257">
        <v>489.70274937222803</v>
      </c>
      <c r="AK47" s="257">
        <v>589.2149909305424</v>
      </c>
      <c r="AL47" s="257">
        <v>396.50397958569988</v>
      </c>
      <c r="AM47" s="257">
        <v>301.44058037612427</v>
      </c>
      <c r="AP47" s="162"/>
    </row>
    <row r="48" spans="1:42" ht="15" thickTop="1">
      <c r="A48" s="443"/>
      <c r="B48" s="40" t="s">
        <v>54</v>
      </c>
      <c r="C48" s="36"/>
      <c r="D48" s="41"/>
      <c r="E48" s="42"/>
      <c r="F48" s="24" t="s">
        <v>55</v>
      </c>
      <c r="G48" s="26">
        <f t="shared" ref="G48:AE48" si="2">G31+G40+G47</f>
        <v>14706.63623721751</v>
      </c>
      <c r="H48" s="26">
        <f t="shared" si="2"/>
        <v>14220.793739367917</v>
      </c>
      <c r="I48" s="26">
        <f t="shared" si="2"/>
        <v>13946.131048158619</v>
      </c>
      <c r="J48" s="26">
        <f t="shared" si="2"/>
        <v>13277.178277736653</v>
      </c>
      <c r="K48" s="26">
        <f t="shared" si="2"/>
        <v>14633.892685569223</v>
      </c>
      <c r="L48" s="26">
        <f t="shared" si="2"/>
        <v>14725.910654310526</v>
      </c>
      <c r="M48" s="26">
        <f t="shared" si="2"/>
        <v>15635.667280841648</v>
      </c>
      <c r="N48" s="26">
        <f t="shared" si="2"/>
        <v>16293.366554387138</v>
      </c>
      <c r="O48" s="26">
        <f t="shared" si="2"/>
        <v>14568.406597686015</v>
      </c>
      <c r="P48" s="26">
        <f t="shared" si="2"/>
        <v>9616.5613083451844</v>
      </c>
      <c r="Q48" s="26">
        <f t="shared" si="2"/>
        <v>11709.420094615445</v>
      </c>
      <c r="R48" s="26">
        <f t="shared" si="2"/>
        <v>8315.9896849734469</v>
      </c>
      <c r="S48" s="26">
        <f t="shared" si="2"/>
        <v>8175.9616224366273</v>
      </c>
      <c r="T48" s="26">
        <f t="shared" si="2"/>
        <v>8077.3729470545977</v>
      </c>
      <c r="U48" s="26">
        <f t="shared" si="2"/>
        <v>8317.9824073727668</v>
      </c>
      <c r="V48" s="26">
        <f t="shared" si="2"/>
        <v>7517.5337990920034</v>
      </c>
      <c r="W48" s="26">
        <f t="shared" si="2"/>
        <v>7768.5847640839438</v>
      </c>
      <c r="X48" s="26">
        <f t="shared" si="2"/>
        <v>7190.0635282768835</v>
      </c>
      <c r="Y48" s="26">
        <f t="shared" si="2"/>
        <v>6534.3066019749313</v>
      </c>
      <c r="Z48" s="26">
        <f t="shared" si="2"/>
        <v>6504.0030657324351</v>
      </c>
      <c r="AA48" s="26">
        <f t="shared" si="2"/>
        <v>6508.6796953008579</v>
      </c>
      <c r="AB48" s="26">
        <f t="shared" si="2"/>
        <v>5917.6774818940321</v>
      </c>
      <c r="AC48" s="26">
        <f t="shared" si="2"/>
        <v>5299.1641083746654</v>
      </c>
      <c r="AD48" s="26">
        <f t="shared" si="2"/>
        <v>5375.1323941240462</v>
      </c>
      <c r="AE48" s="26">
        <f t="shared" si="2"/>
        <v>5038.0312419454422</v>
      </c>
      <c r="AF48" s="26">
        <f t="shared" ref="AF48" si="3">AF31+AF40+AF47</f>
        <v>4756.6380468817597</v>
      </c>
      <c r="AG48" s="26">
        <f t="shared" ref="AG48:AH48" si="4">AG31+AG40+AG47</f>
        <v>4295.9520894119642</v>
      </c>
      <c r="AH48" s="26">
        <f t="shared" si="4"/>
        <v>4420.0474102539865</v>
      </c>
      <c r="AI48" s="26">
        <f t="shared" ref="AI48:AJ48" si="5">AI31+AI40+AI47</f>
        <v>4084.7156129067098</v>
      </c>
      <c r="AJ48" s="26">
        <f t="shared" si="5"/>
        <v>4269.3113934008325</v>
      </c>
      <c r="AK48" s="26">
        <f t="shared" ref="AK48:AL48" si="6">AK31+AK40+AK47</f>
        <v>3708.867253809658</v>
      </c>
      <c r="AL48" s="26">
        <f t="shared" si="6"/>
        <v>4236.1427343310288</v>
      </c>
      <c r="AM48" s="26">
        <f>AM31+AM40+AM47</f>
        <v>3785.8308445865841</v>
      </c>
      <c r="AN48" s="386"/>
    </row>
    <row r="49" spans="1:46" ht="12.75">
      <c r="A49" s="443"/>
      <c r="B49" s="169" t="s">
        <v>1</v>
      </c>
      <c r="C49" s="534"/>
      <c r="D49" s="534"/>
      <c r="E49" s="535"/>
      <c r="F49" s="467" t="s">
        <v>2</v>
      </c>
      <c r="G49" s="469">
        <v>1990</v>
      </c>
      <c r="H49" s="121">
        <f t="shared" ref="H49" si="7">G49+1</f>
        <v>1991</v>
      </c>
      <c r="I49" s="121">
        <f t="shared" ref="I49" si="8">H49+1</f>
        <v>1992</v>
      </c>
      <c r="J49" s="121">
        <f t="shared" ref="J49" si="9">I49+1</f>
        <v>1993</v>
      </c>
      <c r="K49" s="121">
        <f t="shared" ref="K49" si="10">J49+1</f>
        <v>1994</v>
      </c>
      <c r="L49" s="121">
        <f t="shared" ref="L49" si="11">K49+1</f>
        <v>1995</v>
      </c>
      <c r="M49" s="121">
        <f t="shared" ref="M49" si="12">L49+1</f>
        <v>1996</v>
      </c>
      <c r="N49" s="121">
        <f t="shared" ref="N49" si="13">M49+1</f>
        <v>1997</v>
      </c>
      <c r="O49" s="121">
        <f t="shared" ref="O49" si="14">N49+1</f>
        <v>1998</v>
      </c>
      <c r="P49" s="121">
        <f t="shared" ref="P49" si="15">O49+1</f>
        <v>1999</v>
      </c>
      <c r="Q49" s="121">
        <f t="shared" ref="Q49" si="16">P49+1</f>
        <v>2000</v>
      </c>
      <c r="R49" s="121">
        <f t="shared" ref="R49" si="17">Q49+1</f>
        <v>2001</v>
      </c>
      <c r="S49" s="121">
        <f t="shared" ref="S49" si="18">R49+1</f>
        <v>2002</v>
      </c>
      <c r="T49" s="121">
        <f t="shared" ref="T49" si="19">S49+1</f>
        <v>2003</v>
      </c>
      <c r="U49" s="121">
        <f t="shared" ref="U49" si="20">T49+1</f>
        <v>2004</v>
      </c>
      <c r="V49" s="121">
        <f t="shared" ref="V49" si="21">U49+1</f>
        <v>2005</v>
      </c>
      <c r="W49" s="121">
        <f t="shared" ref="W49" si="22">V49+1</f>
        <v>2006</v>
      </c>
      <c r="X49" s="121">
        <f t="shared" ref="X49" si="23">W49+1</f>
        <v>2007</v>
      </c>
      <c r="Y49" s="121">
        <f t="shared" ref="Y49" si="24">X49+1</f>
        <v>2008</v>
      </c>
      <c r="Z49" s="121">
        <f t="shared" ref="Z49" si="25">Y49+1</f>
        <v>2009</v>
      </c>
      <c r="AA49" s="121">
        <f t="shared" ref="AA49" si="26">Z49+1</f>
        <v>2010</v>
      </c>
      <c r="AB49" s="121">
        <f t="shared" ref="AB49" si="27">AA49+1</f>
        <v>2011</v>
      </c>
      <c r="AC49" s="121">
        <f t="shared" ref="AC49:AM49" si="28">AB49+1</f>
        <v>2012</v>
      </c>
      <c r="AD49" s="121">
        <f t="shared" si="28"/>
        <v>2013</v>
      </c>
      <c r="AE49" s="121">
        <f t="shared" si="28"/>
        <v>2014</v>
      </c>
      <c r="AF49" s="121">
        <f t="shared" si="28"/>
        <v>2015</v>
      </c>
      <c r="AG49" s="121">
        <f t="shared" si="28"/>
        <v>2016</v>
      </c>
      <c r="AH49" s="121">
        <f t="shared" si="28"/>
        <v>2017</v>
      </c>
      <c r="AI49" s="121">
        <f t="shared" si="28"/>
        <v>2018</v>
      </c>
      <c r="AJ49" s="121">
        <f t="shared" si="28"/>
        <v>2019</v>
      </c>
      <c r="AK49" s="121">
        <f t="shared" si="28"/>
        <v>2020</v>
      </c>
      <c r="AL49" s="121">
        <f t="shared" si="28"/>
        <v>2021</v>
      </c>
      <c r="AM49" s="121">
        <f t="shared" si="28"/>
        <v>2022</v>
      </c>
    </row>
    <row r="50" spans="1:46" ht="14.25">
      <c r="B50" s="536" t="s">
        <v>56</v>
      </c>
      <c r="C50" s="547" t="s">
        <v>57</v>
      </c>
      <c r="D50" s="554" t="s">
        <v>58</v>
      </c>
      <c r="E50" s="154" t="s">
        <v>59</v>
      </c>
      <c r="F50" s="346" t="s">
        <v>42</v>
      </c>
      <c r="G50" s="423">
        <v>13345.688519774107</v>
      </c>
      <c r="H50" s="88">
        <v>14536.162197047537</v>
      </c>
      <c r="I50" s="88">
        <v>14729.278350179851</v>
      </c>
      <c r="J50" s="88">
        <v>14069.576637581382</v>
      </c>
      <c r="K50" s="88">
        <v>15430.338909675735</v>
      </c>
      <c r="L50" s="88">
        <v>17980</v>
      </c>
      <c r="M50" s="88">
        <v>16529.2</v>
      </c>
      <c r="N50" s="88">
        <v>15574.400000000003</v>
      </c>
      <c r="O50" s="88">
        <v>14607.2</v>
      </c>
      <c r="P50" s="88">
        <v>14942</v>
      </c>
      <c r="Q50" s="88">
        <v>13144</v>
      </c>
      <c r="R50" s="88">
        <v>9895.2000000000007</v>
      </c>
      <c r="S50" s="88">
        <v>6460.4</v>
      </c>
      <c r="T50" s="88">
        <v>5323.32</v>
      </c>
      <c r="U50" s="88">
        <v>1078.8</v>
      </c>
      <c r="V50" s="88">
        <v>491.04</v>
      </c>
      <c r="W50" s="88">
        <v>696.26</v>
      </c>
      <c r="X50" s="88">
        <v>230.64000000000004</v>
      </c>
      <c r="Y50" s="88">
        <v>497.24</v>
      </c>
      <c r="Z50" s="88">
        <v>42.159999999999989</v>
      </c>
      <c r="AA50" s="88">
        <v>44.64</v>
      </c>
      <c r="AB50" s="88">
        <v>13.640000000000002</v>
      </c>
      <c r="AC50" s="88">
        <v>14.88</v>
      </c>
      <c r="AD50" s="88">
        <v>13.640000000000002</v>
      </c>
      <c r="AE50" s="88">
        <v>19.84</v>
      </c>
      <c r="AF50" s="88">
        <v>24.8</v>
      </c>
      <c r="AG50" s="88">
        <v>19.840000000000003</v>
      </c>
      <c r="AH50" s="88">
        <v>32.24</v>
      </c>
      <c r="AI50" s="88">
        <v>9.92</v>
      </c>
      <c r="AJ50" s="88">
        <v>11.159999999999998</v>
      </c>
      <c r="AK50" s="88">
        <v>117.8</v>
      </c>
      <c r="AL50" s="88">
        <v>110.36</v>
      </c>
      <c r="AM50" s="88">
        <v>3.72</v>
      </c>
      <c r="AN50" s="15"/>
    </row>
    <row r="51" spans="1:46" ht="15" thickBot="1">
      <c r="B51" s="560"/>
      <c r="C51" s="548"/>
      <c r="D51" s="587"/>
      <c r="E51" s="211" t="s">
        <v>60</v>
      </c>
      <c r="F51" s="379" t="s">
        <v>55</v>
      </c>
      <c r="G51" s="111">
        <v>1.3593956488929699</v>
      </c>
      <c r="H51" s="111" t="s">
        <v>528</v>
      </c>
      <c r="I51" s="111">
        <v>40.781869466789097</v>
      </c>
      <c r="J51" s="111">
        <v>265.08215153412914</v>
      </c>
      <c r="K51" s="111">
        <v>455.39754237914491</v>
      </c>
      <c r="L51" s="111">
        <v>502.97639009039887</v>
      </c>
      <c r="M51" s="111">
        <v>478.53948814993754</v>
      </c>
      <c r="N51" s="111">
        <v>385.79738770868869</v>
      </c>
      <c r="O51" s="111">
        <v>275.98274804362427</v>
      </c>
      <c r="P51" s="111">
        <v>166.4939614513878</v>
      </c>
      <c r="Q51" s="111">
        <v>264.3951553057322</v>
      </c>
      <c r="R51" s="111">
        <v>394.50216145138785</v>
      </c>
      <c r="S51" s="111">
        <v>377.39726145138781</v>
      </c>
      <c r="T51" s="111">
        <v>476.17240893678616</v>
      </c>
      <c r="U51" s="111">
        <v>516.60676089316178</v>
      </c>
      <c r="V51" s="111">
        <v>407.18126871349563</v>
      </c>
      <c r="W51" s="111">
        <v>330.43508882514095</v>
      </c>
      <c r="X51" s="111">
        <v>325.03626927172172</v>
      </c>
      <c r="Y51" s="111">
        <v>278.15951508244171</v>
      </c>
      <c r="Z51" s="111">
        <v>211.62891508244175</v>
      </c>
      <c r="AA51" s="111">
        <v>115.1560150824417</v>
      </c>
      <c r="AB51" s="111">
        <v>137.62911508244173</v>
      </c>
      <c r="AC51" s="111">
        <v>108.66686878244171</v>
      </c>
      <c r="AD51" s="111">
        <v>118.5417150824417</v>
      </c>
      <c r="AE51" s="111">
        <v>90.765615082441741</v>
      </c>
      <c r="AF51" s="111">
        <v>75.025815082441724</v>
      </c>
      <c r="AG51" s="111">
        <v>136.29678608244174</v>
      </c>
      <c r="AH51" s="111">
        <v>86.144615082441732</v>
      </c>
      <c r="AI51" s="111">
        <v>80.525615082441718</v>
      </c>
      <c r="AJ51" s="111">
        <v>108.23741508244174</v>
      </c>
      <c r="AK51" s="111">
        <v>69.333255082441724</v>
      </c>
      <c r="AL51" s="111">
        <v>109.14179508244172</v>
      </c>
      <c r="AM51" s="111">
        <v>62.518125082441721</v>
      </c>
      <c r="AN51" s="15"/>
    </row>
    <row r="52" spans="1:46" ht="15" thickTop="1">
      <c r="B52" s="529"/>
      <c r="C52" s="39" t="s">
        <v>16</v>
      </c>
      <c r="D52" s="41"/>
      <c r="E52" s="39"/>
      <c r="F52" s="24" t="s">
        <v>55</v>
      </c>
      <c r="G52" s="112">
        <f>SUM(G50:G51)</f>
        <v>13347.047915423</v>
      </c>
      <c r="H52" s="112">
        <f>SUM(H50:H51)</f>
        <v>14536.162197047537</v>
      </c>
      <c r="I52" s="112">
        <f t="shared" ref="I52:AC52" si="29">SUM(I50:I51)</f>
        <v>14770.060219646641</v>
      </c>
      <c r="J52" s="112">
        <f t="shared" si="29"/>
        <v>14334.65878911551</v>
      </c>
      <c r="K52" s="112">
        <f t="shared" si="29"/>
        <v>15885.73645205488</v>
      </c>
      <c r="L52" s="112">
        <f t="shared" si="29"/>
        <v>18482.9763900904</v>
      </c>
      <c r="M52" s="112">
        <f t="shared" si="29"/>
        <v>17007.739488149939</v>
      </c>
      <c r="N52" s="112">
        <f t="shared" si="29"/>
        <v>15960.197387708691</v>
      </c>
      <c r="O52" s="112">
        <f t="shared" si="29"/>
        <v>14883.182748043626</v>
      </c>
      <c r="P52" s="112">
        <f t="shared" si="29"/>
        <v>15108.493961451388</v>
      </c>
      <c r="Q52" s="112">
        <f t="shared" si="29"/>
        <v>13408.395155305732</v>
      </c>
      <c r="R52" s="112">
        <f t="shared" si="29"/>
        <v>10289.702161451389</v>
      </c>
      <c r="S52" s="112">
        <f t="shared" si="29"/>
        <v>6837.7972614513874</v>
      </c>
      <c r="T52" s="112">
        <f t="shared" si="29"/>
        <v>5799.492408936786</v>
      </c>
      <c r="U52" s="112">
        <f t="shared" si="29"/>
        <v>1595.4067608931618</v>
      </c>
      <c r="V52" s="112">
        <f t="shared" si="29"/>
        <v>898.22126871349565</v>
      </c>
      <c r="W52" s="112">
        <f t="shared" si="29"/>
        <v>1026.6950888251408</v>
      </c>
      <c r="X52" s="112">
        <f t="shared" si="29"/>
        <v>555.67626927172182</v>
      </c>
      <c r="Y52" s="112">
        <f t="shared" si="29"/>
        <v>775.39951508244167</v>
      </c>
      <c r="Z52" s="112">
        <f t="shared" si="29"/>
        <v>253.78891508244175</v>
      </c>
      <c r="AA52" s="112">
        <f t="shared" si="29"/>
        <v>159.7960150824417</v>
      </c>
      <c r="AB52" s="112">
        <f t="shared" si="29"/>
        <v>151.26911508244174</v>
      </c>
      <c r="AC52" s="112">
        <f t="shared" si="29"/>
        <v>123.54686878244171</v>
      </c>
      <c r="AD52" s="112">
        <f t="shared" ref="AD52:AE52" si="30">SUM(AD50:AD51)</f>
        <v>132.18171508244171</v>
      </c>
      <c r="AE52" s="112">
        <f t="shared" si="30"/>
        <v>110.60561508244174</v>
      </c>
      <c r="AF52" s="112">
        <f t="shared" ref="AF52" si="31">SUM(AF50:AF51)</f>
        <v>99.825815082441721</v>
      </c>
      <c r="AG52" s="112">
        <f t="shared" ref="AG52:AH52" si="32">SUM(AG50:AG51)</f>
        <v>156.13678608244174</v>
      </c>
      <c r="AH52" s="112">
        <f t="shared" si="32"/>
        <v>118.38461508244174</v>
      </c>
      <c r="AI52" s="112">
        <f t="shared" ref="AI52:AJ52" si="33">SUM(AI50:AI51)</f>
        <v>90.445615082441719</v>
      </c>
      <c r="AJ52" s="112">
        <f t="shared" si="33"/>
        <v>119.39741508244174</v>
      </c>
      <c r="AK52" s="112">
        <f t="shared" ref="AK52:AL52" si="34">SUM(AK50:AK51)</f>
        <v>187.13325508244174</v>
      </c>
      <c r="AL52" s="112">
        <f t="shared" si="34"/>
        <v>219.50179508244173</v>
      </c>
      <c r="AM52" s="112">
        <f t="shared" ref="AM52" si="35">SUM(AM50:AM51)</f>
        <v>66.238125082441726</v>
      </c>
    </row>
    <row r="53" spans="1:46" ht="14.25">
      <c r="B53" s="152" t="s">
        <v>61</v>
      </c>
      <c r="C53" s="547" t="s">
        <v>57</v>
      </c>
      <c r="D53" s="554" t="s">
        <v>58</v>
      </c>
      <c r="E53" s="211" t="s">
        <v>60</v>
      </c>
      <c r="F53" s="346" t="s">
        <v>55</v>
      </c>
      <c r="G53" s="423">
        <v>303.84076190476196</v>
      </c>
      <c r="H53" s="88">
        <v>351.81561904761912</v>
      </c>
      <c r="I53" s="88">
        <v>359.81142857142862</v>
      </c>
      <c r="J53" s="88">
        <v>519.7276190476191</v>
      </c>
      <c r="K53" s="88">
        <v>639.66476190476214</v>
      </c>
      <c r="L53" s="88">
        <v>839.56000000000017</v>
      </c>
      <c r="M53" s="88">
        <v>1098.1199999999999</v>
      </c>
      <c r="N53" s="88">
        <v>1530.55</v>
      </c>
      <c r="O53" s="88">
        <v>1492.9599999999996</v>
      </c>
      <c r="P53" s="88">
        <v>1425.3429999999998</v>
      </c>
      <c r="Q53" s="88">
        <v>1498.6399999999999</v>
      </c>
      <c r="R53" s="88">
        <v>1207.2079999999999</v>
      </c>
      <c r="S53" s="88">
        <v>1146.5730000000001</v>
      </c>
      <c r="T53" s="88">
        <v>1109.422</v>
      </c>
      <c r="U53" s="88">
        <v>998.19800000000009</v>
      </c>
      <c r="V53" s="88">
        <v>954.60559999999998</v>
      </c>
      <c r="W53" s="88">
        <v>995.71595999999988</v>
      </c>
      <c r="X53" s="88">
        <v>888.53287</v>
      </c>
      <c r="Y53" s="88">
        <v>592.13199999999995</v>
      </c>
      <c r="Z53" s="88">
        <v>418.18129999999996</v>
      </c>
      <c r="AA53" s="88">
        <v>227.12069999999997</v>
      </c>
      <c r="AB53" s="88">
        <v>186.75630000000001</v>
      </c>
      <c r="AC53" s="88">
        <v>134.03400000000002</v>
      </c>
      <c r="AD53" s="88">
        <v>100.47459999999998</v>
      </c>
      <c r="AE53" s="88">
        <v>96.986999999999995</v>
      </c>
      <c r="AF53" s="88">
        <v>103.7188</v>
      </c>
      <c r="AG53" s="88">
        <v>87.935001187771562</v>
      </c>
      <c r="AH53" s="88">
        <v>73.430100652945043</v>
      </c>
      <c r="AI53" s="88">
        <v>79.289699184373035</v>
      </c>
      <c r="AJ53" s="88">
        <v>58.25629995502532</v>
      </c>
      <c r="AK53" s="88">
        <v>67.131899803802369</v>
      </c>
      <c r="AL53" s="88">
        <v>71.852699999999999</v>
      </c>
      <c r="AM53" s="88">
        <v>66.666315187291744</v>
      </c>
    </row>
    <row r="54" spans="1:46" ht="12.75">
      <c r="B54" s="584" t="s">
        <v>62</v>
      </c>
      <c r="C54" s="561"/>
      <c r="D54" s="577"/>
      <c r="E54" s="550" t="s">
        <v>60</v>
      </c>
      <c r="F54" s="213" t="s">
        <v>63</v>
      </c>
      <c r="G54" s="473">
        <v>152.22727272727272</v>
      </c>
      <c r="H54" s="258">
        <v>170.13636363636368</v>
      </c>
      <c r="I54" s="258">
        <v>188.04545454545459</v>
      </c>
      <c r="J54" s="258">
        <v>188.04545454545459</v>
      </c>
      <c r="K54" s="258">
        <v>179.09090909090907</v>
      </c>
      <c r="L54" s="258">
        <v>197</v>
      </c>
      <c r="M54" s="258">
        <v>175</v>
      </c>
      <c r="N54" s="258">
        <v>108</v>
      </c>
      <c r="O54" s="258">
        <v>88</v>
      </c>
      <c r="P54" s="258">
        <v>64</v>
      </c>
      <c r="Q54" s="258">
        <v>36</v>
      </c>
      <c r="R54" s="258">
        <v>33</v>
      </c>
      <c r="S54" s="258">
        <v>36</v>
      </c>
      <c r="T54" s="258">
        <v>34</v>
      </c>
      <c r="U54" s="258">
        <v>32</v>
      </c>
      <c r="V54" s="258">
        <v>40.799999999999997</v>
      </c>
      <c r="W54" s="258">
        <v>57.17</v>
      </c>
      <c r="X54" s="258">
        <v>50.159999999999989</v>
      </c>
      <c r="Y54" s="258">
        <v>53.900000000000006</v>
      </c>
      <c r="Z54" s="258">
        <v>10.199999999999999</v>
      </c>
      <c r="AA54" s="258">
        <v>8.3000000000000025</v>
      </c>
      <c r="AB54" s="258">
        <v>5.8000000000000007</v>
      </c>
      <c r="AC54" s="258">
        <v>5.4000000000000012</v>
      </c>
      <c r="AD54" s="258">
        <v>4.0699999999999994</v>
      </c>
      <c r="AE54" s="258">
        <v>2.7000000000000006</v>
      </c>
      <c r="AF54" s="258">
        <v>2.2999999999999994</v>
      </c>
      <c r="AG54" s="258">
        <v>2.2000000000000006</v>
      </c>
      <c r="AH54" s="258">
        <v>1.7849999666213989</v>
      </c>
      <c r="AI54" s="258">
        <v>1.9979999959468844</v>
      </c>
      <c r="AJ54" s="258">
        <v>1.761000007390976</v>
      </c>
      <c r="AK54" s="258">
        <v>2.2820000052452087</v>
      </c>
      <c r="AL54" s="258">
        <v>2.0009999999999999</v>
      </c>
      <c r="AM54" s="258">
        <v>1.4355999999999998</v>
      </c>
    </row>
    <row r="55" spans="1:46" ht="14.25">
      <c r="B55" s="586"/>
      <c r="C55" s="561"/>
      <c r="D55" s="577"/>
      <c r="E55" s="589"/>
      <c r="F55" s="379" t="s">
        <v>55</v>
      </c>
      <c r="G55" s="472">
        <v>3577.3409090909086</v>
      </c>
      <c r="H55" s="257">
        <v>3998.204545454546</v>
      </c>
      <c r="I55" s="257">
        <v>4419.0681818181829</v>
      </c>
      <c r="J55" s="257">
        <v>4419.0681818181829</v>
      </c>
      <c r="K55" s="257">
        <v>4208.6363636363631</v>
      </c>
      <c r="L55" s="257">
        <v>4629.5</v>
      </c>
      <c r="M55" s="257">
        <v>4112.5</v>
      </c>
      <c r="N55" s="257">
        <v>2538</v>
      </c>
      <c r="O55" s="257">
        <v>2068</v>
      </c>
      <c r="P55" s="257">
        <v>1504</v>
      </c>
      <c r="Q55" s="257">
        <v>846</v>
      </c>
      <c r="R55" s="257">
        <v>775.5</v>
      </c>
      <c r="S55" s="257">
        <v>846</v>
      </c>
      <c r="T55" s="257">
        <v>799</v>
      </c>
      <c r="U55" s="257">
        <v>752</v>
      </c>
      <c r="V55" s="257">
        <v>958.79999999999984</v>
      </c>
      <c r="W55" s="257">
        <v>1343.4949999999999</v>
      </c>
      <c r="X55" s="257">
        <v>1178.7599999999998</v>
      </c>
      <c r="Y55" s="257">
        <v>1266.6500000000001</v>
      </c>
      <c r="Z55" s="257">
        <v>239.69999999999996</v>
      </c>
      <c r="AA55" s="257">
        <v>195.05000000000004</v>
      </c>
      <c r="AB55" s="257">
        <v>136.30000000000001</v>
      </c>
      <c r="AC55" s="257">
        <v>126.90000000000002</v>
      </c>
      <c r="AD55" s="257">
        <v>95.644999999999996</v>
      </c>
      <c r="AE55" s="257">
        <v>63.45000000000001</v>
      </c>
      <c r="AF55" s="257">
        <v>54.04999999999999</v>
      </c>
      <c r="AG55" s="257">
        <v>51.70000000000001</v>
      </c>
      <c r="AH55" s="257">
        <v>41.947499215602875</v>
      </c>
      <c r="AI55" s="257">
        <v>46.952999904751778</v>
      </c>
      <c r="AJ55" s="257">
        <v>41.383500173687935</v>
      </c>
      <c r="AK55" s="257">
        <v>53.627000123262405</v>
      </c>
      <c r="AL55" s="257">
        <v>47.023499999999999</v>
      </c>
      <c r="AM55" s="257">
        <v>33.736599999999996</v>
      </c>
    </row>
    <row r="56" spans="1:46" ht="12.75">
      <c r="B56" s="584" t="s">
        <v>64</v>
      </c>
      <c r="C56" s="561"/>
      <c r="D56" s="577"/>
      <c r="E56" s="550" t="s">
        <v>60</v>
      </c>
      <c r="F56" s="379" t="s">
        <v>63</v>
      </c>
      <c r="G56" s="438">
        <v>0.16216216216216214</v>
      </c>
      <c r="H56" s="146">
        <v>0.16216216216216214</v>
      </c>
      <c r="I56" s="146">
        <v>0.16216216216216214</v>
      </c>
      <c r="J56" s="146">
        <v>0.2162162162162162</v>
      </c>
      <c r="K56" s="146">
        <v>0.3783783783783784</v>
      </c>
      <c r="L56" s="146">
        <v>1</v>
      </c>
      <c r="M56" s="146">
        <v>1</v>
      </c>
      <c r="N56" s="146">
        <v>1</v>
      </c>
      <c r="O56" s="146">
        <v>2</v>
      </c>
      <c r="P56" s="146">
        <v>2.9999999999999996</v>
      </c>
      <c r="Q56" s="146">
        <v>7</v>
      </c>
      <c r="R56" s="146">
        <v>7</v>
      </c>
      <c r="S56" s="146">
        <v>9.0000000000000018</v>
      </c>
      <c r="T56" s="146">
        <v>8</v>
      </c>
      <c r="U56" s="146">
        <v>8.1</v>
      </c>
      <c r="V56" s="146">
        <v>72.099999999999994</v>
      </c>
      <c r="W56" s="146">
        <v>65.300000000000011</v>
      </c>
      <c r="X56" s="146">
        <v>71.399999999999977</v>
      </c>
      <c r="Y56" s="146">
        <v>71.099999999999994</v>
      </c>
      <c r="Z56" s="146">
        <v>66.800000000000011</v>
      </c>
      <c r="AA56" s="146">
        <v>76.899999999999977</v>
      </c>
      <c r="AB56" s="146">
        <v>93.100000000000009</v>
      </c>
      <c r="AC56" s="146">
        <v>76.399999999999977</v>
      </c>
      <c r="AD56" s="146">
        <v>86.399999999999977</v>
      </c>
      <c r="AE56" s="146">
        <v>56.085399999999993</v>
      </c>
      <c r="AF56" s="146">
        <v>23.5</v>
      </c>
      <c r="AG56" s="146">
        <v>25.100000381469727</v>
      </c>
      <c r="AH56" s="146">
        <v>13.610000252723694</v>
      </c>
      <c r="AI56" s="146">
        <v>3.3699999749660492</v>
      </c>
      <c r="AJ56" s="146">
        <v>1.119999974966049</v>
      </c>
      <c r="AK56" s="146">
        <v>0.87846998870372772</v>
      </c>
      <c r="AL56" s="146">
        <v>1.3885999999999998</v>
      </c>
      <c r="AM56" s="146">
        <v>1.19</v>
      </c>
    </row>
    <row r="57" spans="1:46" ht="15" thickBot="1">
      <c r="B57" s="585"/>
      <c r="C57" s="548"/>
      <c r="D57" s="587"/>
      <c r="E57" s="589"/>
      <c r="F57" s="21" t="s">
        <v>55</v>
      </c>
      <c r="G57" s="108">
        <v>2.6108108108108108</v>
      </c>
      <c r="H57" s="108">
        <v>2.6108108108108108</v>
      </c>
      <c r="I57" s="108">
        <v>2.6108108108108108</v>
      </c>
      <c r="J57" s="108">
        <v>3.4810810810810811</v>
      </c>
      <c r="K57" s="108">
        <v>6.0918918918918923</v>
      </c>
      <c r="L57" s="108">
        <v>16.100000000000001</v>
      </c>
      <c r="M57" s="108">
        <v>16.100000000000001</v>
      </c>
      <c r="N57" s="108">
        <v>16.100000000000001</v>
      </c>
      <c r="O57" s="108">
        <v>32.200000000000003</v>
      </c>
      <c r="P57" s="108">
        <v>48.3</v>
      </c>
      <c r="Q57" s="108">
        <v>112.7</v>
      </c>
      <c r="R57" s="108">
        <v>112.7</v>
      </c>
      <c r="S57" s="108">
        <v>144.9</v>
      </c>
      <c r="T57" s="108">
        <v>128.80000000000001</v>
      </c>
      <c r="U57" s="108">
        <v>130.41</v>
      </c>
      <c r="V57" s="108">
        <v>1160.81</v>
      </c>
      <c r="W57" s="108">
        <v>1051.3300000000002</v>
      </c>
      <c r="X57" s="108">
        <v>1149.5399999999997</v>
      </c>
      <c r="Y57" s="108">
        <v>1144.71</v>
      </c>
      <c r="Z57" s="108">
        <v>1075.4800000000002</v>
      </c>
      <c r="AA57" s="108">
        <v>1238.0899999999997</v>
      </c>
      <c r="AB57" s="108">
        <v>1498.91</v>
      </c>
      <c r="AC57" s="108">
        <v>1230.0399999999997</v>
      </c>
      <c r="AD57" s="108">
        <v>1391.0399999999997</v>
      </c>
      <c r="AE57" s="108">
        <v>902.97493999999995</v>
      </c>
      <c r="AF57" s="108">
        <v>378.35</v>
      </c>
      <c r="AG57" s="108">
        <v>404.11000614166261</v>
      </c>
      <c r="AH57" s="108">
        <v>219.12100406885145</v>
      </c>
      <c r="AI57" s="108">
        <v>54.256999596953392</v>
      </c>
      <c r="AJ57" s="108">
        <v>18.031999596953391</v>
      </c>
      <c r="AK57" s="108">
        <v>14.143366818130016</v>
      </c>
      <c r="AL57" s="108">
        <v>22.356459999999998</v>
      </c>
      <c r="AM57" s="108">
        <v>19.158999999999999</v>
      </c>
    </row>
    <row r="58" spans="1:46" ht="15" thickTop="1">
      <c r="B58" s="40" t="s">
        <v>65</v>
      </c>
      <c r="C58" s="39"/>
      <c r="D58" s="41"/>
      <c r="E58" s="44"/>
      <c r="F58" s="24" t="s">
        <v>55</v>
      </c>
      <c r="G58" s="109">
        <f>SUM(G52,G53,G55,G57)</f>
        <v>17230.84039722948</v>
      </c>
      <c r="H58" s="109">
        <f t="shared" ref="H58:AE58" si="36">SUM(H52,H53,H55,H57)</f>
        <v>18888.793172360511</v>
      </c>
      <c r="I58" s="109">
        <f t="shared" si="36"/>
        <v>19551.550640847061</v>
      </c>
      <c r="J58" s="109">
        <f t="shared" si="36"/>
        <v>19276.935671062394</v>
      </c>
      <c r="K58" s="109">
        <f t="shared" si="36"/>
        <v>20740.129469487896</v>
      </c>
      <c r="L58" s="109">
        <f t="shared" si="36"/>
        <v>23968.1363900904</v>
      </c>
      <c r="M58" s="109">
        <f t="shared" si="36"/>
        <v>22234.459488149936</v>
      </c>
      <c r="N58" s="109">
        <f t="shared" si="36"/>
        <v>20044.847387708691</v>
      </c>
      <c r="O58" s="109">
        <f t="shared" si="36"/>
        <v>18476.342748043626</v>
      </c>
      <c r="P58" s="109">
        <f t="shared" si="36"/>
        <v>18086.136961451386</v>
      </c>
      <c r="Q58" s="109">
        <f t="shared" si="36"/>
        <v>15865.735155305732</v>
      </c>
      <c r="R58" s="109">
        <f t="shared" si="36"/>
        <v>12385.11016145139</v>
      </c>
      <c r="S58" s="109">
        <f t="shared" si="36"/>
        <v>8975.2702614513873</v>
      </c>
      <c r="T58" s="109">
        <f t="shared" si="36"/>
        <v>7836.7144089367857</v>
      </c>
      <c r="U58" s="109">
        <f t="shared" si="36"/>
        <v>3476.014760893162</v>
      </c>
      <c r="V58" s="109">
        <f t="shared" si="36"/>
        <v>3972.4368687134952</v>
      </c>
      <c r="W58" s="109">
        <f t="shared" si="36"/>
        <v>4417.2360488251406</v>
      </c>
      <c r="X58" s="109">
        <f t="shared" si="36"/>
        <v>3772.5091392717213</v>
      </c>
      <c r="Y58" s="109">
        <f t="shared" si="36"/>
        <v>3778.8915150824419</v>
      </c>
      <c r="Z58" s="109">
        <f t="shared" si="36"/>
        <v>1987.1502150824417</v>
      </c>
      <c r="AA58" s="109">
        <f t="shared" si="36"/>
        <v>1820.0567150824413</v>
      </c>
      <c r="AB58" s="109">
        <f t="shared" si="36"/>
        <v>1973.2354150824419</v>
      </c>
      <c r="AC58" s="109">
        <f t="shared" si="36"/>
        <v>1614.5208687824415</v>
      </c>
      <c r="AD58" s="109">
        <f t="shared" si="36"/>
        <v>1719.3413150824415</v>
      </c>
      <c r="AE58" s="109">
        <f t="shared" si="36"/>
        <v>1174.0175550824417</v>
      </c>
      <c r="AF58" s="109">
        <f t="shared" ref="AF58" si="37">SUM(AF52,AF53,AF55,AF57)</f>
        <v>635.94461508244171</v>
      </c>
      <c r="AG58" s="109">
        <f t="shared" ref="AG58:AH58" si="38">SUM(AG52,AG53,AG55,AG57)</f>
        <v>699.88179341187583</v>
      </c>
      <c r="AH58" s="109">
        <f t="shared" si="38"/>
        <v>452.88321901984114</v>
      </c>
      <c r="AI58" s="109">
        <f t="shared" ref="AI58:AJ58" si="39">SUM(AI52,AI53,AI55,AI57)</f>
        <v>270.9453137685199</v>
      </c>
      <c r="AJ58" s="109">
        <f t="shared" si="39"/>
        <v>237.0692148081084</v>
      </c>
      <c r="AK58" s="109">
        <f t="shared" ref="AK58:AL58" si="40">SUM(AK52,AK53,AK55,AK57)</f>
        <v>322.0355218276365</v>
      </c>
      <c r="AL58" s="109">
        <f t="shared" si="40"/>
        <v>360.73445508244174</v>
      </c>
      <c r="AM58" s="109">
        <f t="shared" ref="AM58" si="41">SUM(AM52,AM53,AM55,AM57)</f>
        <v>185.80004026973347</v>
      </c>
      <c r="AN58" s="11"/>
    </row>
    <row r="59" spans="1:46" ht="12.75">
      <c r="B59" s="189"/>
      <c r="C59" s="189"/>
      <c r="D59" s="230"/>
      <c r="E59" s="338"/>
      <c r="F59" s="46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43"/>
      <c r="AE59" s="43"/>
      <c r="AF59" s="43"/>
      <c r="AG59" s="43"/>
      <c r="AH59" s="43"/>
      <c r="AJ59" s="43"/>
      <c r="AK59" s="43"/>
      <c r="AL59" s="43"/>
      <c r="AM59" s="341"/>
      <c r="AN59" s="43"/>
      <c r="AP59" s="43"/>
      <c r="AQ59" s="43"/>
      <c r="AR59" s="43"/>
      <c r="AS59" s="43"/>
      <c r="AT59" s="43"/>
    </row>
    <row r="60" spans="1:46" ht="12.75">
      <c r="B60" s="19"/>
      <c r="C60" s="29"/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45"/>
      <c r="AE60" s="45"/>
      <c r="AF60" s="45"/>
      <c r="AG60" s="45"/>
      <c r="AH60" s="45"/>
      <c r="AI60" s="126"/>
      <c r="AJ60" s="126"/>
      <c r="AK60" s="126"/>
      <c r="AL60" s="126"/>
      <c r="AM60" s="126"/>
      <c r="AN60" s="126"/>
      <c r="AP60" s="126"/>
      <c r="AQ60" s="126"/>
      <c r="AR60" s="126"/>
      <c r="AS60" s="126"/>
      <c r="AT60" s="126"/>
    </row>
    <row r="61" spans="1:46" ht="12.75">
      <c r="B61" s="223" t="s">
        <v>490</v>
      </c>
      <c r="C61" s="29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Q61" s="15"/>
    </row>
    <row r="62" spans="1:46" ht="12.75">
      <c r="B62" s="169" t="s">
        <v>1</v>
      </c>
      <c r="C62" s="534"/>
      <c r="D62" s="534"/>
      <c r="E62" s="535"/>
      <c r="F62" s="467" t="s">
        <v>2</v>
      </c>
      <c r="G62" s="469">
        <v>1990</v>
      </c>
      <c r="H62" s="121">
        <f t="shared" ref="H62:AM62" si="42">G62+1</f>
        <v>1991</v>
      </c>
      <c r="I62" s="121">
        <f t="shared" si="42"/>
        <v>1992</v>
      </c>
      <c r="J62" s="121">
        <f t="shared" si="42"/>
        <v>1993</v>
      </c>
      <c r="K62" s="121">
        <f t="shared" si="42"/>
        <v>1994</v>
      </c>
      <c r="L62" s="121">
        <f t="shared" si="42"/>
        <v>1995</v>
      </c>
      <c r="M62" s="121">
        <f t="shared" si="42"/>
        <v>1996</v>
      </c>
      <c r="N62" s="121">
        <f t="shared" si="42"/>
        <v>1997</v>
      </c>
      <c r="O62" s="121">
        <f t="shared" si="42"/>
        <v>1998</v>
      </c>
      <c r="P62" s="121">
        <f t="shared" si="42"/>
        <v>1999</v>
      </c>
      <c r="Q62" s="121">
        <f t="shared" si="42"/>
        <v>2000</v>
      </c>
      <c r="R62" s="121">
        <f t="shared" si="42"/>
        <v>2001</v>
      </c>
      <c r="S62" s="121">
        <f t="shared" si="42"/>
        <v>2002</v>
      </c>
      <c r="T62" s="121">
        <f t="shared" si="42"/>
        <v>2003</v>
      </c>
      <c r="U62" s="121">
        <f t="shared" si="42"/>
        <v>2004</v>
      </c>
      <c r="V62" s="121">
        <f t="shared" si="42"/>
        <v>2005</v>
      </c>
      <c r="W62" s="121">
        <f t="shared" si="42"/>
        <v>2006</v>
      </c>
      <c r="X62" s="121">
        <f t="shared" si="42"/>
        <v>2007</v>
      </c>
      <c r="Y62" s="121">
        <f t="shared" si="42"/>
        <v>2008</v>
      </c>
      <c r="Z62" s="121">
        <f t="shared" si="42"/>
        <v>2009</v>
      </c>
      <c r="AA62" s="121">
        <f t="shared" si="42"/>
        <v>2010</v>
      </c>
      <c r="AB62" s="121">
        <f t="shared" si="42"/>
        <v>2011</v>
      </c>
      <c r="AC62" s="121">
        <f t="shared" si="42"/>
        <v>2012</v>
      </c>
      <c r="AD62" s="121">
        <f t="shared" si="42"/>
        <v>2013</v>
      </c>
      <c r="AE62" s="121">
        <f t="shared" si="42"/>
        <v>2014</v>
      </c>
      <c r="AF62" s="121">
        <f t="shared" si="42"/>
        <v>2015</v>
      </c>
      <c r="AG62" s="121">
        <f t="shared" si="42"/>
        <v>2016</v>
      </c>
      <c r="AH62" s="121">
        <f t="shared" si="42"/>
        <v>2017</v>
      </c>
      <c r="AI62" s="121">
        <f t="shared" si="42"/>
        <v>2018</v>
      </c>
      <c r="AJ62" s="121">
        <f t="shared" si="42"/>
        <v>2019</v>
      </c>
      <c r="AK62" s="121">
        <f t="shared" si="42"/>
        <v>2020</v>
      </c>
      <c r="AL62" s="121">
        <f t="shared" si="42"/>
        <v>2021</v>
      </c>
      <c r="AM62" s="121">
        <f t="shared" si="42"/>
        <v>2022</v>
      </c>
      <c r="AN62" s="15"/>
    </row>
    <row r="63" spans="1:46" ht="14.25">
      <c r="B63" s="536" t="s">
        <v>3</v>
      </c>
      <c r="C63" s="592" t="s">
        <v>66</v>
      </c>
      <c r="D63" s="594" t="s">
        <v>67</v>
      </c>
      <c r="E63" s="211" t="s">
        <v>68</v>
      </c>
      <c r="F63" s="379" t="s">
        <v>6</v>
      </c>
      <c r="G63" s="377">
        <v>298.11799813345272</v>
      </c>
      <c r="H63" s="171">
        <v>274.39323086462639</v>
      </c>
      <c r="I63" s="171">
        <v>292.43726928823384</v>
      </c>
      <c r="J63" s="171">
        <v>300.72238086496651</v>
      </c>
      <c r="K63" s="171">
        <v>315.79209827112919</v>
      </c>
      <c r="L63" s="171">
        <v>327.74714746569873</v>
      </c>
      <c r="M63" s="171">
        <v>350.74959246312847</v>
      </c>
      <c r="N63" s="171">
        <v>356.07490413748343</v>
      </c>
      <c r="O63" s="171">
        <v>255.98374325408707</v>
      </c>
      <c r="P63" s="171">
        <v>189.67850852192137</v>
      </c>
      <c r="Q63" s="171">
        <v>190.07617145061027</v>
      </c>
      <c r="R63" s="171">
        <v>148.03646423803229</v>
      </c>
      <c r="S63" s="171">
        <v>151.39620190075809</v>
      </c>
      <c r="T63" s="171">
        <v>175.16196761413673</v>
      </c>
      <c r="U63" s="171">
        <v>205.8684764349415</v>
      </c>
      <c r="V63" s="171">
        <v>230.89609086303184</v>
      </c>
      <c r="W63" s="171">
        <v>166.3317064217735</v>
      </c>
      <c r="X63" s="171">
        <v>200.77951842123457</v>
      </c>
      <c r="Y63" s="171">
        <v>144.55216668809052</v>
      </c>
      <c r="Z63" s="171">
        <v>103.60863689949694</v>
      </c>
      <c r="AA63" s="171">
        <v>151.91901724999713</v>
      </c>
      <c r="AB63" s="171">
        <v>153.76138269945301</v>
      </c>
      <c r="AC63" s="171">
        <v>167.27616565664158</v>
      </c>
      <c r="AD63" s="171">
        <v>140.449154222234</v>
      </c>
      <c r="AE63" s="171">
        <v>160.003208876478</v>
      </c>
      <c r="AF63" s="171">
        <v>131.57716965261403</v>
      </c>
      <c r="AG63" s="171">
        <v>143.00348208796237</v>
      </c>
      <c r="AH63" s="171">
        <v>170.34501137298315</v>
      </c>
      <c r="AI63" s="171">
        <v>174.75867158821507</v>
      </c>
      <c r="AJ63" s="171">
        <v>139.08401937058142</v>
      </c>
      <c r="AK63" s="171">
        <v>90.658012489686087</v>
      </c>
      <c r="AL63" s="171">
        <v>189.40142327269709</v>
      </c>
      <c r="AM63" s="171">
        <v>194.76726732566448</v>
      </c>
      <c r="AN63" s="15"/>
    </row>
    <row r="64" spans="1:46" ht="14.25">
      <c r="B64" s="560"/>
      <c r="C64" s="593"/>
      <c r="D64" s="595"/>
      <c r="E64" s="224" t="s">
        <v>69</v>
      </c>
      <c r="F64" s="379" t="s">
        <v>6</v>
      </c>
      <c r="G64" s="381">
        <v>6884.4599707208226</v>
      </c>
      <c r="H64" s="163">
        <v>6765.4508296715321</v>
      </c>
      <c r="I64" s="163">
        <v>6469.0664979763842</v>
      </c>
      <c r="J64" s="163">
        <v>6321.0054215609407</v>
      </c>
      <c r="K64" s="163">
        <v>6309.8818297687158</v>
      </c>
      <c r="L64" s="163">
        <v>6491.5286442956231</v>
      </c>
      <c r="M64" s="163">
        <v>6487.7740931146373</v>
      </c>
      <c r="N64" s="163">
        <v>6448.3441414585341</v>
      </c>
      <c r="O64" s="163">
        <v>6264.1037520805057</v>
      </c>
      <c r="P64" s="163">
        <v>6257.5222425825632</v>
      </c>
      <c r="Q64" s="163">
        <v>6537.4117953323321</v>
      </c>
      <c r="R64" s="163">
        <v>6604.1072459013467</v>
      </c>
      <c r="S64" s="163">
        <v>6445.0635543568951</v>
      </c>
      <c r="T64" s="163">
        <v>6178.7880771911296</v>
      </c>
      <c r="U64" s="163">
        <v>6234.8188448776255</v>
      </c>
      <c r="V64" s="163">
        <v>6221.6631945073186</v>
      </c>
      <c r="W64" s="163">
        <v>6322.078116294686</v>
      </c>
      <c r="X64" s="163">
        <v>6369.8241802221692</v>
      </c>
      <c r="Y64" s="163">
        <v>6019.168875146308</v>
      </c>
      <c r="Z64" s="163">
        <v>5401.0368595632217</v>
      </c>
      <c r="AA64" s="163">
        <v>5919.1219583865459</v>
      </c>
      <c r="AB64" s="163">
        <v>5758.6449045799809</v>
      </c>
      <c r="AC64" s="163">
        <v>5843.5188476191606</v>
      </c>
      <c r="AD64" s="163">
        <v>5950.2779649541044</v>
      </c>
      <c r="AE64" s="163">
        <v>5860.6299758990035</v>
      </c>
      <c r="AF64" s="163">
        <v>5704.6456191788093</v>
      </c>
      <c r="AG64" s="163">
        <v>5633.9852099723084</v>
      </c>
      <c r="AH64" s="163">
        <v>5541.9794780248312</v>
      </c>
      <c r="AI64" s="163">
        <v>5420.4894204945886</v>
      </c>
      <c r="AJ64" s="163">
        <v>5143.0629804206674</v>
      </c>
      <c r="AK64" s="163">
        <v>4799.2649832020843</v>
      </c>
      <c r="AL64" s="163">
        <v>5051.3941789464052</v>
      </c>
      <c r="AM64" s="163">
        <v>4839.9251901300468</v>
      </c>
      <c r="AN64" s="15"/>
    </row>
    <row r="65" spans="1:45" ht="14.25">
      <c r="A65" s="166"/>
      <c r="B65" s="560"/>
      <c r="C65" s="593"/>
      <c r="D65" s="595"/>
      <c r="E65" s="225" t="s">
        <v>70</v>
      </c>
      <c r="F65" s="379" t="s">
        <v>6</v>
      </c>
      <c r="G65" s="381">
        <v>25.128472758615885</v>
      </c>
      <c r="H65" s="163">
        <v>30.575937425131642</v>
      </c>
      <c r="I65" s="163">
        <v>34.771883417402712</v>
      </c>
      <c r="J65" s="163">
        <v>41.073962959930867</v>
      </c>
      <c r="K65" s="163">
        <v>49.82405782400614</v>
      </c>
      <c r="L65" s="163">
        <v>56.335564249349204</v>
      </c>
      <c r="M65" s="163">
        <v>63.685233078854786</v>
      </c>
      <c r="N65" s="163">
        <v>71.040516600245226</v>
      </c>
      <c r="O65" s="163">
        <v>72.116748079992831</v>
      </c>
      <c r="P65" s="163">
        <v>87.765301660647168</v>
      </c>
      <c r="Q65" s="163">
        <v>102.32819824088972</v>
      </c>
      <c r="R65" s="163">
        <v>114.48463201458924</v>
      </c>
      <c r="S65" s="163">
        <v>135.71850487336005</v>
      </c>
      <c r="T65" s="163">
        <v>148.65417942304123</v>
      </c>
      <c r="U65" s="163">
        <v>168.16391693711881</v>
      </c>
      <c r="V65" s="163">
        <v>173.8546726292814</v>
      </c>
      <c r="W65" s="163">
        <v>200.27202943028615</v>
      </c>
      <c r="X65" s="163">
        <v>218.1514353954924</v>
      </c>
      <c r="Y65" s="163">
        <v>209.36604069123158</v>
      </c>
      <c r="Z65" s="163">
        <v>211.59037717724516</v>
      </c>
      <c r="AA65" s="163">
        <v>243.07271043718168</v>
      </c>
      <c r="AB65" s="163">
        <v>210.84555418533273</v>
      </c>
      <c r="AC65" s="163">
        <v>212.41920417078046</v>
      </c>
      <c r="AD65" s="163">
        <v>255.63001807321268</v>
      </c>
      <c r="AE65" s="163">
        <v>245.08922315184645</v>
      </c>
      <c r="AF65" s="163">
        <v>222.81304804840775</v>
      </c>
      <c r="AG65" s="163">
        <v>213.41402676174349</v>
      </c>
      <c r="AH65" s="163">
        <v>191.64898958784644</v>
      </c>
      <c r="AI65" s="163">
        <v>180.7211556294279</v>
      </c>
      <c r="AJ65" s="163">
        <v>167.62113410939969</v>
      </c>
      <c r="AK65" s="163">
        <v>132.988758545281</v>
      </c>
      <c r="AL65" s="163">
        <v>149.03850501218568</v>
      </c>
      <c r="AM65" s="163">
        <v>136.25360843505388</v>
      </c>
      <c r="AN65" s="15"/>
    </row>
    <row r="66" spans="1:45" ht="14.25">
      <c r="A66" s="166"/>
      <c r="B66" s="560"/>
      <c r="C66" s="559"/>
      <c r="D66" s="596"/>
      <c r="E66" s="376" t="s">
        <v>485</v>
      </c>
      <c r="F66" s="379" t="s">
        <v>6</v>
      </c>
      <c r="G66" s="381">
        <v>25.93865691752751</v>
      </c>
      <c r="H66" s="381">
        <v>26.886529810052142</v>
      </c>
      <c r="I66" s="381">
        <v>27.825394883759696</v>
      </c>
      <c r="J66" s="381">
        <v>28.377847372070796</v>
      </c>
      <c r="K66" s="381">
        <v>28.916892738074228</v>
      </c>
      <c r="L66" s="381">
        <v>29.442530981769988</v>
      </c>
      <c r="M66" s="381">
        <v>29.954762103158075</v>
      </c>
      <c r="N66" s="381">
        <v>28.856126656111996</v>
      </c>
      <c r="O66" s="381">
        <v>27.579134581833447</v>
      </c>
      <c r="P66" s="381">
        <v>27.434339391061954</v>
      </c>
      <c r="Q66" s="381">
        <v>27.602288475960343</v>
      </c>
      <c r="R66" s="381">
        <v>27.163866848896507</v>
      </c>
      <c r="S66" s="381">
        <v>26.408504459904247</v>
      </c>
      <c r="T66" s="381">
        <v>27.353445363455013</v>
      </c>
      <c r="U66" s="381">
        <v>27.928698635856296</v>
      </c>
      <c r="V66" s="381">
        <v>41.985872354607558</v>
      </c>
      <c r="W66" s="381">
        <v>37.751371210374955</v>
      </c>
      <c r="X66" s="381">
        <v>41.907068138775401</v>
      </c>
      <c r="Y66" s="381">
        <v>34.063779276388232</v>
      </c>
      <c r="Z66" s="381">
        <v>34.906754491017963</v>
      </c>
      <c r="AA66" s="381">
        <v>40.883404007960195</v>
      </c>
      <c r="AB66" s="381">
        <v>36.288671999999998</v>
      </c>
      <c r="AC66" s="381">
        <v>32.67498753448082</v>
      </c>
      <c r="AD66" s="381">
        <v>39.811200000000014</v>
      </c>
      <c r="AE66" s="381">
        <v>37.947235385062299</v>
      </c>
      <c r="AF66" s="381">
        <v>39.004664000000005</v>
      </c>
      <c r="AG66" s="381">
        <v>41.134740000000001</v>
      </c>
      <c r="AH66" s="381">
        <v>38.987832291543818</v>
      </c>
      <c r="AI66" s="381">
        <v>39.092624421443936</v>
      </c>
      <c r="AJ66" s="381">
        <v>43.690339662173834</v>
      </c>
      <c r="AK66" s="381">
        <v>33.148185185869565</v>
      </c>
      <c r="AL66" s="381">
        <v>37.067217111236737</v>
      </c>
      <c r="AM66" s="381">
        <v>37.403804218643693</v>
      </c>
      <c r="AN66" s="15"/>
    </row>
    <row r="67" spans="1:45" ht="15" thickBot="1">
      <c r="A67" s="166"/>
      <c r="B67" s="590"/>
      <c r="C67" s="240" t="s">
        <v>71</v>
      </c>
      <c r="D67" s="537" t="s">
        <v>72</v>
      </c>
      <c r="E67" s="588"/>
      <c r="F67" s="346" t="s">
        <v>6</v>
      </c>
      <c r="G67" s="381">
        <v>57.97</v>
      </c>
      <c r="H67" s="163">
        <v>48.650599999999997</v>
      </c>
      <c r="I67" s="163">
        <v>32.609400000000001</v>
      </c>
      <c r="J67" s="163">
        <v>30.035599999999999</v>
      </c>
      <c r="K67" s="163">
        <v>29.965899999999998</v>
      </c>
      <c r="L67" s="163">
        <v>29.474599999999999</v>
      </c>
      <c r="M67" s="163">
        <v>29.236599999999999</v>
      </c>
      <c r="N67" s="163">
        <v>28.4053</v>
      </c>
      <c r="O67" s="163">
        <v>25.576499999999999</v>
      </c>
      <c r="P67" s="163">
        <v>16.449200000000001</v>
      </c>
      <c r="Q67" s="163">
        <v>11.05</v>
      </c>
      <c r="R67" s="163">
        <v>11.3475</v>
      </c>
      <c r="S67" s="163">
        <v>10.71</v>
      </c>
      <c r="T67" s="163">
        <v>10.992199999999999</v>
      </c>
      <c r="U67" s="163">
        <v>10.9344</v>
      </c>
      <c r="V67" s="163">
        <v>11.032999999999999</v>
      </c>
      <c r="W67" s="163">
        <v>11.22</v>
      </c>
      <c r="X67" s="163">
        <v>11.237</v>
      </c>
      <c r="Y67" s="163">
        <v>11.22</v>
      </c>
      <c r="Z67" s="163">
        <v>8.3810000000000002</v>
      </c>
      <c r="AA67" s="163">
        <v>7.9390000000000001</v>
      </c>
      <c r="AB67" s="163">
        <v>7.9390000000000001</v>
      </c>
      <c r="AC67" s="163">
        <v>6.9275000000000002</v>
      </c>
      <c r="AD67" s="163">
        <v>5.0149999999999997</v>
      </c>
      <c r="AE67" s="163">
        <v>0.99960000000000004</v>
      </c>
      <c r="AF67" s="163" t="s">
        <v>528</v>
      </c>
      <c r="AG67" s="163" t="s">
        <v>528</v>
      </c>
      <c r="AH67" s="163" t="s">
        <v>528</v>
      </c>
      <c r="AI67" s="163" t="s">
        <v>528</v>
      </c>
      <c r="AJ67" s="163" t="s">
        <v>528</v>
      </c>
      <c r="AK67" s="163" t="s">
        <v>528</v>
      </c>
      <c r="AL67" s="163" t="s">
        <v>528</v>
      </c>
      <c r="AM67" s="163" t="s">
        <v>528</v>
      </c>
      <c r="AN67" s="15"/>
    </row>
    <row r="68" spans="1:45" ht="15" thickTop="1">
      <c r="B68" s="591"/>
      <c r="C68" s="25" t="s">
        <v>16</v>
      </c>
      <c r="D68" s="25"/>
      <c r="E68" s="23"/>
      <c r="F68" s="24" t="s">
        <v>6</v>
      </c>
      <c r="G68" s="165">
        <v>7291.6150985304193</v>
      </c>
      <c r="H68" s="165">
        <v>7145.9571277713421</v>
      </c>
      <c r="I68" s="165">
        <v>6856.7104455657809</v>
      </c>
      <c r="J68" s="165">
        <v>6721.2152127579093</v>
      </c>
      <c r="K68" s="165">
        <v>6734.3807786019261</v>
      </c>
      <c r="L68" s="165">
        <v>6934.5284869924399</v>
      </c>
      <c r="M68" s="165">
        <v>6961.400280759779</v>
      </c>
      <c r="N68" s="165">
        <v>6932.7209888523757</v>
      </c>
      <c r="O68" s="165">
        <v>6645.3598779964195</v>
      </c>
      <c r="P68" s="165">
        <v>6578.8495921561944</v>
      </c>
      <c r="Q68" s="165">
        <v>6868.4684534997932</v>
      </c>
      <c r="R68" s="165">
        <v>6905.139709002864</v>
      </c>
      <c r="S68" s="165">
        <v>6769.2967655909169</v>
      </c>
      <c r="T68" s="165">
        <v>6540.9498695917619</v>
      </c>
      <c r="U68" s="165">
        <v>6647.7143368855432</v>
      </c>
      <c r="V68" s="165">
        <v>6679.4328303542388</v>
      </c>
      <c r="W68" s="165">
        <v>6737.6532233571206</v>
      </c>
      <c r="X68" s="165">
        <v>6841.899202177673</v>
      </c>
      <c r="Y68" s="165">
        <v>6418.3708618020182</v>
      </c>
      <c r="Z68" s="165">
        <v>5759.5236281309817</v>
      </c>
      <c r="AA68" s="165">
        <v>6362.9360900816855</v>
      </c>
      <c r="AB68" s="165">
        <v>6167.4795134647666</v>
      </c>
      <c r="AC68" s="165">
        <v>6262.8167049810636</v>
      </c>
      <c r="AD68" s="165">
        <v>6391.1833372495512</v>
      </c>
      <c r="AE68" s="165">
        <v>6304.6692433123908</v>
      </c>
      <c r="AF68" s="165">
        <v>6098.0405008798316</v>
      </c>
      <c r="AG68" s="165">
        <v>6031.5374588220147</v>
      </c>
      <c r="AH68" s="165">
        <v>5942.9613112772049</v>
      </c>
      <c r="AI68" s="165">
        <v>5815.0618721336759</v>
      </c>
      <c r="AJ68" s="165">
        <v>5493.4584735628223</v>
      </c>
      <c r="AK68" s="165">
        <v>5056.0599394229212</v>
      </c>
      <c r="AL68" s="165">
        <v>5426.9013243425243</v>
      </c>
      <c r="AM68" s="165">
        <v>5208.3498701094095</v>
      </c>
      <c r="AP68" s="162"/>
    </row>
    <row r="69" spans="1:45" ht="14.25">
      <c r="B69" s="536" t="s">
        <v>35</v>
      </c>
      <c r="C69" s="86" t="s">
        <v>66</v>
      </c>
      <c r="D69" s="118" t="s">
        <v>67</v>
      </c>
      <c r="E69" s="154" t="s">
        <v>68</v>
      </c>
      <c r="F69" s="346" t="s">
        <v>37</v>
      </c>
      <c r="G69" s="164">
        <v>0.73681869311999992</v>
      </c>
      <c r="H69" s="164">
        <v>0.69606028800000008</v>
      </c>
      <c r="I69" s="164">
        <v>0.69810342912000001</v>
      </c>
      <c r="J69" s="164">
        <v>0.67303107072000012</v>
      </c>
      <c r="K69" s="164">
        <v>0.70833563136</v>
      </c>
      <c r="L69" s="164">
        <v>0.71661726720000007</v>
      </c>
      <c r="M69" s="164">
        <v>0.73306169856000003</v>
      </c>
      <c r="N69" s="164">
        <v>0.7308205056</v>
      </c>
      <c r="O69" s="164">
        <v>0.64502544384000005</v>
      </c>
      <c r="P69" s="164">
        <v>0.64253776896000003</v>
      </c>
      <c r="Q69" s="164">
        <v>0.67144425984</v>
      </c>
      <c r="R69" s="164">
        <v>0.63113075712000011</v>
      </c>
      <c r="S69" s="164">
        <v>0.66558555648000006</v>
      </c>
      <c r="T69" s="164">
        <v>0.66439190016000005</v>
      </c>
      <c r="U69" s="164">
        <v>0.68420242944000009</v>
      </c>
      <c r="V69" s="164">
        <v>0.67516240896000002</v>
      </c>
      <c r="W69" s="164">
        <v>0.70465425408000015</v>
      </c>
      <c r="X69" s="164">
        <v>0.71278935552000011</v>
      </c>
      <c r="Y69" s="164">
        <v>0.60565077504000009</v>
      </c>
      <c r="Z69" s="164">
        <v>0.50883674111999999</v>
      </c>
      <c r="AA69" s="164">
        <v>0.58615123968000005</v>
      </c>
      <c r="AB69" s="164">
        <v>0.6039709286399999</v>
      </c>
      <c r="AC69" s="164">
        <v>0.59130192384000002</v>
      </c>
      <c r="AD69" s="164">
        <v>0.59885650944000002</v>
      </c>
      <c r="AE69" s="164">
        <v>0.59079218688000001</v>
      </c>
      <c r="AF69" s="164">
        <v>0.54936055295999997</v>
      </c>
      <c r="AG69" s="164">
        <v>0.55097726975999994</v>
      </c>
      <c r="AH69" s="164">
        <v>0.59019683328000005</v>
      </c>
      <c r="AI69" s="164">
        <v>0.59772768768000006</v>
      </c>
      <c r="AJ69" s="164">
        <v>0.5373233971200001</v>
      </c>
      <c r="AK69" s="164">
        <v>0.48845210112000004</v>
      </c>
      <c r="AL69" s="164">
        <v>0.56114118143999991</v>
      </c>
      <c r="AM69" s="164">
        <v>0.53760019967999995</v>
      </c>
      <c r="AN69" s="15"/>
    </row>
    <row r="70" spans="1:45" ht="15" thickBot="1">
      <c r="B70" s="560"/>
      <c r="C70" s="253" t="s">
        <v>73</v>
      </c>
      <c r="D70" s="597" t="s">
        <v>74</v>
      </c>
      <c r="E70" s="598"/>
      <c r="F70" s="379" t="s">
        <v>37</v>
      </c>
      <c r="G70" s="474">
        <v>0.18503424000000002</v>
      </c>
      <c r="H70" s="260">
        <v>0.17724524544</v>
      </c>
      <c r="I70" s="260">
        <v>0.14778828288000001</v>
      </c>
      <c r="J70" s="260">
        <v>0.12226208256000001</v>
      </c>
      <c r="K70" s="260">
        <v>0.12271813632</v>
      </c>
      <c r="L70" s="260">
        <v>0.13695206400000001</v>
      </c>
      <c r="M70" s="260">
        <v>0.13445600256000001</v>
      </c>
      <c r="N70" s="260">
        <v>0.14184050687999999</v>
      </c>
      <c r="O70" s="260">
        <v>0.12387331584000001</v>
      </c>
      <c r="P70" s="260">
        <v>0.12336740352</v>
      </c>
      <c r="Q70" s="260">
        <v>0.13032069120000003</v>
      </c>
      <c r="R70" s="260">
        <v>0.12331726848000001</v>
      </c>
      <c r="S70" s="260">
        <v>0.1267540992</v>
      </c>
      <c r="T70" s="260">
        <v>0.12142858752000001</v>
      </c>
      <c r="U70" s="260">
        <v>0.12567555072</v>
      </c>
      <c r="V70" s="260">
        <v>0.1289193984</v>
      </c>
      <c r="W70" s="260">
        <v>0.11242165248000001</v>
      </c>
      <c r="X70" s="260">
        <v>0.11105155584</v>
      </c>
      <c r="Y70" s="260">
        <v>0.10979403264000002</v>
      </c>
      <c r="Z70" s="260">
        <v>0.10826519040000002</v>
      </c>
      <c r="AA70" s="260">
        <v>0.12173313024</v>
      </c>
      <c r="AB70" s="260">
        <v>0.11440829951999999</v>
      </c>
      <c r="AC70" s="260">
        <v>0.12848103936000002</v>
      </c>
      <c r="AD70" s="260">
        <v>0.12743645183999999</v>
      </c>
      <c r="AE70" s="260">
        <v>0.11650931712000005</v>
      </c>
      <c r="AF70" s="260">
        <v>0.11811451392</v>
      </c>
      <c r="AG70" s="260">
        <v>0.10889362944</v>
      </c>
      <c r="AH70" s="260">
        <v>0.10703144448000002</v>
      </c>
      <c r="AI70" s="260">
        <v>0.11384064000000002</v>
      </c>
      <c r="AJ70" s="260">
        <v>0.11220383232</v>
      </c>
      <c r="AK70" s="260">
        <v>8.1973048320000005E-2</v>
      </c>
      <c r="AL70" s="260">
        <v>0.10261541376000001</v>
      </c>
      <c r="AM70" s="260">
        <v>7.5639997439999995E-2</v>
      </c>
      <c r="AN70" s="15"/>
    </row>
    <row r="71" spans="1:45" ht="15" thickTop="1">
      <c r="B71" s="528"/>
      <c r="C71" s="39" t="s">
        <v>16</v>
      </c>
      <c r="D71" s="41"/>
      <c r="E71" s="39"/>
      <c r="F71" s="24" t="s">
        <v>37</v>
      </c>
      <c r="G71" s="35">
        <v>0.92185293311999994</v>
      </c>
      <c r="H71" s="35">
        <v>0.87330553344000006</v>
      </c>
      <c r="I71" s="35">
        <v>0.84589171200000002</v>
      </c>
      <c r="J71" s="35">
        <v>0.79529315328000016</v>
      </c>
      <c r="K71" s="35">
        <v>0.83105376768000006</v>
      </c>
      <c r="L71" s="35">
        <v>0.85356933120000011</v>
      </c>
      <c r="M71" s="35">
        <v>0.86751770112000004</v>
      </c>
      <c r="N71" s="35">
        <v>0.87266101248000005</v>
      </c>
      <c r="O71" s="35">
        <v>0.7688987596800001</v>
      </c>
      <c r="P71" s="35">
        <v>0.76590517248000001</v>
      </c>
      <c r="Q71" s="35">
        <v>0.80176495104000001</v>
      </c>
      <c r="R71" s="35">
        <v>0.75444802560000013</v>
      </c>
      <c r="S71" s="35">
        <v>0.79233965568000009</v>
      </c>
      <c r="T71" s="35">
        <v>0.78582048768000001</v>
      </c>
      <c r="U71" s="35">
        <v>0.80987798016000012</v>
      </c>
      <c r="V71" s="35">
        <v>0.80408180736000001</v>
      </c>
      <c r="W71" s="35">
        <v>0.81707590656000018</v>
      </c>
      <c r="X71" s="35">
        <v>0.82384091136000015</v>
      </c>
      <c r="Y71" s="35">
        <v>0.71544480768000007</v>
      </c>
      <c r="Z71" s="35">
        <v>0.61710193152000004</v>
      </c>
      <c r="AA71" s="35">
        <v>0.70788436992000003</v>
      </c>
      <c r="AB71" s="35">
        <v>0.71837922815999988</v>
      </c>
      <c r="AC71" s="35">
        <v>0.71978296320000001</v>
      </c>
      <c r="AD71" s="35">
        <v>0.72629296127999998</v>
      </c>
      <c r="AE71" s="35">
        <v>0.70730150400000003</v>
      </c>
      <c r="AF71" s="35">
        <v>0.66747506688000002</v>
      </c>
      <c r="AG71" s="35">
        <v>0.65987089919999997</v>
      </c>
      <c r="AH71" s="35">
        <v>0.69722827776000007</v>
      </c>
      <c r="AI71" s="35">
        <v>0.71156832768000011</v>
      </c>
      <c r="AJ71" s="35">
        <v>0.64952722944000008</v>
      </c>
      <c r="AK71" s="35">
        <v>0.57042514944</v>
      </c>
      <c r="AL71" s="35">
        <v>0.66375659519999997</v>
      </c>
      <c r="AM71" s="35">
        <v>0.61324019711999989</v>
      </c>
    </row>
    <row r="72" spans="1:45" ht="15" thickBot="1">
      <c r="B72" s="528"/>
      <c r="C72" s="254" t="s">
        <v>16</v>
      </c>
      <c r="D72" s="255"/>
      <c r="E72" s="254"/>
      <c r="F72" s="379" t="s">
        <v>42</v>
      </c>
      <c r="G72" s="381">
        <v>25.811882127359997</v>
      </c>
      <c r="H72" s="163">
        <v>24.452554936320002</v>
      </c>
      <c r="I72" s="163">
        <v>23.684967936</v>
      </c>
      <c r="J72" s="163">
        <v>22.268208291840004</v>
      </c>
      <c r="K72" s="163">
        <v>23.269505495040001</v>
      </c>
      <c r="L72" s="163">
        <v>23.899941273600003</v>
      </c>
      <c r="M72" s="163">
        <v>24.290495631360002</v>
      </c>
      <c r="N72" s="163">
        <v>24.434508349440001</v>
      </c>
      <c r="O72" s="163">
        <v>21.529165271040004</v>
      </c>
      <c r="P72" s="163">
        <v>21.44534482944</v>
      </c>
      <c r="Q72" s="163">
        <v>22.44941862912</v>
      </c>
      <c r="R72" s="163">
        <v>21.124544716800003</v>
      </c>
      <c r="S72" s="163">
        <v>22.185510359040002</v>
      </c>
      <c r="T72" s="163">
        <v>22.002973655040002</v>
      </c>
      <c r="U72" s="163">
        <v>22.676583444480002</v>
      </c>
      <c r="V72" s="163">
        <v>22.514290606079999</v>
      </c>
      <c r="W72" s="163">
        <v>22.878125383680004</v>
      </c>
      <c r="X72" s="163">
        <v>23.067545518080003</v>
      </c>
      <c r="Y72" s="163">
        <v>20.032454615040002</v>
      </c>
      <c r="Z72" s="163">
        <v>17.278854082560002</v>
      </c>
      <c r="AA72" s="163">
        <v>19.82076235776</v>
      </c>
      <c r="AB72" s="163">
        <v>20.114618388479997</v>
      </c>
      <c r="AC72" s="163">
        <v>20.1539229696</v>
      </c>
      <c r="AD72" s="163">
        <v>20.336202915839998</v>
      </c>
      <c r="AE72" s="163">
        <v>19.804442112</v>
      </c>
      <c r="AF72" s="163">
        <v>18.689301872640002</v>
      </c>
      <c r="AG72" s="163">
        <v>18.476385177600001</v>
      </c>
      <c r="AH72" s="163">
        <v>19.522391777280003</v>
      </c>
      <c r="AI72" s="163">
        <v>19.923913175040003</v>
      </c>
      <c r="AJ72" s="163">
        <v>18.186762424320001</v>
      </c>
      <c r="AK72" s="163">
        <v>15.97190418432</v>
      </c>
      <c r="AL72" s="163">
        <v>18.5851846656</v>
      </c>
      <c r="AM72" s="163">
        <v>17.170725519359998</v>
      </c>
    </row>
    <row r="73" spans="1:45" ht="15" thickTop="1">
      <c r="A73" s="443"/>
      <c r="B73" s="40" t="s">
        <v>75</v>
      </c>
      <c r="C73" s="46"/>
      <c r="D73" s="47"/>
      <c r="E73" s="48"/>
      <c r="F73" s="24" t="s">
        <v>42</v>
      </c>
      <c r="G73" s="168">
        <f>G68+G72</f>
        <v>7317.4269806577795</v>
      </c>
      <c r="H73" s="109">
        <f t="shared" ref="H73:AI73" si="43">H68+H72</f>
        <v>7170.4096827076619</v>
      </c>
      <c r="I73" s="109">
        <f t="shared" si="43"/>
        <v>6880.3954135017811</v>
      </c>
      <c r="J73" s="109">
        <f t="shared" si="43"/>
        <v>6743.4834210497493</v>
      </c>
      <c r="K73" s="109">
        <f t="shared" si="43"/>
        <v>6757.6502840969661</v>
      </c>
      <c r="L73" s="109">
        <f t="shared" si="43"/>
        <v>6958.4284282660401</v>
      </c>
      <c r="M73" s="109">
        <f t="shared" si="43"/>
        <v>6985.6907763911386</v>
      </c>
      <c r="N73" s="109">
        <f t="shared" si="43"/>
        <v>6957.1554972018157</v>
      </c>
      <c r="O73" s="109">
        <f t="shared" si="43"/>
        <v>6666.8890432674598</v>
      </c>
      <c r="P73" s="109">
        <f t="shared" si="43"/>
        <v>6600.2949369856342</v>
      </c>
      <c r="Q73" s="109">
        <f t="shared" si="43"/>
        <v>6890.9178721289136</v>
      </c>
      <c r="R73" s="109">
        <f t="shared" si="43"/>
        <v>6926.2642537196643</v>
      </c>
      <c r="S73" s="109">
        <f t="shared" si="43"/>
        <v>6791.4822759499566</v>
      </c>
      <c r="T73" s="109">
        <f t="shared" si="43"/>
        <v>6562.9528432468014</v>
      </c>
      <c r="U73" s="109">
        <f t="shared" si="43"/>
        <v>6670.3909203300227</v>
      </c>
      <c r="V73" s="109">
        <f t="shared" si="43"/>
        <v>6701.9471209603189</v>
      </c>
      <c r="W73" s="109">
        <f t="shared" si="43"/>
        <v>6760.5313487408002</v>
      </c>
      <c r="X73" s="109">
        <f t="shared" si="43"/>
        <v>6864.9667476957529</v>
      </c>
      <c r="Y73" s="109">
        <f t="shared" si="43"/>
        <v>6438.4033164170578</v>
      </c>
      <c r="Z73" s="109">
        <f t="shared" si="43"/>
        <v>5776.8024822135421</v>
      </c>
      <c r="AA73" s="109">
        <f t="shared" si="43"/>
        <v>6382.7568524394455</v>
      </c>
      <c r="AB73" s="109">
        <f t="shared" si="43"/>
        <v>6187.5941318532468</v>
      </c>
      <c r="AC73" s="109">
        <f>AC68+AC72</f>
        <v>6282.9706279506636</v>
      </c>
      <c r="AD73" s="109">
        <f t="shared" si="43"/>
        <v>6411.5195401653909</v>
      </c>
      <c r="AE73" s="109">
        <f t="shared" si="43"/>
        <v>6324.4736854243911</v>
      </c>
      <c r="AF73" s="109">
        <f t="shared" si="43"/>
        <v>6116.7298027524712</v>
      </c>
      <c r="AG73" s="109">
        <f t="shared" si="43"/>
        <v>6050.0138439996144</v>
      </c>
      <c r="AH73" s="109">
        <f t="shared" si="43"/>
        <v>5962.483703054485</v>
      </c>
      <c r="AI73" s="109">
        <f t="shared" si="43"/>
        <v>5834.985785308716</v>
      </c>
      <c r="AJ73" s="109">
        <f t="shared" ref="AJ73:AK73" si="44">AJ68+AJ72</f>
        <v>5511.6452359871419</v>
      </c>
      <c r="AK73" s="109">
        <f t="shared" si="44"/>
        <v>5072.0318436072412</v>
      </c>
      <c r="AL73" s="109">
        <f t="shared" ref="AL73:AM73" si="45">AL68+AL72</f>
        <v>5445.4865090081239</v>
      </c>
      <c r="AM73" s="109">
        <f t="shared" si="45"/>
        <v>5225.5205956287691</v>
      </c>
      <c r="AN73" s="10"/>
    </row>
    <row r="74" spans="1:45" ht="12.75">
      <c r="A74" s="443"/>
      <c r="B74" s="169" t="s">
        <v>1</v>
      </c>
      <c r="C74" s="534"/>
      <c r="D74" s="534"/>
      <c r="E74" s="535"/>
      <c r="F74" s="467" t="s">
        <v>2</v>
      </c>
      <c r="G74" s="469">
        <v>1990</v>
      </c>
      <c r="H74" s="121">
        <f t="shared" ref="H74:AM74" si="46">G74+1</f>
        <v>1991</v>
      </c>
      <c r="I74" s="121">
        <f t="shared" si="46"/>
        <v>1992</v>
      </c>
      <c r="J74" s="121">
        <f t="shared" si="46"/>
        <v>1993</v>
      </c>
      <c r="K74" s="121">
        <f t="shared" si="46"/>
        <v>1994</v>
      </c>
      <c r="L74" s="121">
        <f t="shared" si="46"/>
        <v>1995</v>
      </c>
      <c r="M74" s="121">
        <f t="shared" si="46"/>
        <v>1996</v>
      </c>
      <c r="N74" s="121">
        <f t="shared" si="46"/>
        <v>1997</v>
      </c>
      <c r="O74" s="121">
        <f t="shared" si="46"/>
        <v>1998</v>
      </c>
      <c r="P74" s="121">
        <f t="shared" si="46"/>
        <v>1999</v>
      </c>
      <c r="Q74" s="121">
        <f t="shared" si="46"/>
        <v>2000</v>
      </c>
      <c r="R74" s="121">
        <f t="shared" si="46"/>
        <v>2001</v>
      </c>
      <c r="S74" s="121">
        <f t="shared" si="46"/>
        <v>2002</v>
      </c>
      <c r="T74" s="121">
        <f t="shared" si="46"/>
        <v>2003</v>
      </c>
      <c r="U74" s="121">
        <f t="shared" si="46"/>
        <v>2004</v>
      </c>
      <c r="V74" s="121">
        <f t="shared" si="46"/>
        <v>2005</v>
      </c>
      <c r="W74" s="121">
        <f t="shared" si="46"/>
        <v>2006</v>
      </c>
      <c r="X74" s="121">
        <f t="shared" si="46"/>
        <v>2007</v>
      </c>
      <c r="Y74" s="121">
        <f t="shared" si="46"/>
        <v>2008</v>
      </c>
      <c r="Z74" s="121">
        <f t="shared" si="46"/>
        <v>2009</v>
      </c>
      <c r="AA74" s="121">
        <f t="shared" si="46"/>
        <v>2010</v>
      </c>
      <c r="AB74" s="121">
        <f t="shared" si="46"/>
        <v>2011</v>
      </c>
      <c r="AC74" s="121">
        <f t="shared" si="46"/>
        <v>2012</v>
      </c>
      <c r="AD74" s="121">
        <f t="shared" si="46"/>
        <v>2013</v>
      </c>
      <c r="AE74" s="121">
        <f t="shared" si="46"/>
        <v>2014</v>
      </c>
      <c r="AF74" s="121">
        <f t="shared" si="46"/>
        <v>2015</v>
      </c>
      <c r="AG74" s="121">
        <f t="shared" si="46"/>
        <v>2016</v>
      </c>
      <c r="AH74" s="121">
        <f t="shared" si="46"/>
        <v>2017</v>
      </c>
      <c r="AI74" s="121">
        <f t="shared" si="46"/>
        <v>2018</v>
      </c>
      <c r="AJ74" s="121">
        <f t="shared" si="46"/>
        <v>2019</v>
      </c>
      <c r="AK74" s="121">
        <f t="shared" si="46"/>
        <v>2020</v>
      </c>
      <c r="AL74" s="121">
        <f t="shared" si="46"/>
        <v>2021</v>
      </c>
      <c r="AM74" s="121">
        <f t="shared" si="46"/>
        <v>2022</v>
      </c>
      <c r="AN74" s="15"/>
    </row>
    <row r="75" spans="1:45" ht="14.25">
      <c r="B75" s="235" t="s">
        <v>56</v>
      </c>
      <c r="C75" s="240" t="s">
        <v>76</v>
      </c>
      <c r="D75" s="537" t="s">
        <v>77</v>
      </c>
      <c r="E75" s="538"/>
      <c r="F75" s="346" t="s">
        <v>42</v>
      </c>
      <c r="G75" s="475" t="s">
        <v>528</v>
      </c>
      <c r="H75" s="261" t="s">
        <v>528</v>
      </c>
      <c r="I75" s="261" t="s">
        <v>528</v>
      </c>
      <c r="J75" s="261" t="s">
        <v>528</v>
      </c>
      <c r="K75" s="261" t="s">
        <v>528</v>
      </c>
      <c r="L75" s="261" t="s">
        <v>528</v>
      </c>
      <c r="M75" s="261" t="s">
        <v>528</v>
      </c>
      <c r="N75" s="261" t="s">
        <v>528</v>
      </c>
      <c r="O75" s="261" t="s">
        <v>528</v>
      </c>
      <c r="P75" s="261" t="s">
        <v>528</v>
      </c>
      <c r="Q75" s="261" t="s">
        <v>528</v>
      </c>
      <c r="R75" s="261" t="s">
        <v>528</v>
      </c>
      <c r="S75" s="261" t="s">
        <v>528</v>
      </c>
      <c r="T75" s="261" t="s">
        <v>528</v>
      </c>
      <c r="U75" s="261" t="s">
        <v>528</v>
      </c>
      <c r="V75" s="261" t="s">
        <v>528</v>
      </c>
      <c r="W75" s="261" t="s">
        <v>528</v>
      </c>
      <c r="X75" s="261" t="s">
        <v>528</v>
      </c>
      <c r="Y75" s="261" t="s">
        <v>528</v>
      </c>
      <c r="Z75" s="261" t="s">
        <v>528</v>
      </c>
      <c r="AA75" s="261" t="s">
        <v>528</v>
      </c>
      <c r="AB75" s="261">
        <v>0.90999999999999992</v>
      </c>
      <c r="AC75" s="261">
        <v>1.17</v>
      </c>
      <c r="AD75" s="261">
        <v>1.17</v>
      </c>
      <c r="AE75" s="261">
        <v>1.17</v>
      </c>
      <c r="AF75" s="261">
        <v>0.78</v>
      </c>
      <c r="AG75" s="261">
        <v>1.04</v>
      </c>
      <c r="AH75" s="261">
        <v>1.3</v>
      </c>
      <c r="AI75" s="261">
        <v>1.56</v>
      </c>
      <c r="AJ75" s="261">
        <v>1.3</v>
      </c>
      <c r="AK75" s="261">
        <v>1.17</v>
      </c>
      <c r="AL75" s="261">
        <v>1.56</v>
      </c>
      <c r="AM75" s="261">
        <v>1.17</v>
      </c>
    </row>
    <row r="76" spans="1:45" ht="14.25">
      <c r="B76" s="235" t="s">
        <v>61</v>
      </c>
      <c r="C76" s="240" t="s">
        <v>71</v>
      </c>
      <c r="D76" s="537" t="s">
        <v>72</v>
      </c>
      <c r="E76" s="538"/>
      <c r="F76" s="346" t="s">
        <v>42</v>
      </c>
      <c r="G76" s="475">
        <v>301.48035424699503</v>
      </c>
      <c r="H76" s="261">
        <v>253.01362984869513</v>
      </c>
      <c r="I76" s="261">
        <v>169.58933006351495</v>
      </c>
      <c r="J76" s="261">
        <v>156.20395597759261</v>
      </c>
      <c r="K76" s="261">
        <v>155.84147226720765</v>
      </c>
      <c r="L76" s="261">
        <v>153.28640416229911</v>
      </c>
      <c r="M76" s="261">
        <v>144.808242768882</v>
      </c>
      <c r="N76" s="261">
        <v>130.64148684036451</v>
      </c>
      <c r="O76" s="261">
        <v>108.58272618699002</v>
      </c>
      <c r="P76" s="261">
        <v>64.014130078866003</v>
      </c>
      <c r="Q76" s="261">
        <v>39.093149452500008</v>
      </c>
      <c r="R76" s="261">
        <v>33.877329226290009</v>
      </c>
      <c r="S76" s="261">
        <v>32.317999760970011</v>
      </c>
      <c r="T76" s="261">
        <v>32.791047740431203</v>
      </c>
      <c r="U76" s="261">
        <v>32.175383802249605</v>
      </c>
      <c r="V76" s="261">
        <v>32.208241313407498</v>
      </c>
      <c r="W76" s="261">
        <v>32.291991176940009</v>
      </c>
      <c r="X76" s="261">
        <v>32.006227726044003</v>
      </c>
      <c r="Y76" s="261">
        <v>31.957806806640001</v>
      </c>
      <c r="Z76" s="261">
        <v>24.012764823959998</v>
      </c>
      <c r="AA76" s="261">
        <v>22.612569361667997</v>
      </c>
      <c r="AB76" s="261">
        <v>22.566338399618644</v>
      </c>
      <c r="AC76" s="261">
        <v>19.640284975933874</v>
      </c>
      <c r="AD76" s="261">
        <v>14.199649500959998</v>
      </c>
      <c r="AE76" s="261">
        <v>2.8303030191744001</v>
      </c>
      <c r="AF76" s="262" t="s">
        <v>528</v>
      </c>
      <c r="AG76" s="262" t="s">
        <v>528</v>
      </c>
      <c r="AH76" s="262" t="s">
        <v>528</v>
      </c>
      <c r="AI76" s="262" t="s">
        <v>528</v>
      </c>
      <c r="AJ76" s="262" t="s">
        <v>528</v>
      </c>
      <c r="AK76" s="262" t="s">
        <v>528</v>
      </c>
      <c r="AL76" s="262" t="s">
        <v>528</v>
      </c>
      <c r="AM76" s="262" t="s">
        <v>528</v>
      </c>
    </row>
    <row r="77" spans="1:45" ht="12.75">
      <c r="B77" s="536" t="s">
        <v>62</v>
      </c>
      <c r="C77" s="547" t="s">
        <v>78</v>
      </c>
      <c r="D77" s="549" t="s">
        <v>79</v>
      </c>
      <c r="E77" s="550"/>
      <c r="F77" s="213" t="s">
        <v>63</v>
      </c>
      <c r="G77" s="476">
        <v>6.4273116654069042</v>
      </c>
      <c r="H77" s="263">
        <v>5.5454774502393551</v>
      </c>
      <c r="I77" s="263">
        <v>4.6938775510204085</v>
      </c>
      <c r="J77" s="263">
        <v>4.9294532627865957</v>
      </c>
      <c r="K77" s="263">
        <v>4.7883597883597879</v>
      </c>
      <c r="L77" s="263">
        <v>5</v>
      </c>
      <c r="M77" s="263">
        <v>6</v>
      </c>
      <c r="N77" s="263">
        <v>8</v>
      </c>
      <c r="O77" s="263">
        <v>17</v>
      </c>
      <c r="P77" s="263">
        <v>27</v>
      </c>
      <c r="Q77" s="263">
        <v>43</v>
      </c>
      <c r="R77" s="263">
        <v>48</v>
      </c>
      <c r="S77" s="263">
        <v>47</v>
      </c>
      <c r="T77" s="263">
        <v>47.093188284518831</v>
      </c>
      <c r="U77" s="263">
        <v>46.486234309623441</v>
      </c>
      <c r="V77" s="263">
        <v>48.423054393305428</v>
      </c>
      <c r="W77" s="263">
        <v>45.652050209205022</v>
      </c>
      <c r="X77" s="263">
        <v>45.579163179916321</v>
      </c>
      <c r="Y77" s="263">
        <v>27.299999999999997</v>
      </c>
      <c r="Z77" s="263">
        <v>10</v>
      </c>
      <c r="AA77" s="263">
        <v>12.883000000000001</v>
      </c>
      <c r="AB77" s="263">
        <v>8</v>
      </c>
      <c r="AC77" s="263">
        <v>8</v>
      </c>
      <c r="AD77" s="263">
        <v>7</v>
      </c>
      <c r="AE77" s="263">
        <v>8</v>
      </c>
      <c r="AF77" s="263">
        <v>10</v>
      </c>
      <c r="AG77" s="263">
        <v>13.799999999999999</v>
      </c>
      <c r="AH77" s="263">
        <v>10.800000000000002</v>
      </c>
      <c r="AI77" s="263">
        <v>12</v>
      </c>
      <c r="AJ77" s="263">
        <v>11</v>
      </c>
      <c r="AK77" s="263">
        <v>13</v>
      </c>
      <c r="AL77" s="263">
        <v>14</v>
      </c>
      <c r="AM77" s="263">
        <v>12</v>
      </c>
    </row>
    <row r="78" spans="1:45" ht="15" thickBot="1">
      <c r="B78" s="553"/>
      <c r="C78" s="548"/>
      <c r="D78" s="551"/>
      <c r="E78" s="552"/>
      <c r="F78" s="21" t="s">
        <v>42</v>
      </c>
      <c r="G78" s="477">
        <v>151.04182413706224</v>
      </c>
      <c r="H78" s="264">
        <v>130.31872008062484</v>
      </c>
      <c r="I78" s="264">
        <v>110.30612244897961</v>
      </c>
      <c r="J78" s="264">
        <v>115.842151675485</v>
      </c>
      <c r="K78" s="264">
        <v>112.52645502645503</v>
      </c>
      <c r="L78" s="264">
        <v>117.5</v>
      </c>
      <c r="M78" s="264">
        <v>141</v>
      </c>
      <c r="N78" s="264">
        <v>188</v>
      </c>
      <c r="O78" s="264">
        <v>399.5</v>
      </c>
      <c r="P78" s="264">
        <v>634.5</v>
      </c>
      <c r="Q78" s="264">
        <v>1010.5</v>
      </c>
      <c r="R78" s="264">
        <v>1128</v>
      </c>
      <c r="S78" s="264">
        <v>1104.5</v>
      </c>
      <c r="T78" s="264">
        <v>1106.6899246861926</v>
      </c>
      <c r="U78" s="264">
        <v>1092.4265062761508</v>
      </c>
      <c r="V78" s="264">
        <v>1137.9417782426776</v>
      </c>
      <c r="W78" s="264">
        <v>1072.8231799163179</v>
      </c>
      <c r="X78" s="264">
        <v>1071.1103347280336</v>
      </c>
      <c r="Y78" s="264">
        <v>641.54999999999995</v>
      </c>
      <c r="Z78" s="264">
        <v>235</v>
      </c>
      <c r="AA78" s="264">
        <v>302.75049999999999</v>
      </c>
      <c r="AB78" s="264">
        <v>188</v>
      </c>
      <c r="AC78" s="264">
        <v>188</v>
      </c>
      <c r="AD78" s="264">
        <v>164.5</v>
      </c>
      <c r="AE78" s="264">
        <v>188</v>
      </c>
      <c r="AF78" s="264">
        <v>235</v>
      </c>
      <c r="AG78" s="264">
        <v>324.3</v>
      </c>
      <c r="AH78" s="264">
        <v>253.80000000000004</v>
      </c>
      <c r="AI78" s="264">
        <v>282</v>
      </c>
      <c r="AJ78" s="264">
        <v>258.5</v>
      </c>
      <c r="AK78" s="264">
        <v>305.5</v>
      </c>
      <c r="AL78" s="264">
        <v>329</v>
      </c>
      <c r="AM78" s="264">
        <v>282</v>
      </c>
    </row>
    <row r="79" spans="1:45" ht="15" thickTop="1">
      <c r="B79" s="40" t="s">
        <v>65</v>
      </c>
      <c r="C79" s="39"/>
      <c r="D79" s="41"/>
      <c r="E79" s="44"/>
      <c r="F79" s="24" t="s">
        <v>42</v>
      </c>
      <c r="G79" s="107">
        <f>SUM(G75,G76,G78)</f>
        <v>452.52217838405727</v>
      </c>
      <c r="H79" s="107">
        <f t="shared" ref="H79:Z79" si="47">SUM(H75,H76,H78)</f>
        <v>383.33234992932</v>
      </c>
      <c r="I79" s="107">
        <f t="shared" si="47"/>
        <v>279.89545251249456</v>
      </c>
      <c r="J79" s="107">
        <f t="shared" si="47"/>
        <v>272.04610765307763</v>
      </c>
      <c r="K79" s="107">
        <f t="shared" si="47"/>
        <v>268.36792729366266</v>
      </c>
      <c r="L79" s="107">
        <f t="shared" si="47"/>
        <v>270.78640416229911</v>
      </c>
      <c r="M79" s="107">
        <f t="shared" si="47"/>
        <v>285.808242768882</v>
      </c>
      <c r="N79" s="107">
        <f t="shared" si="47"/>
        <v>318.64148684036451</v>
      </c>
      <c r="O79" s="107">
        <f t="shared" si="47"/>
        <v>508.08272618699004</v>
      </c>
      <c r="P79" s="107">
        <f t="shared" si="47"/>
        <v>698.51413007886595</v>
      </c>
      <c r="Q79" s="107">
        <f t="shared" si="47"/>
        <v>1049.5931494525</v>
      </c>
      <c r="R79" s="107">
        <f t="shared" si="47"/>
        <v>1161.8773292262899</v>
      </c>
      <c r="S79" s="107">
        <f t="shared" si="47"/>
        <v>1136.81799976097</v>
      </c>
      <c r="T79" s="107">
        <f t="shared" si="47"/>
        <v>1139.4809724266238</v>
      </c>
      <c r="U79" s="107">
        <f t="shared" si="47"/>
        <v>1124.6018900784004</v>
      </c>
      <c r="V79" s="107">
        <f t="shared" si="47"/>
        <v>1170.1500195560852</v>
      </c>
      <c r="W79" s="107">
        <f t="shared" si="47"/>
        <v>1105.1151710932579</v>
      </c>
      <c r="X79" s="107">
        <f t="shared" si="47"/>
        <v>1103.1165624540777</v>
      </c>
      <c r="Y79" s="107">
        <f t="shared" si="47"/>
        <v>673.50780680663991</v>
      </c>
      <c r="Z79" s="107">
        <f t="shared" si="47"/>
        <v>259.01276482395997</v>
      </c>
      <c r="AA79" s="107">
        <f>SUM(AA75,AA76,AA78)</f>
        <v>325.36306936166801</v>
      </c>
      <c r="AB79" s="107">
        <f t="shared" ref="AB79:AG79" si="48">SUM(AB75,AB76,AB78)</f>
        <v>211.47633839961864</v>
      </c>
      <c r="AC79" s="107">
        <f t="shared" si="48"/>
        <v>208.81028497593388</v>
      </c>
      <c r="AD79" s="107">
        <f t="shared" si="48"/>
        <v>179.86964950096001</v>
      </c>
      <c r="AE79" s="107">
        <f t="shared" si="48"/>
        <v>192.0003030191744</v>
      </c>
      <c r="AF79" s="107">
        <f>SUM(AF75,AF76,AF78)</f>
        <v>235.78</v>
      </c>
      <c r="AG79" s="107">
        <f t="shared" si="48"/>
        <v>325.34000000000003</v>
      </c>
      <c r="AH79" s="107">
        <f t="shared" ref="AH79:AI79" si="49">SUM(AH75,AH76,AH78)</f>
        <v>255.10000000000005</v>
      </c>
      <c r="AI79" s="107">
        <f t="shared" si="49"/>
        <v>283.56</v>
      </c>
      <c r="AJ79" s="107">
        <f t="shared" ref="AJ79:AK79" si="50">SUM(AJ75,AJ76,AJ78)</f>
        <v>259.8</v>
      </c>
      <c r="AK79" s="107">
        <f t="shared" si="50"/>
        <v>306.67</v>
      </c>
      <c r="AL79" s="107">
        <f t="shared" ref="AL79" si="51">SUM(AL75,AL76,AL78)</f>
        <v>330.56</v>
      </c>
      <c r="AM79" s="107">
        <f>SUM(AM75,AM76,AM78)</f>
        <v>283.17</v>
      </c>
      <c r="AN79" s="12"/>
    </row>
    <row r="80" spans="1:45" ht="12.75">
      <c r="B80" s="189"/>
      <c r="C80" s="189"/>
      <c r="D80" s="189"/>
      <c r="E80" s="49"/>
      <c r="F80" s="465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50"/>
      <c r="AC80" s="51"/>
      <c r="AD80" s="43"/>
      <c r="AE80" s="43"/>
      <c r="AF80" s="43"/>
      <c r="AG80" s="43"/>
      <c r="AH80" s="43"/>
      <c r="AJ80" s="43"/>
      <c r="AK80" s="43"/>
      <c r="AL80" s="43"/>
      <c r="AM80" s="341"/>
      <c r="AN80" s="43"/>
      <c r="AO80" s="43"/>
      <c r="AP80" s="43"/>
      <c r="AQ80" s="43"/>
      <c r="AR80" s="43"/>
      <c r="AS80" s="43"/>
    </row>
    <row r="81" spans="1:48" ht="12.75">
      <c r="B81" s="19"/>
      <c r="C81" s="17"/>
      <c r="D81" s="18"/>
      <c r="E81" s="19"/>
      <c r="F81" s="1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50"/>
      <c r="AC81" s="51"/>
      <c r="AD81" s="52"/>
      <c r="AE81" s="117"/>
      <c r="AF81" s="117"/>
      <c r="AG81" s="117"/>
      <c r="AH81" s="11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</row>
    <row r="82" spans="1:48" ht="16.5">
      <c r="B82" s="223" t="s">
        <v>491</v>
      </c>
      <c r="C82" s="17"/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50"/>
      <c r="AA82" s="50"/>
      <c r="AB82" s="50"/>
      <c r="AC82" s="51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</row>
    <row r="83" spans="1:48" ht="12.75">
      <c r="B83" s="169" t="s">
        <v>1</v>
      </c>
      <c r="C83" s="534"/>
      <c r="D83" s="534"/>
      <c r="E83" s="535"/>
      <c r="F83" s="467" t="s">
        <v>2</v>
      </c>
      <c r="G83" s="469">
        <v>1990</v>
      </c>
      <c r="H83" s="121">
        <f t="shared" ref="H83" si="52">G83+1</f>
        <v>1991</v>
      </c>
      <c r="I83" s="121">
        <f t="shared" ref="I83" si="53">H83+1</f>
        <v>1992</v>
      </c>
      <c r="J83" s="121">
        <f t="shared" ref="J83" si="54">I83+1</f>
        <v>1993</v>
      </c>
      <c r="K83" s="121">
        <f t="shared" ref="K83" si="55">J83+1</f>
        <v>1994</v>
      </c>
      <c r="L83" s="121">
        <f t="shared" ref="L83" si="56">K83+1</f>
        <v>1995</v>
      </c>
      <c r="M83" s="121">
        <f t="shared" ref="M83" si="57">L83+1</f>
        <v>1996</v>
      </c>
      <c r="N83" s="121">
        <f t="shared" ref="N83" si="58">M83+1</f>
        <v>1997</v>
      </c>
      <c r="O83" s="121">
        <f t="shared" ref="O83" si="59">N83+1</f>
        <v>1998</v>
      </c>
      <c r="P83" s="121">
        <f t="shared" ref="P83" si="60">O83+1</f>
        <v>1999</v>
      </c>
      <c r="Q83" s="121">
        <f t="shared" ref="Q83" si="61">P83+1</f>
        <v>2000</v>
      </c>
      <c r="R83" s="121">
        <f t="shared" ref="R83" si="62">Q83+1</f>
        <v>2001</v>
      </c>
      <c r="S83" s="121">
        <f t="shared" ref="S83" si="63">R83+1</f>
        <v>2002</v>
      </c>
      <c r="T83" s="121">
        <f t="shared" ref="T83" si="64">S83+1</f>
        <v>2003</v>
      </c>
      <c r="U83" s="121">
        <f t="shared" ref="U83" si="65">T83+1</f>
        <v>2004</v>
      </c>
      <c r="V83" s="121">
        <f t="shared" ref="V83" si="66">U83+1</f>
        <v>2005</v>
      </c>
      <c r="W83" s="121">
        <f t="shared" ref="W83" si="67">V83+1</f>
        <v>2006</v>
      </c>
      <c r="X83" s="121">
        <f t="shared" ref="X83" si="68">W83+1</f>
        <v>2007</v>
      </c>
      <c r="Y83" s="121">
        <f t="shared" ref="Y83" si="69">X83+1</f>
        <v>2008</v>
      </c>
      <c r="Z83" s="121">
        <f t="shared" ref="Z83" si="70">Y83+1</f>
        <v>2009</v>
      </c>
      <c r="AA83" s="121">
        <f t="shared" ref="AA83" si="71">Z83+1</f>
        <v>2010</v>
      </c>
      <c r="AB83" s="121">
        <f t="shared" ref="AB83" si="72">AA83+1</f>
        <v>2011</v>
      </c>
      <c r="AC83" s="121">
        <f t="shared" ref="AC83:AM83" si="73">AB83+1</f>
        <v>2012</v>
      </c>
      <c r="AD83" s="121">
        <f t="shared" si="73"/>
        <v>2013</v>
      </c>
      <c r="AE83" s="121">
        <f t="shared" si="73"/>
        <v>2014</v>
      </c>
      <c r="AF83" s="121">
        <f t="shared" si="73"/>
        <v>2015</v>
      </c>
      <c r="AG83" s="121">
        <f t="shared" si="73"/>
        <v>2016</v>
      </c>
      <c r="AH83" s="121">
        <f t="shared" si="73"/>
        <v>2017</v>
      </c>
      <c r="AI83" s="121">
        <f t="shared" si="73"/>
        <v>2018</v>
      </c>
      <c r="AJ83" s="121">
        <f t="shared" si="73"/>
        <v>2019</v>
      </c>
      <c r="AK83" s="121">
        <f t="shared" si="73"/>
        <v>2020</v>
      </c>
      <c r="AL83" s="121">
        <f t="shared" si="73"/>
        <v>2021</v>
      </c>
      <c r="AM83" s="121">
        <f t="shared" si="73"/>
        <v>2022</v>
      </c>
    </row>
    <row r="84" spans="1:48" ht="14.25">
      <c r="B84" s="530" t="s">
        <v>3</v>
      </c>
      <c r="C84" s="212" t="s">
        <v>80</v>
      </c>
      <c r="D84" s="217" t="s">
        <v>81</v>
      </c>
      <c r="E84" s="170"/>
      <c r="F84" s="346" t="s">
        <v>6</v>
      </c>
      <c r="G84" s="377">
        <v>509.94393360312966</v>
      </c>
      <c r="H84" s="171">
        <v>514.97069186453427</v>
      </c>
      <c r="I84" s="171">
        <v>525.09102916301845</v>
      </c>
      <c r="J84" s="171">
        <v>515.25208919024726</v>
      </c>
      <c r="K84" s="171">
        <v>546.32803921415007</v>
      </c>
      <c r="L84" s="171">
        <v>527.19357031781635</v>
      </c>
      <c r="M84" s="171">
        <v>563.460987767093</v>
      </c>
      <c r="N84" s="171">
        <v>560.23146813855737</v>
      </c>
      <c r="O84" s="171">
        <v>552.83507688770715</v>
      </c>
      <c r="P84" s="171">
        <v>535.82436769044887</v>
      </c>
      <c r="Q84" s="171">
        <v>531.58512418167959</v>
      </c>
      <c r="R84" s="171">
        <v>516.74343423553091</v>
      </c>
      <c r="S84" s="171">
        <v>511.29940347623932</v>
      </c>
      <c r="T84" s="171">
        <v>504.60301400601969</v>
      </c>
      <c r="U84" s="171">
        <v>490.11893126392852</v>
      </c>
      <c r="V84" s="171">
        <v>490.51161972347563</v>
      </c>
      <c r="W84" s="171">
        <v>499.37430664913609</v>
      </c>
      <c r="X84" s="171">
        <v>477.57216212605738</v>
      </c>
      <c r="Y84" s="171">
        <v>447.3974588040013</v>
      </c>
      <c r="Z84" s="171">
        <v>451.99200559707958</v>
      </c>
      <c r="AA84" s="171">
        <v>450.51976007305097</v>
      </c>
      <c r="AB84" s="171">
        <v>421.05772606166363</v>
      </c>
      <c r="AC84" s="171">
        <v>383.92804742840235</v>
      </c>
      <c r="AD84" s="171">
        <v>396.92856013189464</v>
      </c>
      <c r="AE84" s="171">
        <v>387.42204674498038</v>
      </c>
      <c r="AF84" s="171">
        <v>357.7166328563809</v>
      </c>
      <c r="AG84" s="171">
        <v>338.44064428992272</v>
      </c>
      <c r="AH84" s="171">
        <v>341.88600048714181</v>
      </c>
      <c r="AI84" s="171">
        <v>372.66652701645779</v>
      </c>
      <c r="AJ84" s="171">
        <v>370.83345426936836</v>
      </c>
      <c r="AK84" s="171">
        <v>357.55956501257026</v>
      </c>
      <c r="AL84" s="171">
        <v>350.73598586930746</v>
      </c>
      <c r="AM84" s="171">
        <v>314.53415384238508</v>
      </c>
    </row>
    <row r="85" spans="1:48" ht="14.25">
      <c r="B85" s="531"/>
      <c r="C85" s="212" t="s">
        <v>82</v>
      </c>
      <c r="D85" s="217" t="s">
        <v>83</v>
      </c>
      <c r="E85" s="170"/>
      <c r="F85" s="346" t="s">
        <v>6</v>
      </c>
      <c r="G85" s="377">
        <v>49.703087801933862</v>
      </c>
      <c r="H85" s="171">
        <v>46.657252884812522</v>
      </c>
      <c r="I85" s="171">
        <v>45.527275690249297</v>
      </c>
      <c r="J85" s="171">
        <v>44.465341114595695</v>
      </c>
      <c r="K85" s="171">
        <v>42.101668430376222</v>
      </c>
      <c r="L85" s="171">
        <v>37.038356626964749</v>
      </c>
      <c r="M85" s="171">
        <v>33.568732643871478</v>
      </c>
      <c r="N85" s="171">
        <v>40.059592533374492</v>
      </c>
      <c r="O85" s="171">
        <v>33.514217868735933</v>
      </c>
      <c r="P85" s="171">
        <v>41.453141321024496</v>
      </c>
      <c r="Q85" s="171">
        <v>35.9120252290952</v>
      </c>
      <c r="R85" s="171">
        <v>33.50718233081281</v>
      </c>
      <c r="S85" s="171">
        <v>38.130800699906708</v>
      </c>
      <c r="T85" s="171">
        <v>36.242885875512563</v>
      </c>
      <c r="U85" s="171">
        <v>38.149203904602068</v>
      </c>
      <c r="V85" s="171">
        <v>36.432836278682778</v>
      </c>
      <c r="W85" s="171">
        <v>35.667699844047277</v>
      </c>
      <c r="X85" s="171">
        <v>38.26720751400179</v>
      </c>
      <c r="Y85" s="171">
        <v>30.611475180978676</v>
      </c>
      <c r="Z85" s="171">
        <v>30.334202723309257</v>
      </c>
      <c r="AA85" s="171">
        <v>35.226532084350396</v>
      </c>
      <c r="AB85" s="171">
        <v>29.916655756326993</v>
      </c>
      <c r="AC85" s="171">
        <v>27.42185066246908</v>
      </c>
      <c r="AD85" s="171">
        <v>27.661595403846103</v>
      </c>
      <c r="AE85" s="171">
        <v>25.54479018520588</v>
      </c>
      <c r="AF85" s="171">
        <v>25.378328226901228</v>
      </c>
      <c r="AG85" s="171">
        <v>23.900170548355344</v>
      </c>
      <c r="AH85" s="171">
        <v>23.925201378100713</v>
      </c>
      <c r="AI85" s="171">
        <v>25.542626767099303</v>
      </c>
      <c r="AJ85" s="171">
        <v>27.076090687418482</v>
      </c>
      <c r="AK85" s="171">
        <v>22.82511541441653</v>
      </c>
      <c r="AL85" s="171">
        <v>28.017694297411555</v>
      </c>
      <c r="AM85" s="171">
        <v>23.36397315326769</v>
      </c>
    </row>
    <row r="86" spans="1:48" ht="14.25">
      <c r="B86" s="532"/>
      <c r="C86" s="554" t="s">
        <v>84</v>
      </c>
      <c r="D86" s="554" t="s">
        <v>15</v>
      </c>
      <c r="E86" s="170" t="s">
        <v>85</v>
      </c>
      <c r="F86" s="346" t="s">
        <v>6</v>
      </c>
      <c r="G86" s="377" t="s">
        <v>528</v>
      </c>
      <c r="H86" s="171" t="s">
        <v>528</v>
      </c>
      <c r="I86" s="171" t="s">
        <v>528</v>
      </c>
      <c r="J86" s="171" t="s">
        <v>528</v>
      </c>
      <c r="K86" s="171" t="s">
        <v>528</v>
      </c>
      <c r="L86" s="171" t="s">
        <v>528</v>
      </c>
      <c r="M86" s="171" t="s">
        <v>528</v>
      </c>
      <c r="N86" s="171" t="s">
        <v>528</v>
      </c>
      <c r="O86" s="171" t="s">
        <v>528</v>
      </c>
      <c r="P86" s="171" t="s">
        <v>528</v>
      </c>
      <c r="Q86" s="171" t="s">
        <v>528</v>
      </c>
      <c r="R86" s="171" t="s">
        <v>528</v>
      </c>
      <c r="S86" s="171" t="s">
        <v>528</v>
      </c>
      <c r="T86" s="171" t="s">
        <v>528</v>
      </c>
      <c r="U86" s="173">
        <v>1.7574322139932153E-2</v>
      </c>
      <c r="V86" s="177">
        <v>0.2576661035366884</v>
      </c>
      <c r="W86" s="171">
        <v>0.59367153716184395</v>
      </c>
      <c r="X86" s="171">
        <v>1.0516199761040812</v>
      </c>
      <c r="Y86" s="171">
        <v>1.5325385943847321</v>
      </c>
      <c r="Z86" s="171">
        <v>1.7843731658329058</v>
      </c>
      <c r="AA86" s="171">
        <v>2.5303787063776522</v>
      </c>
      <c r="AB86" s="171">
        <v>4.0883348747910162</v>
      </c>
      <c r="AC86" s="171">
        <v>5.7634177074451109</v>
      </c>
      <c r="AD86" s="171">
        <v>7.7993830057692515</v>
      </c>
      <c r="AE86" s="171">
        <v>10.009486323011563</v>
      </c>
      <c r="AF86" s="171">
        <v>12.245944618622712</v>
      </c>
      <c r="AG86" s="171">
        <v>14.519140945653147</v>
      </c>
      <c r="AH86" s="171">
        <v>17.211534555113694</v>
      </c>
      <c r="AI86" s="171">
        <v>20.154739491086691</v>
      </c>
      <c r="AJ86" s="171">
        <v>23.601470503699787</v>
      </c>
      <c r="AK86" s="171">
        <v>25.048826363069221</v>
      </c>
      <c r="AL86" s="171">
        <v>29.226202767851319</v>
      </c>
      <c r="AM86" s="171">
        <v>31.830135441587252</v>
      </c>
    </row>
    <row r="87" spans="1:48" ht="15" thickBot="1">
      <c r="B87" s="532"/>
      <c r="C87" s="555"/>
      <c r="D87" s="555"/>
      <c r="E87" s="170" t="s">
        <v>86</v>
      </c>
      <c r="F87" s="21" t="s">
        <v>6</v>
      </c>
      <c r="G87" s="377">
        <v>1647.6091726391107</v>
      </c>
      <c r="H87" s="171">
        <v>1744.7167210542775</v>
      </c>
      <c r="I87" s="171">
        <v>1714.0017745772288</v>
      </c>
      <c r="J87" s="171">
        <v>1706.4338307410883</v>
      </c>
      <c r="K87" s="171">
        <v>1917.848520335612</v>
      </c>
      <c r="L87" s="171">
        <v>1986.2772559183827</v>
      </c>
      <c r="M87" s="171">
        <v>2124.1581885981273</v>
      </c>
      <c r="N87" s="171">
        <v>2217.745914342629</v>
      </c>
      <c r="O87" s="171">
        <v>2064.4923532910566</v>
      </c>
      <c r="P87" s="171">
        <v>2232.9016932014652</v>
      </c>
      <c r="Q87" s="171">
        <v>2273.2213069003733</v>
      </c>
      <c r="R87" s="171">
        <v>2355.5269365973945</v>
      </c>
      <c r="S87" s="171">
        <v>2475.2453955800715</v>
      </c>
      <c r="T87" s="171">
        <v>2410.1860908694589</v>
      </c>
      <c r="U87" s="171">
        <v>2511.0662012411085</v>
      </c>
      <c r="V87" s="171">
        <v>2503.8546219835921</v>
      </c>
      <c r="W87" s="171">
        <v>2710.7536687117536</v>
      </c>
      <c r="X87" s="171">
        <v>2690.4649088706446</v>
      </c>
      <c r="Y87" s="171">
        <v>2448.9239050433935</v>
      </c>
      <c r="Z87" s="171">
        <v>2531.5212565359175</v>
      </c>
      <c r="AA87" s="171">
        <v>2409.5823715001438</v>
      </c>
      <c r="AB87" s="171">
        <v>2384.8718319206387</v>
      </c>
      <c r="AC87" s="171">
        <v>2261.3977449349077</v>
      </c>
      <c r="AD87" s="171">
        <v>2385.0585317658338</v>
      </c>
      <c r="AE87" s="171">
        <v>2233.7208943360151</v>
      </c>
      <c r="AF87" s="171">
        <v>2212.8716120990043</v>
      </c>
      <c r="AG87" s="171">
        <v>2322.9007280221699</v>
      </c>
      <c r="AH87" s="171">
        <v>2426.0843919421495</v>
      </c>
      <c r="AI87" s="171">
        <v>2456.4787054865378</v>
      </c>
      <c r="AJ87" s="171">
        <v>2344.0223151054702</v>
      </c>
      <c r="AK87" s="171">
        <v>2115.2126346239124</v>
      </c>
      <c r="AL87" s="171">
        <v>2087.4562480143159</v>
      </c>
      <c r="AM87" s="171">
        <v>1958.5195250421002</v>
      </c>
    </row>
    <row r="88" spans="1:48" ht="15" thickTop="1">
      <c r="B88" s="533"/>
      <c r="C88" s="193" t="s">
        <v>16</v>
      </c>
      <c r="D88" s="41"/>
      <c r="E88" s="44"/>
      <c r="F88" s="24" t="s">
        <v>6</v>
      </c>
      <c r="G88" s="53">
        <v>2207.2561940441742</v>
      </c>
      <c r="H88" s="53">
        <v>2306.3446658036246</v>
      </c>
      <c r="I88" s="53">
        <v>2284.6200794304968</v>
      </c>
      <c r="J88" s="53">
        <v>2266.1512610459313</v>
      </c>
      <c r="K88" s="53">
        <v>2506.2782279801381</v>
      </c>
      <c r="L88" s="53">
        <v>2550.5091828631639</v>
      </c>
      <c r="M88" s="53">
        <v>2721.1879090090915</v>
      </c>
      <c r="N88" s="53">
        <v>2818.036975014561</v>
      </c>
      <c r="O88" s="53">
        <v>2650.8416480474998</v>
      </c>
      <c r="P88" s="53">
        <v>2810.1792022129384</v>
      </c>
      <c r="Q88" s="53">
        <v>2840.7184563111482</v>
      </c>
      <c r="R88" s="53">
        <v>2905.777553163738</v>
      </c>
      <c r="S88" s="53">
        <v>3024.6755997562177</v>
      </c>
      <c r="T88" s="53">
        <v>2951.0319907509911</v>
      </c>
      <c r="U88" s="53">
        <v>3039.3519107317788</v>
      </c>
      <c r="V88" s="53">
        <v>3031.0567440892873</v>
      </c>
      <c r="W88" s="53">
        <v>3246.389346742099</v>
      </c>
      <c r="X88" s="53">
        <v>3207.3558984868077</v>
      </c>
      <c r="Y88" s="53">
        <v>2928.4653776227583</v>
      </c>
      <c r="Z88" s="53">
        <v>3015.6318380221392</v>
      </c>
      <c r="AA88" s="53">
        <v>2897.859042363923</v>
      </c>
      <c r="AB88" s="53">
        <v>2839.9345486134202</v>
      </c>
      <c r="AC88" s="53">
        <v>2678.5110607332244</v>
      </c>
      <c r="AD88" s="53">
        <v>2817.4480703073436</v>
      </c>
      <c r="AE88" s="53">
        <v>2656.6972175892129</v>
      </c>
      <c r="AF88" s="53">
        <v>2608.2125178009092</v>
      </c>
      <c r="AG88" s="53">
        <v>2699.760683806101</v>
      </c>
      <c r="AH88" s="53">
        <v>2809.1071283625056</v>
      </c>
      <c r="AI88" s="53">
        <v>2874.8425987611818</v>
      </c>
      <c r="AJ88" s="53">
        <v>2765.5333305659569</v>
      </c>
      <c r="AK88" s="53">
        <v>2520.6461414139685</v>
      </c>
      <c r="AL88" s="53">
        <v>2495.4361309488863</v>
      </c>
      <c r="AM88" s="53">
        <v>2328.2477874793403</v>
      </c>
    </row>
    <row r="89" spans="1:48" ht="12.75">
      <c r="B89" s="189"/>
      <c r="C89" s="189"/>
      <c r="D89" s="336"/>
      <c r="E89" s="194"/>
      <c r="F89" s="336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19"/>
      <c r="X89" s="19"/>
      <c r="Y89" s="19"/>
      <c r="Z89" s="50"/>
      <c r="AA89" s="50"/>
      <c r="AB89" s="50"/>
      <c r="AC89" s="51"/>
      <c r="AD89" s="43"/>
      <c r="AE89" s="43"/>
      <c r="AF89" s="43"/>
      <c r="AG89" s="43"/>
      <c r="AH89" s="43"/>
      <c r="AJ89" s="43"/>
      <c r="AK89" s="43"/>
      <c r="AL89" s="43"/>
      <c r="AM89" s="191"/>
      <c r="AN89" s="43"/>
      <c r="AO89" s="43"/>
      <c r="AP89" s="43"/>
      <c r="AQ89" s="43"/>
      <c r="AR89" s="43"/>
      <c r="AS89" s="43"/>
      <c r="AT89" s="43"/>
      <c r="AU89" s="43"/>
      <c r="AV89" s="43"/>
    </row>
    <row r="90" spans="1:48" ht="12.75">
      <c r="B90" s="19"/>
      <c r="C90" s="17"/>
      <c r="D90" s="18"/>
      <c r="E90" s="19"/>
      <c r="F90" s="1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19"/>
      <c r="X90" s="19"/>
      <c r="Y90" s="19"/>
      <c r="Z90" s="50"/>
      <c r="AA90" s="50"/>
      <c r="AB90" s="50"/>
      <c r="AC90" s="51"/>
      <c r="AD90" s="43"/>
      <c r="AE90" s="43"/>
      <c r="AF90" s="43"/>
      <c r="AG90" s="43"/>
      <c r="AH90" s="43"/>
      <c r="AI90" s="12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</row>
    <row r="91" spans="1:48" ht="12.75">
      <c r="B91" s="223" t="s">
        <v>492</v>
      </c>
      <c r="C91" s="17"/>
      <c r="D91" s="18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50"/>
      <c r="AA91" s="50"/>
      <c r="AB91" s="50"/>
      <c r="AC91" s="51"/>
      <c r="AD91" s="51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</row>
    <row r="92" spans="1:48" ht="12.75">
      <c r="A92" s="156"/>
      <c r="B92" s="362" t="s">
        <v>1</v>
      </c>
      <c r="C92" s="534"/>
      <c r="D92" s="534"/>
      <c r="E92" s="535"/>
      <c r="F92" s="468" t="s">
        <v>2</v>
      </c>
      <c r="G92" s="469">
        <v>1990</v>
      </c>
      <c r="H92" s="121">
        <f t="shared" ref="H92" si="74">G92+1</f>
        <v>1991</v>
      </c>
      <c r="I92" s="121">
        <f t="shared" ref="I92" si="75">H92+1</f>
        <v>1992</v>
      </c>
      <c r="J92" s="121">
        <f t="shared" ref="J92" si="76">I92+1</f>
        <v>1993</v>
      </c>
      <c r="K92" s="121">
        <f t="shared" ref="K92" si="77">J92+1</f>
        <v>1994</v>
      </c>
      <c r="L92" s="121">
        <f t="shared" ref="L92" si="78">K92+1</f>
        <v>1995</v>
      </c>
      <c r="M92" s="121">
        <f t="shared" ref="M92" si="79">L92+1</f>
        <v>1996</v>
      </c>
      <c r="N92" s="121">
        <f t="shared" ref="N92" si="80">M92+1</f>
        <v>1997</v>
      </c>
      <c r="O92" s="121">
        <f t="shared" ref="O92" si="81">N92+1</f>
        <v>1998</v>
      </c>
      <c r="P92" s="121">
        <f t="shared" ref="P92" si="82">O92+1</f>
        <v>1999</v>
      </c>
      <c r="Q92" s="121">
        <f t="shared" ref="Q92" si="83">P92+1</f>
        <v>2000</v>
      </c>
      <c r="R92" s="121">
        <f t="shared" ref="R92" si="84">Q92+1</f>
        <v>2001</v>
      </c>
      <c r="S92" s="121">
        <f t="shared" ref="S92" si="85">R92+1</f>
        <v>2002</v>
      </c>
      <c r="T92" s="121">
        <f t="shared" ref="T92" si="86">S92+1</f>
        <v>2003</v>
      </c>
      <c r="U92" s="121">
        <f t="shared" ref="U92" si="87">T92+1</f>
        <v>2004</v>
      </c>
      <c r="V92" s="121">
        <f t="shared" ref="V92" si="88">U92+1</f>
        <v>2005</v>
      </c>
      <c r="W92" s="121">
        <f t="shared" ref="W92" si="89">V92+1</f>
        <v>2006</v>
      </c>
      <c r="X92" s="121">
        <f t="shared" ref="X92" si="90">W92+1</f>
        <v>2007</v>
      </c>
      <c r="Y92" s="121">
        <f t="shared" ref="Y92" si="91">X92+1</f>
        <v>2008</v>
      </c>
      <c r="Z92" s="121">
        <f t="shared" ref="Z92" si="92">Y92+1</f>
        <v>2009</v>
      </c>
      <c r="AA92" s="121">
        <f t="shared" ref="AA92" si="93">Z92+1</f>
        <v>2010</v>
      </c>
      <c r="AB92" s="121">
        <f t="shared" ref="AB92" si="94">AA92+1</f>
        <v>2011</v>
      </c>
      <c r="AC92" s="121">
        <f t="shared" ref="AC92:AM92" si="95">AB92+1</f>
        <v>2012</v>
      </c>
      <c r="AD92" s="121">
        <f t="shared" si="95"/>
        <v>2013</v>
      </c>
      <c r="AE92" s="121">
        <f t="shared" si="95"/>
        <v>2014</v>
      </c>
      <c r="AF92" s="121">
        <f t="shared" si="95"/>
        <v>2015</v>
      </c>
      <c r="AG92" s="121">
        <f t="shared" si="95"/>
        <v>2016</v>
      </c>
      <c r="AH92" s="121">
        <f t="shared" si="95"/>
        <v>2017</v>
      </c>
      <c r="AI92" s="121">
        <f t="shared" si="95"/>
        <v>2018</v>
      </c>
      <c r="AJ92" s="121">
        <f t="shared" si="95"/>
        <v>2019</v>
      </c>
      <c r="AK92" s="121">
        <f t="shared" si="95"/>
        <v>2020</v>
      </c>
      <c r="AL92" s="121">
        <f t="shared" si="95"/>
        <v>2021</v>
      </c>
      <c r="AM92" s="121">
        <f t="shared" si="95"/>
        <v>2022</v>
      </c>
    </row>
    <row r="93" spans="1:48" s="156" customFormat="1" ht="15" thickBot="1">
      <c r="B93" s="545" t="s">
        <v>372</v>
      </c>
      <c r="C93" s="447" t="s">
        <v>88</v>
      </c>
      <c r="D93" s="457" t="s">
        <v>486</v>
      </c>
      <c r="E93" s="55"/>
      <c r="F93" s="21" t="s">
        <v>46</v>
      </c>
      <c r="G93" s="363">
        <v>0.05</v>
      </c>
      <c r="H93" s="363">
        <v>0.06</v>
      </c>
      <c r="I93" s="363">
        <v>6.3E-2</v>
      </c>
      <c r="J93" s="363">
        <v>7.1999999999999995E-2</v>
      </c>
      <c r="K93" s="363">
        <v>0.08</v>
      </c>
      <c r="L93" s="363">
        <v>9.5000000000000001E-2</v>
      </c>
      <c r="M93" s="363">
        <v>0.105</v>
      </c>
      <c r="N93" s="363">
        <v>0.11700000000000001</v>
      </c>
      <c r="O93" s="363">
        <v>0.11700000000000001</v>
      </c>
      <c r="P93" s="363">
        <v>0.125</v>
      </c>
      <c r="Q93" s="363">
        <v>0.14599999999999999</v>
      </c>
      <c r="R93" s="363">
        <v>0.14499999999999999</v>
      </c>
      <c r="S93" s="363">
        <v>0.185</v>
      </c>
      <c r="T93" s="363">
        <v>0.24</v>
      </c>
      <c r="U93" s="363">
        <v>0.26</v>
      </c>
      <c r="V93" s="363">
        <v>0.375</v>
      </c>
      <c r="W93" s="363">
        <v>0.54500000000000004</v>
      </c>
      <c r="X93" s="363">
        <v>0.61</v>
      </c>
      <c r="Y93" s="363">
        <v>0.57999999999999996</v>
      </c>
      <c r="Z93" s="363">
        <v>0.48070000000000002</v>
      </c>
      <c r="AA93" s="363">
        <v>0.60340000000000005</v>
      </c>
      <c r="AB93" s="363">
        <v>0.59340000000000004</v>
      </c>
      <c r="AC93" s="363">
        <v>0.73950000000000005</v>
      </c>
      <c r="AD93" s="363">
        <v>0.95130000000000003</v>
      </c>
      <c r="AE93" s="363">
        <v>0.99250000000000005</v>
      </c>
      <c r="AF93" s="363">
        <v>1.1292</v>
      </c>
      <c r="AG93" s="363">
        <v>1.2195</v>
      </c>
      <c r="AH93" s="363">
        <v>1.1761999999999999</v>
      </c>
      <c r="AI93" s="363">
        <v>1.0298</v>
      </c>
      <c r="AJ93" s="363">
        <v>1.0427999999999999</v>
      </c>
      <c r="AK93" s="363">
        <v>1.1393</v>
      </c>
      <c r="AL93" s="363">
        <v>1.6259999999999999</v>
      </c>
      <c r="AM93" s="363">
        <v>1.6887000000000001</v>
      </c>
    </row>
    <row r="94" spans="1:48" s="156" customFormat="1" ht="15" thickTop="1">
      <c r="A94" s="507"/>
      <c r="B94" s="546"/>
      <c r="C94" s="217" t="s">
        <v>16</v>
      </c>
      <c r="D94" s="32"/>
      <c r="E94" s="155"/>
      <c r="F94" s="346" t="s">
        <v>42</v>
      </c>
      <c r="G94" s="364">
        <v>13.25</v>
      </c>
      <c r="H94" s="364">
        <v>15.899999999999999</v>
      </c>
      <c r="I94" s="364">
        <v>16.695</v>
      </c>
      <c r="J94" s="364">
        <v>19.079999999999998</v>
      </c>
      <c r="K94" s="364">
        <v>21.2</v>
      </c>
      <c r="L94" s="364">
        <v>25.175000000000001</v>
      </c>
      <c r="M94" s="364">
        <v>27.824999999999999</v>
      </c>
      <c r="N94" s="364">
        <v>31.005000000000003</v>
      </c>
      <c r="O94" s="364">
        <v>31.005000000000003</v>
      </c>
      <c r="P94" s="364">
        <v>33.125</v>
      </c>
      <c r="Q94" s="364">
        <v>38.69</v>
      </c>
      <c r="R94" s="364">
        <v>38.424999999999997</v>
      </c>
      <c r="S94" s="364">
        <v>49.024999999999999</v>
      </c>
      <c r="T94" s="364">
        <v>63.599999999999994</v>
      </c>
      <c r="U94" s="364">
        <v>68.900000000000006</v>
      </c>
      <c r="V94" s="364">
        <v>99.375</v>
      </c>
      <c r="W94" s="364">
        <v>144.42500000000001</v>
      </c>
      <c r="X94" s="364">
        <v>161.65</v>
      </c>
      <c r="Y94" s="364">
        <v>153.69999999999999</v>
      </c>
      <c r="Z94" s="364">
        <v>127.38550000000001</v>
      </c>
      <c r="AA94" s="364">
        <v>159.90100000000001</v>
      </c>
      <c r="AB94" s="364">
        <v>157.251</v>
      </c>
      <c r="AC94" s="364">
        <v>195.9675</v>
      </c>
      <c r="AD94" s="364">
        <v>252.09450000000001</v>
      </c>
      <c r="AE94" s="364">
        <v>263.01249999999999</v>
      </c>
      <c r="AF94" s="364">
        <v>299.238</v>
      </c>
      <c r="AG94" s="364">
        <v>323.16750000000002</v>
      </c>
      <c r="AH94" s="364">
        <v>311.69299999999998</v>
      </c>
      <c r="AI94" s="364">
        <v>272.89699999999999</v>
      </c>
      <c r="AJ94" s="364">
        <v>276.34199999999998</v>
      </c>
      <c r="AK94" s="364">
        <v>301.91449999999998</v>
      </c>
      <c r="AL94" s="364">
        <v>430.89</v>
      </c>
      <c r="AM94" s="364">
        <v>447.50550000000004</v>
      </c>
    </row>
    <row r="95" spans="1:48" ht="12.75">
      <c r="A95" s="507"/>
      <c r="B95" s="169" t="s">
        <v>1</v>
      </c>
      <c r="C95" s="534"/>
      <c r="D95" s="534"/>
      <c r="E95" s="535"/>
      <c r="F95" s="468" t="s">
        <v>2</v>
      </c>
      <c r="G95" s="469">
        <v>1990</v>
      </c>
      <c r="H95" s="121">
        <f t="shared" ref="H95" si="96">G95+1</f>
        <v>1991</v>
      </c>
      <c r="I95" s="121">
        <f t="shared" ref="I95" si="97">H95+1</f>
        <v>1992</v>
      </c>
      <c r="J95" s="121">
        <f t="shared" ref="J95" si="98">I95+1</f>
        <v>1993</v>
      </c>
      <c r="K95" s="121">
        <f t="shared" ref="K95" si="99">J95+1</f>
        <v>1994</v>
      </c>
      <c r="L95" s="121">
        <f t="shared" ref="L95" si="100">K95+1</f>
        <v>1995</v>
      </c>
      <c r="M95" s="121">
        <f t="shared" ref="M95" si="101">L95+1</f>
        <v>1996</v>
      </c>
      <c r="N95" s="121">
        <f t="shared" ref="N95" si="102">M95+1</f>
        <v>1997</v>
      </c>
      <c r="O95" s="121">
        <f t="shared" ref="O95" si="103">N95+1</f>
        <v>1998</v>
      </c>
      <c r="P95" s="121">
        <f t="shared" ref="P95" si="104">O95+1</f>
        <v>1999</v>
      </c>
      <c r="Q95" s="121">
        <f t="shared" ref="Q95" si="105">P95+1</f>
        <v>2000</v>
      </c>
      <c r="R95" s="121">
        <f t="shared" ref="R95" si="106">Q95+1</f>
        <v>2001</v>
      </c>
      <c r="S95" s="121">
        <f t="shared" ref="S95" si="107">R95+1</f>
        <v>2002</v>
      </c>
      <c r="T95" s="121">
        <f t="shared" ref="T95" si="108">S95+1</f>
        <v>2003</v>
      </c>
      <c r="U95" s="121">
        <f t="shared" ref="U95" si="109">T95+1</f>
        <v>2004</v>
      </c>
      <c r="V95" s="121">
        <f t="shared" ref="V95" si="110">U95+1</f>
        <v>2005</v>
      </c>
      <c r="W95" s="121">
        <f t="shared" ref="W95" si="111">V95+1</f>
        <v>2006</v>
      </c>
      <c r="X95" s="121">
        <f t="shared" ref="X95" si="112">W95+1</f>
        <v>2007</v>
      </c>
      <c r="Y95" s="121">
        <f t="shared" ref="Y95" si="113">X95+1</f>
        <v>2008</v>
      </c>
      <c r="Z95" s="121">
        <f t="shared" ref="Z95" si="114">Y95+1</f>
        <v>2009</v>
      </c>
      <c r="AA95" s="121">
        <f t="shared" ref="AA95" si="115">Z95+1</f>
        <v>2010</v>
      </c>
      <c r="AB95" s="121">
        <f t="shared" ref="AB95" si="116">AA95+1</f>
        <v>2011</v>
      </c>
      <c r="AC95" s="121">
        <f t="shared" ref="AC95" si="117">AB95+1</f>
        <v>2012</v>
      </c>
      <c r="AD95" s="121">
        <f t="shared" ref="AD95" si="118">AC95+1</f>
        <v>2013</v>
      </c>
      <c r="AE95" s="121">
        <f t="shared" ref="AE95" si="119">AD95+1</f>
        <v>2014</v>
      </c>
      <c r="AF95" s="121">
        <f t="shared" ref="AF95" si="120">AE95+1</f>
        <v>2015</v>
      </c>
      <c r="AG95" s="121">
        <f t="shared" ref="AG95" si="121">AF95+1</f>
        <v>2016</v>
      </c>
      <c r="AH95" s="121">
        <f t="shared" ref="AH95" si="122">AG95+1</f>
        <v>2017</v>
      </c>
      <c r="AI95" s="121">
        <f t="shared" ref="AI95" si="123">AH95+1</f>
        <v>2018</v>
      </c>
      <c r="AJ95" s="121">
        <f t="shared" ref="AJ95" si="124">AI95+1</f>
        <v>2019</v>
      </c>
      <c r="AK95" s="121">
        <f t="shared" ref="AK95" si="125">AJ95+1</f>
        <v>2020</v>
      </c>
      <c r="AL95" s="121">
        <f t="shared" ref="AL95:AM95" si="126">AK95+1</f>
        <v>2021</v>
      </c>
      <c r="AM95" s="121">
        <f t="shared" si="126"/>
        <v>2022</v>
      </c>
    </row>
    <row r="96" spans="1:48" ht="14.25">
      <c r="A96" s="156"/>
      <c r="B96" s="556" t="s">
        <v>87</v>
      </c>
      <c r="C96" s="212" t="s">
        <v>88</v>
      </c>
      <c r="D96" s="458" t="s">
        <v>486</v>
      </c>
      <c r="E96" s="361"/>
      <c r="F96" s="346" t="s">
        <v>55</v>
      </c>
      <c r="G96" s="423">
        <v>55.218353827764965</v>
      </c>
      <c r="H96" s="88">
        <v>62.959934559951492</v>
      </c>
      <c r="I96" s="88">
        <v>85.893876205984029</v>
      </c>
      <c r="J96" s="88">
        <v>231.66186190107101</v>
      </c>
      <c r="K96" s="88">
        <v>353.02778207009885</v>
      </c>
      <c r="L96" s="88">
        <v>415.41081935470197</v>
      </c>
      <c r="M96" s="88">
        <v>407.4654759058443</v>
      </c>
      <c r="N96" s="88">
        <v>431.36983548364822</v>
      </c>
      <c r="O96" s="88">
        <v>408.68065174994837</v>
      </c>
      <c r="P96" s="88">
        <v>415.83557681982779</v>
      </c>
      <c r="Q96" s="88">
        <v>432.12237692517493</v>
      </c>
      <c r="R96" s="88">
        <v>323.52283843339336</v>
      </c>
      <c r="S96" s="88">
        <v>312.01919255883934</v>
      </c>
      <c r="T96" s="88">
        <v>304.36027519559201</v>
      </c>
      <c r="U96" s="88">
        <v>339.77778508788242</v>
      </c>
      <c r="V96" s="88">
        <v>312.02190680024711</v>
      </c>
      <c r="W96" s="88">
        <v>331.11245717022388</v>
      </c>
      <c r="X96" s="88">
        <v>354.40163969219157</v>
      </c>
      <c r="Y96" s="88">
        <v>312.95300118409796</v>
      </c>
      <c r="Z96" s="88">
        <v>203.2840065633512</v>
      </c>
      <c r="AA96" s="88">
        <v>217.38836854901385</v>
      </c>
      <c r="AB96" s="88">
        <v>177.40624552439124</v>
      </c>
      <c r="AC96" s="88">
        <v>142.88553744943138</v>
      </c>
      <c r="AD96" s="88">
        <v>129.31657127392029</v>
      </c>
      <c r="AE96" s="88">
        <v>129.34190839227375</v>
      </c>
      <c r="AF96" s="88">
        <v>124.24262676678674</v>
      </c>
      <c r="AG96" s="88">
        <v>141.03231849925442</v>
      </c>
      <c r="AH96" s="88">
        <v>151.83260628279515</v>
      </c>
      <c r="AI96" s="88">
        <v>142.01751897989581</v>
      </c>
      <c r="AJ96" s="88">
        <v>131.57139074233564</v>
      </c>
      <c r="AK96" s="88">
        <v>149.81947129010297</v>
      </c>
      <c r="AL96" s="88">
        <v>110.20118705358817</v>
      </c>
      <c r="AM96" s="88">
        <v>95.991993810285663</v>
      </c>
      <c r="AN96" s="15"/>
    </row>
    <row r="97" spans="1:44" ht="15" thickBot="1">
      <c r="B97" s="528"/>
      <c r="C97" s="212" t="s">
        <v>89</v>
      </c>
      <c r="D97" s="459" t="s">
        <v>481</v>
      </c>
      <c r="E97" s="55"/>
      <c r="F97" s="142" t="s">
        <v>55</v>
      </c>
      <c r="G97" s="478">
        <v>6.032432432432432E-4</v>
      </c>
      <c r="H97" s="258" t="s">
        <v>528</v>
      </c>
      <c r="I97" s="258">
        <v>1.8097297297297293E-2</v>
      </c>
      <c r="J97" s="265">
        <v>0.11763243243243243</v>
      </c>
      <c r="K97" s="265">
        <v>0.20208648648648644</v>
      </c>
      <c r="L97" s="265">
        <v>0.22319999999999998</v>
      </c>
      <c r="M97" s="265">
        <v>0.220968</v>
      </c>
      <c r="N97" s="265">
        <v>0.70307999999999993</v>
      </c>
      <c r="O97" s="265">
        <v>0.66513599999999984</v>
      </c>
      <c r="P97" s="257">
        <v>3.140423999999999</v>
      </c>
      <c r="Q97" s="257">
        <v>1.5400799999999997</v>
      </c>
      <c r="R97" s="257">
        <v>0.97203599999999968</v>
      </c>
      <c r="S97" s="257">
        <v>1.59686208</v>
      </c>
      <c r="T97" s="257">
        <v>1.3853577599999995</v>
      </c>
      <c r="U97" s="257">
        <v>2.5516223999999994</v>
      </c>
      <c r="V97" s="257">
        <v>2.4952643999999995</v>
      </c>
      <c r="W97" s="257">
        <v>2.3705625599999998</v>
      </c>
      <c r="X97" s="257">
        <v>2.5653782159999992</v>
      </c>
      <c r="Y97" s="257">
        <v>2.3742346864709423</v>
      </c>
      <c r="Z97" s="257">
        <v>1.9255398993783879</v>
      </c>
      <c r="AA97" s="257">
        <v>2.5310879999999991</v>
      </c>
      <c r="AB97" s="257">
        <v>2.7453376799999996</v>
      </c>
      <c r="AC97" s="257">
        <v>2.0012781599999996</v>
      </c>
      <c r="AD97" s="257">
        <v>1.9838462399999994</v>
      </c>
      <c r="AE97" s="257">
        <v>1.8932493599999995</v>
      </c>
      <c r="AF97" s="257">
        <v>1.6187266716479995</v>
      </c>
      <c r="AG97" s="257">
        <v>1.6206462719999994</v>
      </c>
      <c r="AH97" s="257">
        <v>1.5990177455999994</v>
      </c>
      <c r="AI97" s="257">
        <v>1.8022283999999993</v>
      </c>
      <c r="AJ97" s="257">
        <v>1.4784991199999999</v>
      </c>
      <c r="AK97" s="257">
        <v>1.024331759999999</v>
      </c>
      <c r="AL97" s="257">
        <v>0.76729463999999992</v>
      </c>
      <c r="AM97" s="257">
        <v>1.4328100800602637</v>
      </c>
    </row>
    <row r="98" spans="1:44" ht="15" thickTop="1">
      <c r="B98" s="529"/>
      <c r="C98" s="39" t="s">
        <v>16</v>
      </c>
      <c r="D98" s="41"/>
      <c r="E98" s="39"/>
      <c r="F98" s="24" t="s">
        <v>55</v>
      </c>
      <c r="G98" s="113">
        <f>G96+G97</f>
        <v>55.218957071008205</v>
      </c>
      <c r="H98" s="113">
        <f>SUM(H96,H97)</f>
        <v>62.959934559951492</v>
      </c>
      <c r="I98" s="113">
        <f t="shared" ref="I98:AE98" si="127">I96+I97</f>
        <v>85.911973503281331</v>
      </c>
      <c r="J98" s="113">
        <f t="shared" si="127"/>
        <v>231.77949433350344</v>
      </c>
      <c r="K98" s="113">
        <f t="shared" si="127"/>
        <v>353.22986855658536</v>
      </c>
      <c r="L98" s="113">
        <f t="shared" si="127"/>
        <v>415.63401935470199</v>
      </c>
      <c r="M98" s="113">
        <f t="shared" si="127"/>
        <v>407.68644390584433</v>
      </c>
      <c r="N98" s="113">
        <f t="shared" si="127"/>
        <v>432.07291548364822</v>
      </c>
      <c r="O98" s="113">
        <f t="shared" si="127"/>
        <v>409.34578774994839</v>
      </c>
      <c r="P98" s="113">
        <f t="shared" si="127"/>
        <v>418.97600081982779</v>
      </c>
      <c r="Q98" s="113">
        <f t="shared" si="127"/>
        <v>433.66245692517492</v>
      </c>
      <c r="R98" s="113">
        <f t="shared" si="127"/>
        <v>324.49487443339336</v>
      </c>
      <c r="S98" s="113">
        <f t="shared" si="127"/>
        <v>313.61605463883933</v>
      </c>
      <c r="T98" s="113">
        <f t="shared" si="127"/>
        <v>305.74563295559199</v>
      </c>
      <c r="U98" s="113">
        <f t="shared" si="127"/>
        <v>342.32940748788241</v>
      </c>
      <c r="V98" s="113">
        <f t="shared" si="127"/>
        <v>314.51717120024711</v>
      </c>
      <c r="W98" s="113">
        <f t="shared" si="127"/>
        <v>333.48301973022387</v>
      </c>
      <c r="X98" s="113">
        <f t="shared" si="127"/>
        <v>356.96701790819156</v>
      </c>
      <c r="Y98" s="113">
        <f t="shared" si="127"/>
        <v>315.32723587056893</v>
      </c>
      <c r="Z98" s="113">
        <f t="shared" si="127"/>
        <v>205.20954646272958</v>
      </c>
      <c r="AA98" s="113">
        <f t="shared" si="127"/>
        <v>219.91945654901386</v>
      </c>
      <c r="AB98" s="113">
        <f t="shared" si="127"/>
        <v>180.15158320439124</v>
      </c>
      <c r="AC98" s="113">
        <f t="shared" si="127"/>
        <v>144.88681560943138</v>
      </c>
      <c r="AD98" s="113">
        <f t="shared" si="127"/>
        <v>131.30041751392028</v>
      </c>
      <c r="AE98" s="113">
        <f t="shared" si="127"/>
        <v>131.23515775227375</v>
      </c>
      <c r="AF98" s="113">
        <f t="shared" ref="AF98" si="128">AF96+AF97</f>
        <v>125.86135343843475</v>
      </c>
      <c r="AG98" s="113">
        <f t="shared" ref="AG98:AH98" si="129">AG96+AG97</f>
        <v>142.6529647712544</v>
      </c>
      <c r="AH98" s="113">
        <f t="shared" si="129"/>
        <v>153.43162402839516</v>
      </c>
      <c r="AI98" s="113">
        <f t="shared" ref="AI98:AJ98" si="130">AI96+AI97</f>
        <v>143.8197473798958</v>
      </c>
      <c r="AJ98" s="113">
        <f t="shared" si="130"/>
        <v>133.04988986233565</v>
      </c>
      <c r="AK98" s="113">
        <f t="shared" ref="AK98:AL98" si="131">AK96+AK97</f>
        <v>150.84380305010296</v>
      </c>
      <c r="AL98" s="113">
        <f t="shared" si="131"/>
        <v>110.96848169358817</v>
      </c>
      <c r="AM98" s="113">
        <f t="shared" ref="AM98" si="132">AM96+AM97</f>
        <v>97.424803890345927</v>
      </c>
    </row>
    <row r="99" spans="1:44" ht="14.25">
      <c r="B99" s="556" t="s">
        <v>90</v>
      </c>
      <c r="C99" s="212" t="s">
        <v>88</v>
      </c>
      <c r="D99" s="459" t="s">
        <v>486</v>
      </c>
      <c r="E99" s="19"/>
      <c r="F99" s="346" t="s">
        <v>55</v>
      </c>
      <c r="G99" s="423">
        <v>1286.2390092410303</v>
      </c>
      <c r="H99" s="88">
        <v>1483.7374667787644</v>
      </c>
      <c r="I99" s="88">
        <v>1531.7706613186351</v>
      </c>
      <c r="J99" s="88">
        <v>2166.3556744490893</v>
      </c>
      <c r="K99" s="88">
        <v>2640.9682924819517</v>
      </c>
      <c r="L99" s="88">
        <v>3443.3285582316448</v>
      </c>
      <c r="M99" s="88">
        <v>4020.6187551861253</v>
      </c>
      <c r="N99" s="88">
        <v>5062.9994152464606</v>
      </c>
      <c r="O99" s="88">
        <v>5137.103352931038</v>
      </c>
      <c r="P99" s="88">
        <v>5469.716365435158</v>
      </c>
      <c r="Q99" s="88">
        <v>5904.7928409858259</v>
      </c>
      <c r="R99" s="88">
        <v>4552.2667730338208</v>
      </c>
      <c r="S99" s="88">
        <v>4598.7607396428839</v>
      </c>
      <c r="T99" s="88">
        <v>4589.1181925042765</v>
      </c>
      <c r="U99" s="88">
        <v>4874.2167009618879</v>
      </c>
      <c r="V99" s="88">
        <v>4126.4179321877727</v>
      </c>
      <c r="W99" s="88">
        <v>4455.9432627957785</v>
      </c>
      <c r="X99" s="88">
        <v>3994.0884080049564</v>
      </c>
      <c r="Y99" s="88">
        <v>2982.6303472068471</v>
      </c>
      <c r="Z99" s="88">
        <v>1868.8099122333736</v>
      </c>
      <c r="AA99" s="88">
        <v>1972.9148065913591</v>
      </c>
      <c r="AB99" s="88">
        <v>1657.0109439464698</v>
      </c>
      <c r="AC99" s="88">
        <v>1451.8942655125347</v>
      </c>
      <c r="AD99" s="88">
        <v>1393.2566220576418</v>
      </c>
      <c r="AE99" s="88">
        <v>1461.3934113714904</v>
      </c>
      <c r="AF99" s="88">
        <v>1429.1105681046358</v>
      </c>
      <c r="AG99" s="88">
        <v>1550.8475619794181</v>
      </c>
      <c r="AH99" s="88">
        <v>1655.3109102700403</v>
      </c>
      <c r="AI99" s="88">
        <v>1626.7855878416322</v>
      </c>
      <c r="AJ99" s="88">
        <v>1549.0989078779917</v>
      </c>
      <c r="AK99" s="88">
        <v>1675.0393919293615</v>
      </c>
      <c r="AL99" s="88">
        <v>1412.547761604123</v>
      </c>
      <c r="AM99" s="88">
        <v>1451.5634299240517</v>
      </c>
    </row>
    <row r="100" spans="1:44" ht="15" thickBot="1">
      <c r="B100" s="528"/>
      <c r="C100" s="212" t="s">
        <v>89</v>
      </c>
      <c r="D100" s="459" t="s">
        <v>481</v>
      </c>
      <c r="E100" s="55"/>
      <c r="F100" s="346" t="s">
        <v>55</v>
      </c>
      <c r="G100" s="472">
        <v>28.14389917714286</v>
      </c>
      <c r="H100" s="257">
        <v>32.587672731428576</v>
      </c>
      <c r="I100" s="257">
        <v>33.328301657142859</v>
      </c>
      <c r="J100" s="257">
        <v>48.140880171428577</v>
      </c>
      <c r="K100" s="257">
        <v>59.250314057142873</v>
      </c>
      <c r="L100" s="257">
        <v>77.7660372</v>
      </c>
      <c r="M100" s="257">
        <v>75.057992010000007</v>
      </c>
      <c r="N100" s="257">
        <v>139.62553604999999</v>
      </c>
      <c r="O100" s="257">
        <v>153.33759702000003</v>
      </c>
      <c r="P100" s="257">
        <v>191.59357653000001</v>
      </c>
      <c r="Q100" s="257">
        <v>192.46240710000001</v>
      </c>
      <c r="R100" s="257">
        <v>129.29287216500001</v>
      </c>
      <c r="S100" s="257">
        <v>163.33219483920004</v>
      </c>
      <c r="T100" s="257">
        <v>151.1150979924</v>
      </c>
      <c r="U100" s="257">
        <v>161.16709017599999</v>
      </c>
      <c r="V100" s="257">
        <v>136.88725640849998</v>
      </c>
      <c r="W100" s="257">
        <v>141.8322686544</v>
      </c>
      <c r="X100" s="257">
        <v>96.068001055975714</v>
      </c>
      <c r="Y100" s="257">
        <v>75.015641167052237</v>
      </c>
      <c r="Z100" s="257">
        <v>35.340333826992641</v>
      </c>
      <c r="AA100" s="257">
        <v>41.737028328000001</v>
      </c>
      <c r="AB100" s="257">
        <v>53.063797925699994</v>
      </c>
      <c r="AC100" s="257">
        <v>61.214403397757117</v>
      </c>
      <c r="AD100" s="257">
        <v>67.86414392399999</v>
      </c>
      <c r="AE100" s="257">
        <v>80.5257774297</v>
      </c>
      <c r="AF100" s="257">
        <v>77.581838298751492</v>
      </c>
      <c r="AG100" s="257">
        <v>63.902193407030353</v>
      </c>
      <c r="AH100" s="257">
        <v>75.515943976974015</v>
      </c>
      <c r="AI100" s="257">
        <v>71.213827268699973</v>
      </c>
      <c r="AJ100" s="257">
        <v>67.471028765100016</v>
      </c>
      <c r="AK100" s="257">
        <v>69.316087049100119</v>
      </c>
      <c r="AL100" s="257">
        <v>70.180135854299976</v>
      </c>
      <c r="AM100" s="257">
        <v>51.509792364019283</v>
      </c>
    </row>
    <row r="101" spans="1:44" ht="15" thickTop="1">
      <c r="B101" s="529"/>
      <c r="C101" s="39" t="s">
        <v>16</v>
      </c>
      <c r="D101" s="41"/>
      <c r="E101" s="39"/>
      <c r="F101" s="24" t="s">
        <v>55</v>
      </c>
      <c r="G101" s="113">
        <f>G99+G100</f>
        <v>1314.3829084181732</v>
      </c>
      <c r="H101" s="113">
        <f t="shared" ref="H101:AE101" si="133">H99+H100</f>
        <v>1516.3251395101929</v>
      </c>
      <c r="I101" s="113">
        <f t="shared" si="133"/>
        <v>1565.098962975778</v>
      </c>
      <c r="J101" s="113">
        <f t="shared" si="133"/>
        <v>2214.4965546205181</v>
      </c>
      <c r="K101" s="113">
        <f t="shared" si="133"/>
        <v>2700.2186065390947</v>
      </c>
      <c r="L101" s="113">
        <f t="shared" si="133"/>
        <v>3521.0945954316448</v>
      </c>
      <c r="M101" s="113">
        <f t="shared" si="133"/>
        <v>4095.6767471961252</v>
      </c>
      <c r="N101" s="113">
        <f t="shared" si="133"/>
        <v>5202.6249512964605</v>
      </c>
      <c r="O101" s="113">
        <f t="shared" si="133"/>
        <v>5290.4409499510384</v>
      </c>
      <c r="P101" s="113">
        <f t="shared" si="133"/>
        <v>5661.309941965158</v>
      </c>
      <c r="Q101" s="113">
        <f t="shared" si="133"/>
        <v>6097.2552480858258</v>
      </c>
      <c r="R101" s="113">
        <f t="shared" si="133"/>
        <v>4681.5596451988204</v>
      </c>
      <c r="S101" s="113">
        <f t="shared" si="133"/>
        <v>4762.0929344820843</v>
      </c>
      <c r="T101" s="113">
        <f t="shared" si="133"/>
        <v>4740.2332904966761</v>
      </c>
      <c r="U101" s="113">
        <f t="shared" si="133"/>
        <v>5035.3837911378878</v>
      </c>
      <c r="V101" s="113">
        <f t="shared" si="133"/>
        <v>4263.3051885962723</v>
      </c>
      <c r="W101" s="113">
        <f t="shared" si="133"/>
        <v>4597.7755314501783</v>
      </c>
      <c r="X101" s="113">
        <f t="shared" si="133"/>
        <v>4090.1564090609322</v>
      </c>
      <c r="Y101" s="113">
        <f t="shared" si="133"/>
        <v>3057.6459883738994</v>
      </c>
      <c r="Z101" s="113">
        <f t="shared" si="133"/>
        <v>1904.1502460603663</v>
      </c>
      <c r="AA101" s="113">
        <f t="shared" si="133"/>
        <v>2014.6518349193591</v>
      </c>
      <c r="AB101" s="113">
        <f t="shared" si="133"/>
        <v>1710.0747418721699</v>
      </c>
      <c r="AC101" s="113">
        <f t="shared" si="133"/>
        <v>1513.108668910292</v>
      </c>
      <c r="AD101" s="113">
        <f t="shared" si="133"/>
        <v>1461.1207659816419</v>
      </c>
      <c r="AE101" s="113">
        <f t="shared" si="133"/>
        <v>1541.9191888011903</v>
      </c>
      <c r="AF101" s="113">
        <f t="shared" ref="AF101" si="134">AF99+AF100</f>
        <v>1506.6924064033874</v>
      </c>
      <c r="AG101" s="113">
        <f t="shared" ref="AG101:AH101" si="135">AG99+AG100</f>
        <v>1614.7497553864484</v>
      </c>
      <c r="AH101" s="113">
        <f t="shared" si="135"/>
        <v>1730.8268542470144</v>
      </c>
      <c r="AI101" s="113">
        <f t="shared" ref="AI101:AJ101" si="136">AI99+AI100</f>
        <v>1697.9994151103322</v>
      </c>
      <c r="AJ101" s="113">
        <f t="shared" si="136"/>
        <v>1616.5699366430918</v>
      </c>
      <c r="AK101" s="113">
        <f t="shared" ref="AK101:AL101" si="137">AK99+AK100</f>
        <v>1744.3554789784616</v>
      </c>
      <c r="AL101" s="113">
        <f t="shared" si="137"/>
        <v>1482.7278974584231</v>
      </c>
      <c r="AM101" s="113">
        <f t="shared" ref="AM101" si="138">AM99+AM100</f>
        <v>1503.0732222880708</v>
      </c>
    </row>
    <row r="102" spans="1:44" ht="12.75">
      <c r="A102" s="156"/>
      <c r="B102" s="556" t="s">
        <v>91</v>
      </c>
      <c r="C102" s="212" t="s">
        <v>88</v>
      </c>
      <c r="D102" s="459" t="s">
        <v>486</v>
      </c>
      <c r="E102" s="19"/>
      <c r="F102" s="367" t="s">
        <v>63</v>
      </c>
      <c r="G102" s="438">
        <v>35.648586435396602</v>
      </c>
      <c r="H102" s="146">
        <v>39.842537780737388</v>
      </c>
      <c r="I102" s="146">
        <v>44.036489126078159</v>
      </c>
      <c r="J102" s="146">
        <v>44.036489126078159</v>
      </c>
      <c r="K102" s="146">
        <v>41.93951345340777</v>
      </c>
      <c r="L102" s="146">
        <v>46.133464798748548</v>
      </c>
      <c r="M102" s="146">
        <v>49.17321237762448</v>
      </c>
      <c r="N102" s="146">
        <v>59.475713565569748</v>
      </c>
      <c r="O102" s="146">
        <v>59.551129667194381</v>
      </c>
      <c r="P102" s="146">
        <v>60.915061046068033</v>
      </c>
      <c r="Q102" s="146">
        <v>67.733224294603161</v>
      </c>
      <c r="R102" s="146">
        <v>49.335000419317545</v>
      </c>
      <c r="S102" s="146">
        <v>50.613663969821438</v>
      </c>
      <c r="T102" s="146">
        <v>50.913980909345867</v>
      </c>
      <c r="U102" s="146">
        <v>56.07035920792093</v>
      </c>
      <c r="V102" s="146">
        <v>49.94333569289121</v>
      </c>
      <c r="W102" s="146">
        <v>42.060839935115581</v>
      </c>
      <c r="X102" s="146">
        <v>39.227486303336825</v>
      </c>
      <c r="Y102" s="146">
        <v>30.768616217044087</v>
      </c>
      <c r="Z102" s="146">
        <v>18.827905183652582</v>
      </c>
      <c r="AA102" s="146">
        <v>20.138008958513563</v>
      </c>
      <c r="AB102" s="146">
        <v>16.852507017803561</v>
      </c>
      <c r="AC102" s="146">
        <v>15.244672660345042</v>
      </c>
      <c r="AD102" s="146">
        <v>15.147190120138468</v>
      </c>
      <c r="AE102" s="146">
        <v>14.093432087566203</v>
      </c>
      <c r="AF102" s="146">
        <v>15.179845956052141</v>
      </c>
      <c r="AG102" s="146">
        <v>16.073668620409119</v>
      </c>
      <c r="AH102" s="146">
        <v>16.705841675964674</v>
      </c>
      <c r="AI102" s="146">
        <v>14.417371927593187</v>
      </c>
      <c r="AJ102" s="146">
        <v>13.435238189082714</v>
      </c>
      <c r="AK102" s="146">
        <v>14.598591165170859</v>
      </c>
      <c r="AL102" s="146">
        <v>12.776518872879276</v>
      </c>
      <c r="AM102" s="146">
        <v>12.725632133380792</v>
      </c>
    </row>
    <row r="103" spans="1:44" ht="13.5" thickBot="1">
      <c r="A103" s="156"/>
      <c r="B103" s="528"/>
      <c r="C103" s="210" t="s">
        <v>89</v>
      </c>
      <c r="D103" s="460" t="s">
        <v>481</v>
      </c>
      <c r="E103" s="256"/>
      <c r="F103" s="464" t="s">
        <v>63</v>
      </c>
      <c r="G103" s="479">
        <v>4.8078163636363636</v>
      </c>
      <c r="H103" s="266">
        <v>5.373441818181818</v>
      </c>
      <c r="I103" s="266">
        <v>5.9390672727272724</v>
      </c>
      <c r="J103" s="266">
        <v>5.9390672727272724</v>
      </c>
      <c r="K103" s="266">
        <v>5.6562545454545452</v>
      </c>
      <c r="L103" s="266">
        <v>6.2218799999999996</v>
      </c>
      <c r="M103" s="266">
        <v>18.0792</v>
      </c>
      <c r="N103" s="266">
        <v>23.493780000000001</v>
      </c>
      <c r="O103" s="266">
        <v>28.440179999999998</v>
      </c>
      <c r="P103" s="266">
        <v>38.080043999999994</v>
      </c>
      <c r="Q103" s="266">
        <v>38.475540000000002</v>
      </c>
      <c r="R103" s="266">
        <v>36.141119999999994</v>
      </c>
      <c r="S103" s="266">
        <v>39.590964</v>
      </c>
      <c r="T103" s="266">
        <v>37.461257999999994</v>
      </c>
      <c r="U103" s="266">
        <v>37.285434000000002</v>
      </c>
      <c r="V103" s="266">
        <v>31.217616</v>
      </c>
      <c r="W103" s="266">
        <v>25.106777819999994</v>
      </c>
      <c r="X103" s="266">
        <v>16.031134237500005</v>
      </c>
      <c r="Y103" s="266">
        <v>12.979186443431628</v>
      </c>
      <c r="Z103" s="266">
        <v>8.7451734701714514</v>
      </c>
      <c r="AA103" s="266">
        <v>11.792789999999997</v>
      </c>
      <c r="AB103" s="266">
        <v>8.6807570400000014</v>
      </c>
      <c r="AC103" s="266">
        <v>7.5459540599999997</v>
      </c>
      <c r="AD103" s="266">
        <v>7.4493053999999983</v>
      </c>
      <c r="AE103" s="266">
        <v>8.3802851999999994</v>
      </c>
      <c r="AF103" s="266">
        <v>8.3883583800000032</v>
      </c>
      <c r="AG103" s="266">
        <v>6.868325060698937</v>
      </c>
      <c r="AH103" s="266">
        <v>7.1343398700000034</v>
      </c>
      <c r="AI103" s="266">
        <v>7.3207044000000057</v>
      </c>
      <c r="AJ103" s="266">
        <v>6.4540308599999996</v>
      </c>
      <c r="AK103" s="266">
        <v>6.0868384200000145</v>
      </c>
      <c r="AL103" s="266">
        <v>5.6425680000000016</v>
      </c>
      <c r="AM103" s="266">
        <v>5.2798499996285022</v>
      </c>
    </row>
    <row r="104" spans="1:44" ht="13.5" thickTop="1">
      <c r="A104" s="156"/>
      <c r="B104" s="528"/>
      <c r="C104" s="46" t="s">
        <v>16</v>
      </c>
      <c r="D104" s="47"/>
      <c r="E104" s="48"/>
      <c r="F104" s="56" t="s">
        <v>63</v>
      </c>
      <c r="G104" s="174">
        <f>G102+G103</f>
        <v>40.456402799032965</v>
      </c>
      <c r="H104" s="174">
        <f t="shared" ref="H104:AE104" si="139">H102+H103</f>
        <v>45.215979598919205</v>
      </c>
      <c r="I104" s="174">
        <f t="shared" si="139"/>
        <v>49.975556398805431</v>
      </c>
      <c r="J104" s="174">
        <f t="shared" si="139"/>
        <v>49.975556398805431</v>
      </c>
      <c r="K104" s="174">
        <f t="shared" si="139"/>
        <v>47.595767998862314</v>
      </c>
      <c r="L104" s="174">
        <f t="shared" si="139"/>
        <v>52.355344798748547</v>
      </c>
      <c r="M104" s="174">
        <f t="shared" si="139"/>
        <v>67.252412377624481</v>
      </c>
      <c r="N104" s="174">
        <f t="shared" si="139"/>
        <v>82.969493565569749</v>
      </c>
      <c r="O104" s="174">
        <f t="shared" si="139"/>
        <v>87.991309667194372</v>
      </c>
      <c r="P104" s="174">
        <f t="shared" si="139"/>
        <v>98.995105046068034</v>
      </c>
      <c r="Q104" s="174">
        <f t="shared" si="139"/>
        <v>106.20876429460316</v>
      </c>
      <c r="R104" s="174">
        <f t="shared" si="139"/>
        <v>85.476120419317539</v>
      </c>
      <c r="S104" s="174">
        <f t="shared" si="139"/>
        <v>90.204627969821445</v>
      </c>
      <c r="T104" s="174">
        <f t="shared" si="139"/>
        <v>88.375238909345853</v>
      </c>
      <c r="U104" s="174">
        <f t="shared" si="139"/>
        <v>93.355793207920925</v>
      </c>
      <c r="V104" s="174">
        <f t="shared" si="139"/>
        <v>81.160951692891217</v>
      </c>
      <c r="W104" s="174">
        <f t="shared" si="139"/>
        <v>67.167617755115572</v>
      </c>
      <c r="X104" s="174">
        <f t="shared" si="139"/>
        <v>55.25862054083683</v>
      </c>
      <c r="Y104" s="174">
        <f t="shared" si="139"/>
        <v>43.747802660475713</v>
      </c>
      <c r="Z104" s="174">
        <f t="shared" si="139"/>
        <v>27.573078653824034</v>
      </c>
      <c r="AA104" s="174">
        <f t="shared" si="139"/>
        <v>31.930798958513559</v>
      </c>
      <c r="AB104" s="174">
        <f t="shared" si="139"/>
        <v>25.533264057803564</v>
      </c>
      <c r="AC104" s="174">
        <f t="shared" si="139"/>
        <v>22.790626720345042</v>
      </c>
      <c r="AD104" s="174">
        <f t="shared" si="139"/>
        <v>22.596495520138468</v>
      </c>
      <c r="AE104" s="174">
        <f t="shared" si="139"/>
        <v>22.473717287566203</v>
      </c>
      <c r="AF104" s="174">
        <f t="shared" ref="AF104" si="140">AF102+AF103</f>
        <v>23.568204336052144</v>
      </c>
      <c r="AG104" s="174">
        <f t="shared" ref="AG104:AH104" si="141">AG102+AG103</f>
        <v>22.941993681108055</v>
      </c>
      <c r="AH104" s="174">
        <f t="shared" si="141"/>
        <v>23.840181545964676</v>
      </c>
      <c r="AI104" s="174">
        <f t="shared" ref="AI104:AJ104" si="142">AI102+AI103</f>
        <v>21.738076327593191</v>
      </c>
      <c r="AJ104" s="174">
        <f t="shared" si="142"/>
        <v>19.889269049082714</v>
      </c>
      <c r="AK104" s="174">
        <f t="shared" ref="AK104:AL104" si="143">AK102+AK103</f>
        <v>20.685429585170873</v>
      </c>
      <c r="AL104" s="174">
        <f t="shared" si="143"/>
        <v>18.419086872879276</v>
      </c>
      <c r="AM104" s="174">
        <f t="shared" ref="AM104" si="144">AM102+AM103</f>
        <v>18.005482133009295</v>
      </c>
    </row>
    <row r="105" spans="1:44" ht="14.25">
      <c r="A105" s="156"/>
      <c r="B105" s="529"/>
      <c r="C105" s="170" t="s">
        <v>16</v>
      </c>
      <c r="D105" s="245"/>
      <c r="E105" s="170"/>
      <c r="F105" s="346" t="s">
        <v>55</v>
      </c>
      <c r="G105" s="480">
        <v>950.72546577727474</v>
      </c>
      <c r="H105" s="267">
        <v>1062.5755205746013</v>
      </c>
      <c r="I105" s="267">
        <v>1174.4255753719276</v>
      </c>
      <c r="J105" s="267">
        <v>1174.4255753719276</v>
      </c>
      <c r="K105" s="267">
        <v>1118.5005479732645</v>
      </c>
      <c r="L105" s="267">
        <v>1230.350602770591</v>
      </c>
      <c r="M105" s="267">
        <v>1580.4316908741755</v>
      </c>
      <c r="N105" s="267">
        <v>1949.7830987908892</v>
      </c>
      <c r="O105" s="267">
        <v>2067.7957771790675</v>
      </c>
      <c r="P105" s="267">
        <v>2326.384968582599</v>
      </c>
      <c r="Q105" s="267">
        <v>2495.9059609231745</v>
      </c>
      <c r="R105" s="267">
        <v>2008.6888298539623</v>
      </c>
      <c r="S105" s="267">
        <v>2119.8087572908039</v>
      </c>
      <c r="T105" s="267">
        <v>2076.8181143696274</v>
      </c>
      <c r="U105" s="267">
        <v>2193.8611403861419</v>
      </c>
      <c r="V105" s="267">
        <v>1907.2823647829437</v>
      </c>
      <c r="W105" s="267">
        <v>1578.4390172452158</v>
      </c>
      <c r="X105" s="267">
        <v>1298.5775827096654</v>
      </c>
      <c r="Y105" s="267">
        <v>1028.0733625211792</v>
      </c>
      <c r="Z105" s="267">
        <v>647.96734836486485</v>
      </c>
      <c r="AA105" s="267">
        <v>750.3737755250686</v>
      </c>
      <c r="AB105" s="267">
        <v>600.03170535838376</v>
      </c>
      <c r="AC105" s="267">
        <v>535.57972792810858</v>
      </c>
      <c r="AD105" s="267">
        <v>531.01764472325408</v>
      </c>
      <c r="AE105" s="267">
        <v>528.13235625780567</v>
      </c>
      <c r="AF105" s="267">
        <v>553.85280189722539</v>
      </c>
      <c r="AG105" s="267">
        <v>539.13685150603931</v>
      </c>
      <c r="AH105" s="267">
        <v>560.24426633016981</v>
      </c>
      <c r="AI105" s="267">
        <v>510.84479369844001</v>
      </c>
      <c r="AJ105" s="267">
        <v>467.39782265344377</v>
      </c>
      <c r="AK105" s="267">
        <v>486.10759525151553</v>
      </c>
      <c r="AL105" s="267">
        <v>432.84854151266302</v>
      </c>
      <c r="AM105" s="267">
        <v>423.12883012571842</v>
      </c>
    </row>
    <row r="106" spans="1:44" ht="12.75">
      <c r="A106" s="156"/>
      <c r="B106" s="557" t="s">
        <v>92</v>
      </c>
      <c r="C106" s="212" t="s">
        <v>88</v>
      </c>
      <c r="D106" s="459" t="s">
        <v>486</v>
      </c>
      <c r="E106" s="19"/>
      <c r="F106" s="367" t="s">
        <v>63</v>
      </c>
      <c r="G106" s="368">
        <v>1.4279044565323726</v>
      </c>
      <c r="H106" s="368">
        <v>1.4279044565323726</v>
      </c>
      <c r="I106" s="368">
        <v>1.4279044565323726</v>
      </c>
      <c r="J106" s="368">
        <v>1.9038726087098303</v>
      </c>
      <c r="K106" s="368">
        <v>3.331777065242203</v>
      </c>
      <c r="L106" s="368">
        <v>8.8054108152829631</v>
      </c>
      <c r="M106" s="368">
        <v>8.8402432929730761</v>
      </c>
      <c r="N106" s="368">
        <v>6.5035085559573318</v>
      </c>
      <c r="O106" s="368">
        <v>6.2109316962976742</v>
      </c>
      <c r="P106" s="368">
        <v>11.07118454931096</v>
      </c>
      <c r="Q106" s="368">
        <v>5.2090207257000269</v>
      </c>
      <c r="R106" s="368">
        <v>6.1340942317218543</v>
      </c>
      <c r="S106" s="368">
        <v>8.7135701683796096</v>
      </c>
      <c r="T106" s="368">
        <v>6.8196615257658832</v>
      </c>
      <c r="U106" s="368">
        <v>9.4987408398300026</v>
      </c>
      <c r="V106" s="368">
        <v>8.4264733026000016</v>
      </c>
      <c r="W106" s="368">
        <v>10.107205604505006</v>
      </c>
      <c r="X106" s="368">
        <v>12.828201101164815</v>
      </c>
      <c r="Y106" s="368">
        <v>11.893150520167502</v>
      </c>
      <c r="Z106" s="368">
        <v>9.5301514807200132</v>
      </c>
      <c r="AA106" s="368">
        <v>9.978115702077913</v>
      </c>
      <c r="AB106" s="368">
        <v>9.1477134280799994</v>
      </c>
      <c r="AC106" s="368">
        <v>9.2633032503255457</v>
      </c>
      <c r="AD106" s="368">
        <v>5.7907760133441313</v>
      </c>
      <c r="AE106" s="368">
        <v>7.1001987671545566</v>
      </c>
      <c r="AF106" s="368">
        <v>7.7840866255584666</v>
      </c>
      <c r="AG106" s="368">
        <v>9.8794215398754819</v>
      </c>
      <c r="AH106" s="368">
        <v>10.384243405463263</v>
      </c>
      <c r="AI106" s="368">
        <v>12.547931891001358</v>
      </c>
      <c r="AJ106" s="368">
        <v>13.746086412834952</v>
      </c>
      <c r="AK106" s="368">
        <v>16.203430098600492</v>
      </c>
      <c r="AL106" s="368">
        <v>18.102731646478155</v>
      </c>
      <c r="AM106" s="368">
        <v>18.827974076196227</v>
      </c>
    </row>
    <row r="107" spans="1:44" ht="13.5" thickBot="1">
      <c r="A107" s="156"/>
      <c r="B107" s="528"/>
      <c r="C107" s="210" t="s">
        <v>89</v>
      </c>
      <c r="D107" s="460" t="s">
        <v>481</v>
      </c>
      <c r="E107" s="369"/>
      <c r="F107" s="464" t="s">
        <v>63</v>
      </c>
      <c r="G107" s="481">
        <v>0.14719906702702706</v>
      </c>
      <c r="H107" s="370">
        <v>0.14719906702702706</v>
      </c>
      <c r="I107" s="370">
        <v>0.14719906702702706</v>
      </c>
      <c r="J107" s="370">
        <v>0.19626542270270272</v>
      </c>
      <c r="K107" s="370">
        <v>0.34346448972972976</v>
      </c>
      <c r="L107" s="370">
        <v>0.9077275800000002</v>
      </c>
      <c r="M107" s="370">
        <v>0.37251507150000024</v>
      </c>
      <c r="N107" s="370">
        <v>1.7191904535000013</v>
      </c>
      <c r="O107" s="370">
        <v>2.0370268800000013</v>
      </c>
      <c r="P107" s="370">
        <v>3.0282868035000003</v>
      </c>
      <c r="Q107" s="370">
        <v>3.8268861750000016</v>
      </c>
      <c r="R107" s="370">
        <v>3.3246252359999997</v>
      </c>
      <c r="S107" s="370">
        <v>2.9160945000000007</v>
      </c>
      <c r="T107" s="370">
        <v>8.6142420000000026</v>
      </c>
      <c r="U107" s="370">
        <v>9.6038865000000069</v>
      </c>
      <c r="V107" s="370">
        <v>4.1042700000000067</v>
      </c>
      <c r="W107" s="370">
        <v>4.9415008500000077</v>
      </c>
      <c r="X107" s="370">
        <v>6.6021092839285878</v>
      </c>
      <c r="Y107" s="370">
        <v>1.7923449310992332</v>
      </c>
      <c r="Z107" s="370">
        <v>1.3409077712505213</v>
      </c>
      <c r="AA107" s="370">
        <v>1.5330577725000025</v>
      </c>
      <c r="AB107" s="370">
        <v>1.4091279750000021</v>
      </c>
      <c r="AC107" s="370">
        <v>1.2058274250000018</v>
      </c>
      <c r="AD107" s="370">
        <v>1.243090665000002</v>
      </c>
      <c r="AE107" s="370">
        <v>1.5226111350000027</v>
      </c>
      <c r="AF107" s="370">
        <v>1.2893888340000024</v>
      </c>
      <c r="AG107" s="370">
        <v>1.140305310000002</v>
      </c>
      <c r="AH107" s="370">
        <v>1.2757045050000022</v>
      </c>
      <c r="AI107" s="370">
        <v>1.2287478478500018</v>
      </c>
      <c r="AJ107" s="370">
        <v>1.0862166352500016</v>
      </c>
      <c r="AK107" s="370">
        <v>1.1038616819999958</v>
      </c>
      <c r="AL107" s="370">
        <v>1.1003627250000021</v>
      </c>
      <c r="AM107" s="370">
        <v>0.87041283750000142</v>
      </c>
    </row>
    <row r="108" spans="1:44" ht="13.5" thickTop="1">
      <c r="B108" s="528"/>
      <c r="C108" s="46" t="s">
        <v>16</v>
      </c>
      <c r="D108" s="47"/>
      <c r="E108" s="48"/>
      <c r="F108" s="56" t="s">
        <v>63</v>
      </c>
      <c r="G108" s="174">
        <f>G106+G107</f>
        <v>1.5751035235593998</v>
      </c>
      <c r="H108" s="174">
        <f t="shared" ref="H108:AE108" si="145">H106+H107</f>
        <v>1.5751035235593998</v>
      </c>
      <c r="I108" s="174">
        <f t="shared" si="145"/>
        <v>1.5751035235593998</v>
      </c>
      <c r="J108" s="174">
        <f t="shared" si="145"/>
        <v>2.1001380314125329</v>
      </c>
      <c r="K108" s="174">
        <f t="shared" si="145"/>
        <v>3.6752415549719326</v>
      </c>
      <c r="L108" s="174">
        <f t="shared" si="145"/>
        <v>9.7131383952829626</v>
      </c>
      <c r="M108" s="174">
        <f t="shared" si="145"/>
        <v>9.2127583644730766</v>
      </c>
      <c r="N108" s="174">
        <f t="shared" si="145"/>
        <v>8.2226990094573331</v>
      </c>
      <c r="O108" s="174">
        <f t="shared" si="145"/>
        <v>8.247958576297675</v>
      </c>
      <c r="P108" s="174">
        <f t="shared" si="145"/>
        <v>14.09947135281096</v>
      </c>
      <c r="Q108" s="174">
        <f t="shared" si="145"/>
        <v>9.035906900700029</v>
      </c>
      <c r="R108" s="174">
        <f t="shared" si="145"/>
        <v>9.4587194677218545</v>
      </c>
      <c r="S108" s="174">
        <f t="shared" si="145"/>
        <v>11.629664668379611</v>
      </c>
      <c r="T108" s="174">
        <f t="shared" si="145"/>
        <v>15.433903525765885</v>
      </c>
      <c r="U108" s="174">
        <f t="shared" si="145"/>
        <v>19.102627339830008</v>
      </c>
      <c r="V108" s="174">
        <f t="shared" si="145"/>
        <v>12.530743302600008</v>
      </c>
      <c r="W108" s="174">
        <f t="shared" si="145"/>
        <v>15.048706454505014</v>
      </c>
      <c r="X108" s="174">
        <f t="shared" si="145"/>
        <v>19.430310385093403</v>
      </c>
      <c r="Y108" s="174">
        <f t="shared" si="145"/>
        <v>13.685495451266736</v>
      </c>
      <c r="Z108" s="174">
        <f t="shared" si="145"/>
        <v>10.871059251970534</v>
      </c>
      <c r="AA108" s="174">
        <f t="shared" si="145"/>
        <v>11.511173474577916</v>
      </c>
      <c r="AB108" s="174">
        <f t="shared" si="145"/>
        <v>10.556841403080002</v>
      </c>
      <c r="AC108" s="174">
        <f t="shared" si="145"/>
        <v>10.469130675325548</v>
      </c>
      <c r="AD108" s="174">
        <f t="shared" si="145"/>
        <v>7.0338666783441335</v>
      </c>
      <c r="AE108" s="174">
        <f t="shared" si="145"/>
        <v>8.6228099021545592</v>
      </c>
      <c r="AF108" s="174">
        <f t="shared" ref="AF108" si="146">AF106+AF107</f>
        <v>9.0734754595584697</v>
      </c>
      <c r="AG108" s="174">
        <f t="shared" ref="AG108:AH108" si="147">AG106+AG107</f>
        <v>11.019726849875484</v>
      </c>
      <c r="AH108" s="174">
        <f t="shared" si="147"/>
        <v>11.659947910463265</v>
      </c>
      <c r="AI108" s="174">
        <f t="shared" ref="AI108:AJ108" si="148">AI106+AI107</f>
        <v>13.77667973885136</v>
      </c>
      <c r="AJ108" s="174">
        <f t="shared" si="148"/>
        <v>14.832303048084954</v>
      </c>
      <c r="AK108" s="174">
        <f t="shared" ref="AK108:AL108" si="149">AK106+AK107</f>
        <v>17.307291780600487</v>
      </c>
      <c r="AL108" s="174">
        <f t="shared" si="149"/>
        <v>19.203094371478159</v>
      </c>
      <c r="AM108" s="174">
        <f t="shared" ref="AM108" si="150">AM106+AM107</f>
        <v>19.698386913696229</v>
      </c>
    </row>
    <row r="109" spans="1:44" ht="15" thickBot="1">
      <c r="B109" s="553"/>
      <c r="C109" s="371" t="s">
        <v>16</v>
      </c>
      <c r="D109" s="372"/>
      <c r="E109" s="371"/>
      <c r="F109" s="21" t="s">
        <v>55</v>
      </c>
      <c r="G109" s="373">
        <v>25.359166729306338</v>
      </c>
      <c r="H109" s="373">
        <v>25.359166729306338</v>
      </c>
      <c r="I109" s="373">
        <v>25.359166729306338</v>
      </c>
      <c r="J109" s="373">
        <v>33.812222305741777</v>
      </c>
      <c r="K109" s="373">
        <v>59.171389035048115</v>
      </c>
      <c r="L109" s="373">
        <v>156.38152816405568</v>
      </c>
      <c r="M109" s="373">
        <v>148.32540966801653</v>
      </c>
      <c r="N109" s="373">
        <v>132.38545405226304</v>
      </c>
      <c r="O109" s="373">
        <v>132.79213307839257</v>
      </c>
      <c r="P109" s="373">
        <v>227.00148878025644</v>
      </c>
      <c r="Q109" s="373">
        <v>145.47810110127048</v>
      </c>
      <c r="R109" s="373">
        <v>152.28538343032184</v>
      </c>
      <c r="S109" s="373">
        <v>187.23760116091174</v>
      </c>
      <c r="T109" s="373">
        <v>248.48584676483077</v>
      </c>
      <c r="U109" s="373">
        <v>307.55230017126308</v>
      </c>
      <c r="V109" s="373">
        <v>201.74496717186014</v>
      </c>
      <c r="W109" s="373">
        <v>242.28417391753072</v>
      </c>
      <c r="X109" s="373">
        <v>312.82799720000378</v>
      </c>
      <c r="Y109" s="373">
        <v>220.33647676539445</v>
      </c>
      <c r="Z109" s="373">
        <v>175.0240539567256</v>
      </c>
      <c r="AA109" s="373">
        <v>185.32989294070444</v>
      </c>
      <c r="AB109" s="373">
        <v>169.96514658958802</v>
      </c>
      <c r="AC109" s="373">
        <v>168.55300387274133</v>
      </c>
      <c r="AD109" s="373">
        <v>113.24525352134054</v>
      </c>
      <c r="AE109" s="373">
        <v>138.8272394246884</v>
      </c>
      <c r="AF109" s="373">
        <v>146.08295489889136</v>
      </c>
      <c r="AG109" s="373">
        <v>177.41760228299529</v>
      </c>
      <c r="AH109" s="373">
        <v>187.72516135845856</v>
      </c>
      <c r="AI109" s="373">
        <v>221.8045437955069</v>
      </c>
      <c r="AJ109" s="373">
        <v>238.80007907416777</v>
      </c>
      <c r="AK109" s="373">
        <v>278.6473976676678</v>
      </c>
      <c r="AL109" s="373">
        <v>309.1698193807984</v>
      </c>
      <c r="AM109" s="373">
        <v>317.14402931050927</v>
      </c>
    </row>
    <row r="110" spans="1:44" ht="15" thickTop="1">
      <c r="B110" s="365" t="s">
        <v>373</v>
      </c>
      <c r="C110" s="74"/>
      <c r="D110" s="32"/>
      <c r="E110" s="155"/>
      <c r="F110" s="24" t="s">
        <v>55</v>
      </c>
      <c r="G110" s="366">
        <f>SUM(G98,G101,G105,G109)</f>
        <v>2345.6864979957622</v>
      </c>
      <c r="H110" s="366">
        <f t="shared" ref="H110:AG110" si="151">SUM(H98,H101,H105,H109)</f>
        <v>2667.2197613740523</v>
      </c>
      <c r="I110" s="366">
        <f t="shared" si="151"/>
        <v>2850.795678580293</v>
      </c>
      <c r="J110" s="366">
        <f t="shared" si="151"/>
        <v>3654.5138466316907</v>
      </c>
      <c r="K110" s="366">
        <f t="shared" si="151"/>
        <v>4231.1204121039927</v>
      </c>
      <c r="L110" s="366">
        <f t="shared" si="151"/>
        <v>5323.4607457209931</v>
      </c>
      <c r="M110" s="366">
        <f t="shared" si="151"/>
        <v>6232.1202916441616</v>
      </c>
      <c r="N110" s="366">
        <f t="shared" si="151"/>
        <v>7716.8664196232612</v>
      </c>
      <c r="O110" s="366">
        <f t="shared" si="151"/>
        <v>7900.374647958447</v>
      </c>
      <c r="P110" s="366">
        <f t="shared" si="151"/>
        <v>8633.6724001478433</v>
      </c>
      <c r="Q110" s="366">
        <f t="shared" si="151"/>
        <v>9172.3017670354457</v>
      </c>
      <c r="R110" s="366">
        <f t="shared" si="151"/>
        <v>7167.0287329164976</v>
      </c>
      <c r="S110" s="366">
        <f t="shared" si="151"/>
        <v>7382.7553475726399</v>
      </c>
      <c r="T110" s="366">
        <f t="shared" si="151"/>
        <v>7371.2828845867261</v>
      </c>
      <c r="U110" s="366">
        <f t="shared" si="151"/>
        <v>7879.1266391831741</v>
      </c>
      <c r="V110" s="366">
        <f t="shared" si="151"/>
        <v>6686.8496917513239</v>
      </c>
      <c r="W110" s="366">
        <f t="shared" si="151"/>
        <v>6751.9817423431487</v>
      </c>
      <c r="X110" s="366">
        <f t="shared" si="151"/>
        <v>6058.5290068787926</v>
      </c>
      <c r="Y110" s="366">
        <f t="shared" si="151"/>
        <v>4621.3830635310424</v>
      </c>
      <c r="Z110" s="366">
        <f t="shared" si="151"/>
        <v>2932.3511948446867</v>
      </c>
      <c r="AA110" s="366">
        <f t="shared" si="151"/>
        <v>3170.274959934146</v>
      </c>
      <c r="AB110" s="366">
        <f t="shared" si="151"/>
        <v>2660.223177024533</v>
      </c>
      <c r="AC110" s="366">
        <f t="shared" si="151"/>
        <v>2362.1282163205733</v>
      </c>
      <c r="AD110" s="366">
        <f t="shared" si="151"/>
        <v>2236.6840817401571</v>
      </c>
      <c r="AE110" s="366">
        <f t="shared" si="151"/>
        <v>2340.1139422359579</v>
      </c>
      <c r="AF110" s="366">
        <f t="shared" si="151"/>
        <v>2332.4895166379388</v>
      </c>
      <c r="AG110" s="366">
        <f t="shared" si="151"/>
        <v>2473.9571739467374</v>
      </c>
      <c r="AH110" s="366">
        <f t="shared" ref="AH110:AI110" si="152">SUM(AH98,AH101,AH105,AH109)</f>
        <v>2632.2279059640377</v>
      </c>
      <c r="AI110" s="366">
        <f t="shared" si="152"/>
        <v>2574.4684999841747</v>
      </c>
      <c r="AJ110" s="366">
        <f t="shared" ref="AJ110:AK110" si="153">SUM(AJ98,AJ101,AJ105,AJ109)</f>
        <v>2455.8177282330389</v>
      </c>
      <c r="AK110" s="366">
        <f t="shared" si="153"/>
        <v>2659.9542749477482</v>
      </c>
      <c r="AL110" s="366">
        <f t="shared" ref="AL110" si="154">SUM(AL98,AL101,AL105,AL109)</f>
        <v>2335.7147400454728</v>
      </c>
      <c r="AM110" s="366">
        <f>SUM(AM98,AM101,AM105,AM109)</f>
        <v>2340.7708856146446</v>
      </c>
    </row>
    <row r="111" spans="1:44" ht="12.75">
      <c r="B111" s="190"/>
      <c r="C111" s="190"/>
      <c r="D111" s="190"/>
      <c r="E111" s="49"/>
      <c r="F111" s="190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357"/>
      <c r="AF111" s="357"/>
      <c r="AG111" s="357"/>
      <c r="AH111" s="357"/>
      <c r="AI111" s="357"/>
      <c r="AJ111" s="357"/>
      <c r="AK111" s="357"/>
      <c r="AL111" s="357"/>
      <c r="AM111" s="230"/>
      <c r="AN111" s="357"/>
      <c r="AO111" s="357"/>
      <c r="AP111" s="357"/>
      <c r="AQ111" s="357"/>
      <c r="AR111" s="357"/>
    </row>
    <row r="112" spans="1:44" ht="12.75">
      <c r="B112" s="19"/>
      <c r="C112" s="17"/>
      <c r="D112" s="18"/>
      <c r="E112" s="19"/>
      <c r="F112" s="19"/>
      <c r="G112" s="19"/>
      <c r="H112" s="4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50"/>
      <c r="AA112" s="50"/>
      <c r="AB112" s="50"/>
      <c r="AC112" s="51"/>
      <c r="AD112" s="43"/>
      <c r="AE112" s="43"/>
      <c r="AF112" s="43"/>
      <c r="AG112" s="43"/>
      <c r="AH112" s="43"/>
      <c r="AI112" s="12"/>
      <c r="AJ112" s="43"/>
      <c r="AK112" s="43"/>
      <c r="AL112" s="43"/>
      <c r="AM112" s="43"/>
      <c r="AN112" s="43"/>
      <c r="AO112" s="43"/>
      <c r="AP112" s="43"/>
      <c r="AQ112" s="43"/>
      <c r="AR112" s="43"/>
    </row>
    <row r="113" spans="1:43" ht="12.75">
      <c r="B113" s="223" t="s">
        <v>493</v>
      </c>
      <c r="C113" s="17"/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50"/>
      <c r="AA113" s="50"/>
      <c r="AB113" s="50"/>
      <c r="AC113" s="51"/>
      <c r="AD113" s="51"/>
      <c r="AE113" s="54"/>
      <c r="AF113" s="54"/>
      <c r="AG113" s="54"/>
      <c r="AH113" s="54"/>
      <c r="AI113" s="54"/>
      <c r="AJ113" s="54"/>
      <c r="AK113" s="54"/>
      <c r="AL113" s="54"/>
      <c r="AM113" s="54"/>
    </row>
    <row r="114" spans="1:43" ht="12.75">
      <c r="B114" s="153" t="s">
        <v>1</v>
      </c>
      <c r="C114" s="534"/>
      <c r="D114" s="534"/>
      <c r="E114" s="535"/>
      <c r="F114" s="467" t="s">
        <v>2</v>
      </c>
      <c r="G114" s="469">
        <v>1990</v>
      </c>
      <c r="H114" s="121">
        <f t="shared" ref="H114:AM114" si="155">G114+1</f>
        <v>1991</v>
      </c>
      <c r="I114" s="121">
        <f t="shared" si="155"/>
        <v>1992</v>
      </c>
      <c r="J114" s="121">
        <f t="shared" si="155"/>
        <v>1993</v>
      </c>
      <c r="K114" s="121">
        <f t="shared" si="155"/>
        <v>1994</v>
      </c>
      <c r="L114" s="121">
        <f t="shared" si="155"/>
        <v>1995</v>
      </c>
      <c r="M114" s="121">
        <f t="shared" si="155"/>
        <v>1996</v>
      </c>
      <c r="N114" s="121">
        <f t="shared" si="155"/>
        <v>1997</v>
      </c>
      <c r="O114" s="121">
        <f t="shared" si="155"/>
        <v>1998</v>
      </c>
      <c r="P114" s="121">
        <f t="shared" si="155"/>
        <v>1999</v>
      </c>
      <c r="Q114" s="121">
        <f t="shared" si="155"/>
        <v>2000</v>
      </c>
      <c r="R114" s="121">
        <f t="shared" si="155"/>
        <v>2001</v>
      </c>
      <c r="S114" s="121">
        <f t="shared" si="155"/>
        <v>2002</v>
      </c>
      <c r="T114" s="121">
        <f t="shared" si="155"/>
        <v>2003</v>
      </c>
      <c r="U114" s="121">
        <f t="shared" si="155"/>
        <v>2004</v>
      </c>
      <c r="V114" s="121">
        <f t="shared" si="155"/>
        <v>2005</v>
      </c>
      <c r="W114" s="121">
        <f t="shared" si="155"/>
        <v>2006</v>
      </c>
      <c r="X114" s="121">
        <f t="shared" si="155"/>
        <v>2007</v>
      </c>
      <c r="Y114" s="121">
        <f t="shared" si="155"/>
        <v>2008</v>
      </c>
      <c r="Z114" s="121">
        <f t="shared" si="155"/>
        <v>2009</v>
      </c>
      <c r="AA114" s="121">
        <f t="shared" si="155"/>
        <v>2010</v>
      </c>
      <c r="AB114" s="121">
        <f t="shared" si="155"/>
        <v>2011</v>
      </c>
      <c r="AC114" s="121">
        <f t="shared" si="155"/>
        <v>2012</v>
      </c>
      <c r="AD114" s="121">
        <f t="shared" si="155"/>
        <v>2013</v>
      </c>
      <c r="AE114" s="121">
        <f t="shared" si="155"/>
        <v>2014</v>
      </c>
      <c r="AF114" s="121">
        <f t="shared" si="155"/>
        <v>2015</v>
      </c>
      <c r="AG114" s="121">
        <f t="shared" si="155"/>
        <v>2016</v>
      </c>
      <c r="AH114" s="121">
        <f t="shared" si="155"/>
        <v>2017</v>
      </c>
      <c r="AI114" s="121">
        <f t="shared" si="155"/>
        <v>2018</v>
      </c>
      <c r="AJ114" s="121">
        <f t="shared" si="155"/>
        <v>2019</v>
      </c>
      <c r="AK114" s="121">
        <f t="shared" si="155"/>
        <v>2020</v>
      </c>
      <c r="AL114" s="121">
        <f t="shared" si="155"/>
        <v>2021</v>
      </c>
      <c r="AM114" s="121">
        <f t="shared" si="155"/>
        <v>2022</v>
      </c>
    </row>
    <row r="115" spans="1:43" ht="14.25">
      <c r="B115" s="536" t="s">
        <v>56</v>
      </c>
      <c r="C115" s="86" t="s">
        <v>94</v>
      </c>
      <c r="D115" s="351" t="s">
        <v>482</v>
      </c>
      <c r="E115" s="268"/>
      <c r="F115" s="346" t="s">
        <v>55</v>
      </c>
      <c r="G115" s="423" t="s">
        <v>528</v>
      </c>
      <c r="H115" s="88" t="s">
        <v>528</v>
      </c>
      <c r="I115" s="88">
        <v>3.8010579230799317</v>
      </c>
      <c r="J115" s="88">
        <v>65.07466063943005</v>
      </c>
      <c r="K115" s="88">
        <v>336.09121715175871</v>
      </c>
      <c r="L115" s="88">
        <v>840.58676751145777</v>
      </c>
      <c r="M115" s="88">
        <v>1207.7414790610528</v>
      </c>
      <c r="N115" s="88">
        <v>1584.7764444566922</v>
      </c>
      <c r="O115" s="88">
        <v>1935.1324877799407</v>
      </c>
      <c r="P115" s="88">
        <v>2293.3902350391259</v>
      </c>
      <c r="Q115" s="88">
        <v>2713.1391024619275</v>
      </c>
      <c r="R115" s="88">
        <v>3277.2663964817439</v>
      </c>
      <c r="S115" s="88">
        <v>4074.9337596214928</v>
      </c>
      <c r="T115" s="88">
        <v>5110.5464225600099</v>
      </c>
      <c r="U115" s="88">
        <v>6511.4617491426061</v>
      </c>
      <c r="V115" s="88">
        <v>8198.1951075268607</v>
      </c>
      <c r="W115" s="88">
        <v>10081.587289560748</v>
      </c>
      <c r="X115" s="88">
        <v>12578.937304911442</v>
      </c>
      <c r="Y115" s="88">
        <v>14677.071746443611</v>
      </c>
      <c r="Z115" s="88">
        <v>16919.413051006413</v>
      </c>
      <c r="AA115" s="88">
        <v>19321.639567854159</v>
      </c>
      <c r="AB115" s="88">
        <v>21881.951192863475</v>
      </c>
      <c r="AC115" s="88">
        <v>24979.427142199493</v>
      </c>
      <c r="AD115" s="88">
        <v>27521.34027864469</v>
      </c>
      <c r="AE115" s="88">
        <v>30898.423313208146</v>
      </c>
      <c r="AF115" s="88">
        <v>34059.234262203638</v>
      </c>
      <c r="AG115" s="88">
        <v>36158.94552878174</v>
      </c>
      <c r="AH115" s="88">
        <v>37523.745573784625</v>
      </c>
      <c r="AI115" s="88">
        <v>38889.871557402992</v>
      </c>
      <c r="AJ115" s="88">
        <v>40917.601986328664</v>
      </c>
      <c r="AK115" s="88">
        <v>42464.060586692525</v>
      </c>
      <c r="AL115" s="88">
        <v>43266.358778194044</v>
      </c>
      <c r="AM115" s="88">
        <v>42810.331379183073</v>
      </c>
      <c r="AN115" s="15"/>
    </row>
    <row r="116" spans="1:43" ht="14.25">
      <c r="B116" s="560"/>
      <c r="C116" s="86" t="s">
        <v>95</v>
      </c>
      <c r="D116" s="259" t="s">
        <v>96</v>
      </c>
      <c r="E116" s="268"/>
      <c r="F116" s="346" t="s">
        <v>55</v>
      </c>
      <c r="G116" s="423">
        <v>1.2208972972972973</v>
      </c>
      <c r="H116" s="88" t="s">
        <v>528</v>
      </c>
      <c r="I116" s="88">
        <v>36.626918918918918</v>
      </c>
      <c r="J116" s="88">
        <v>238.07497297297297</v>
      </c>
      <c r="K116" s="88">
        <v>409.00059459459459</v>
      </c>
      <c r="L116" s="88">
        <v>451.73200000000003</v>
      </c>
      <c r="M116" s="88">
        <v>411.29399999999998</v>
      </c>
      <c r="N116" s="88">
        <v>425.65200000000004</v>
      </c>
      <c r="O116" s="88">
        <v>409.5</v>
      </c>
      <c r="P116" s="88">
        <v>413.4</v>
      </c>
      <c r="Q116" s="88">
        <v>440.31</v>
      </c>
      <c r="R116" s="88">
        <v>410.42949999999996</v>
      </c>
      <c r="S116" s="88">
        <v>446.42650000000003</v>
      </c>
      <c r="T116" s="88">
        <v>663.4195745729304</v>
      </c>
      <c r="U116" s="88">
        <v>810.20026865965838</v>
      </c>
      <c r="V116" s="88">
        <v>828.53613671484879</v>
      </c>
      <c r="W116" s="88">
        <v>1053.0690080814718</v>
      </c>
      <c r="X116" s="88">
        <v>1257.3350537056504</v>
      </c>
      <c r="Y116" s="88">
        <v>1326.8168900000001</v>
      </c>
      <c r="Z116" s="88">
        <v>1414.6284344444443</v>
      </c>
      <c r="AA116" s="88">
        <v>1538.0939944444444</v>
      </c>
      <c r="AB116" s="88">
        <v>1690.4292444444441</v>
      </c>
      <c r="AC116" s="88">
        <v>1827.9443144444444</v>
      </c>
      <c r="AD116" s="88">
        <v>1957.1973044444444</v>
      </c>
      <c r="AE116" s="88">
        <v>2081.9681844444444</v>
      </c>
      <c r="AF116" s="88">
        <v>2178.6659944444441</v>
      </c>
      <c r="AG116" s="88">
        <v>2323.0711144444444</v>
      </c>
      <c r="AH116" s="88">
        <v>2453.5694044444444</v>
      </c>
      <c r="AI116" s="88">
        <v>2558.3343244444441</v>
      </c>
      <c r="AJ116" s="88">
        <v>2609.7818944444443</v>
      </c>
      <c r="AK116" s="88">
        <v>2571.3541144444443</v>
      </c>
      <c r="AL116" s="88">
        <v>2585.6747344444443</v>
      </c>
      <c r="AM116" s="88">
        <v>2591.4150244444445</v>
      </c>
    </row>
    <row r="117" spans="1:43" ht="14.25">
      <c r="B117" s="560"/>
      <c r="C117" s="86" t="s">
        <v>97</v>
      </c>
      <c r="D117" s="259" t="s">
        <v>98</v>
      </c>
      <c r="E117" s="268"/>
      <c r="F117" s="346" t="s">
        <v>55</v>
      </c>
      <c r="G117" s="423" t="s">
        <v>528</v>
      </c>
      <c r="H117" s="88" t="s">
        <v>528</v>
      </c>
      <c r="I117" s="88" t="s">
        <v>528</v>
      </c>
      <c r="J117" s="88" t="s">
        <v>528</v>
      </c>
      <c r="K117" s="88" t="s">
        <v>528</v>
      </c>
      <c r="L117" s="88" t="s">
        <v>528</v>
      </c>
      <c r="M117" s="145">
        <v>0.22107542011297762</v>
      </c>
      <c r="N117" s="145">
        <v>0.60094529092046101</v>
      </c>
      <c r="O117" s="88">
        <v>1.6335386471047944</v>
      </c>
      <c r="P117" s="88">
        <v>3.3851380920607719</v>
      </c>
      <c r="Q117" s="88">
        <v>4.1596144124483656</v>
      </c>
      <c r="R117" s="88">
        <v>4.8144248111593733</v>
      </c>
      <c r="S117" s="88">
        <v>5.3816473789928905</v>
      </c>
      <c r="T117" s="88">
        <v>5.8819731422394543</v>
      </c>
      <c r="U117" s="88">
        <v>6.3027059024178227</v>
      </c>
      <c r="V117" s="88">
        <v>6.615858680024</v>
      </c>
      <c r="W117" s="88">
        <v>6.739051714296</v>
      </c>
      <c r="X117" s="88">
        <v>6.9742077078960003</v>
      </c>
      <c r="Y117" s="88">
        <v>7.1028832699439999</v>
      </c>
      <c r="Z117" s="88">
        <v>7.4582364280000011</v>
      </c>
      <c r="AA117" s="88">
        <v>7.7272815080000008</v>
      </c>
      <c r="AB117" s="88">
        <v>7.5614540280000018</v>
      </c>
      <c r="AC117" s="88">
        <v>7.7887157479999996</v>
      </c>
      <c r="AD117" s="88">
        <v>7.7601375479999994</v>
      </c>
      <c r="AE117" s="88">
        <v>9.045303947999999</v>
      </c>
      <c r="AF117" s="88">
        <v>8.7894704679999975</v>
      </c>
      <c r="AG117" s="88">
        <v>8.4085671079999997</v>
      </c>
      <c r="AH117" s="88">
        <v>8.7980841079999994</v>
      </c>
      <c r="AI117" s="88">
        <v>8.8536997079999971</v>
      </c>
      <c r="AJ117" s="88">
        <v>9.073676908000003</v>
      </c>
      <c r="AK117" s="88">
        <v>9.4146229479999981</v>
      </c>
      <c r="AL117" s="88">
        <v>9.0413981480000025</v>
      </c>
      <c r="AM117" s="88">
        <v>9.2075361079999958</v>
      </c>
    </row>
    <row r="118" spans="1:43" ht="14.25">
      <c r="B118" s="560"/>
      <c r="C118" s="86" t="s">
        <v>99</v>
      </c>
      <c r="D118" s="259" t="s">
        <v>100</v>
      </c>
      <c r="E118" s="268"/>
      <c r="F118" s="379" t="s">
        <v>55</v>
      </c>
      <c r="G118" s="423" t="s">
        <v>528</v>
      </c>
      <c r="H118" s="88" t="s">
        <v>528</v>
      </c>
      <c r="I118" s="88">
        <v>68.513513513513502</v>
      </c>
      <c r="J118" s="88">
        <v>513.85135135135135</v>
      </c>
      <c r="K118" s="88">
        <v>965.3378378378377</v>
      </c>
      <c r="L118" s="88">
        <v>1365</v>
      </c>
      <c r="M118" s="88">
        <v>2083.25</v>
      </c>
      <c r="N118" s="88">
        <v>2647.5149999999999</v>
      </c>
      <c r="O118" s="88">
        <v>2861.6899999999996</v>
      </c>
      <c r="P118" s="88">
        <v>2810.34</v>
      </c>
      <c r="Q118" s="88">
        <v>2835.1247000000003</v>
      </c>
      <c r="R118" s="88">
        <v>2687.0944</v>
      </c>
      <c r="S118" s="88">
        <v>2688.5880999999999</v>
      </c>
      <c r="T118" s="88">
        <v>2596.3155999999999</v>
      </c>
      <c r="U118" s="88">
        <v>2166.7479720000001</v>
      </c>
      <c r="V118" s="88">
        <v>1592.140457</v>
      </c>
      <c r="W118" s="88">
        <v>1074.8101830000001</v>
      </c>
      <c r="X118" s="88">
        <v>866.25880499999994</v>
      </c>
      <c r="Y118" s="88">
        <v>908.43447000000003</v>
      </c>
      <c r="Z118" s="88">
        <v>825.97863499999994</v>
      </c>
      <c r="AA118" s="88">
        <v>652.71187399999997</v>
      </c>
      <c r="AB118" s="88">
        <v>622.67478800000004</v>
      </c>
      <c r="AC118" s="88">
        <v>547.36680999999999</v>
      </c>
      <c r="AD118" s="88">
        <v>473.40540400000003</v>
      </c>
      <c r="AE118" s="88">
        <v>485.23661800000002</v>
      </c>
      <c r="AF118" s="88">
        <v>519.23899300000005</v>
      </c>
      <c r="AG118" s="88">
        <v>561.09695499999987</v>
      </c>
      <c r="AH118" s="88">
        <v>574.11775000000011</v>
      </c>
      <c r="AI118" s="88">
        <v>521.91000000000008</v>
      </c>
      <c r="AJ118" s="88">
        <v>547.71474999999998</v>
      </c>
      <c r="AK118" s="88">
        <v>626.21049999999991</v>
      </c>
      <c r="AL118" s="88">
        <v>568.33900000000006</v>
      </c>
      <c r="AM118" s="88">
        <v>425.73274999999995</v>
      </c>
    </row>
    <row r="119" spans="1:43" ht="15" thickBot="1">
      <c r="B119" s="560"/>
      <c r="C119" s="86" t="s">
        <v>101</v>
      </c>
      <c r="D119" s="57" t="s">
        <v>102</v>
      </c>
      <c r="E119" s="215"/>
      <c r="F119" s="379" t="s">
        <v>55</v>
      </c>
      <c r="G119" s="112" t="s">
        <v>528</v>
      </c>
      <c r="H119" s="112" t="s">
        <v>528</v>
      </c>
      <c r="I119" s="112" t="s">
        <v>528</v>
      </c>
      <c r="J119" s="112" t="s">
        <v>528</v>
      </c>
      <c r="K119" s="112" t="s">
        <v>528</v>
      </c>
      <c r="L119" s="112" t="s">
        <v>528</v>
      </c>
      <c r="M119" s="112" t="s">
        <v>528</v>
      </c>
      <c r="N119" s="112" t="s">
        <v>528</v>
      </c>
      <c r="O119" s="112" t="s">
        <v>528</v>
      </c>
      <c r="P119" s="112" t="s">
        <v>528</v>
      </c>
      <c r="Q119" s="112" t="s">
        <v>528</v>
      </c>
      <c r="R119" s="112" t="s">
        <v>528</v>
      </c>
      <c r="S119" s="112" t="s">
        <v>528</v>
      </c>
      <c r="T119" s="112">
        <v>2.3795086041154119</v>
      </c>
      <c r="U119" s="112">
        <v>4.3804590212124621</v>
      </c>
      <c r="V119" s="112">
        <v>5.8406120282832834</v>
      </c>
      <c r="W119" s="112">
        <v>8.0578814093908271</v>
      </c>
      <c r="X119" s="112">
        <v>15.89944385477116</v>
      </c>
      <c r="Y119" s="112">
        <v>23.200208890125264</v>
      </c>
      <c r="Z119" s="112">
        <v>39.586370413920037</v>
      </c>
      <c r="AA119" s="112">
        <v>60.893788368953487</v>
      </c>
      <c r="AB119" s="112">
        <v>87.068383014223031</v>
      </c>
      <c r="AC119" s="112">
        <v>95.160001833707881</v>
      </c>
      <c r="AD119" s="112">
        <v>109.96426894545453</v>
      </c>
      <c r="AE119" s="112">
        <v>123.85351278461538</v>
      </c>
      <c r="AF119" s="112">
        <v>127.27167315140187</v>
      </c>
      <c r="AG119" s="112">
        <v>131.27913000000001</v>
      </c>
      <c r="AH119" s="112">
        <v>117.30001804137932</v>
      </c>
      <c r="AI119" s="112">
        <v>118.75175093793101</v>
      </c>
      <c r="AJ119" s="112">
        <v>123.78442497931036</v>
      </c>
      <c r="AK119" s="112">
        <v>128.13962366896553</v>
      </c>
      <c r="AL119" s="112">
        <v>129.20422779310346</v>
      </c>
      <c r="AM119" s="112">
        <v>129.34940108275862</v>
      </c>
    </row>
    <row r="120" spans="1:43" ht="15" thickTop="1">
      <c r="B120" s="529"/>
      <c r="C120" s="39" t="s">
        <v>16</v>
      </c>
      <c r="D120" s="41"/>
      <c r="E120" s="39"/>
      <c r="F120" s="24" t="s">
        <v>55</v>
      </c>
      <c r="G120" s="109">
        <f>SUM(G115:G119)</f>
        <v>1.2208972972972973</v>
      </c>
      <c r="H120" s="109" t="str">
        <f>IF(SUM(H115:H119)&gt;0,SUM(H115:H119),"NO")</f>
        <v>NO</v>
      </c>
      <c r="I120" s="109">
        <f t="shared" ref="I120:AE120" si="156">SUM(I115:I119)</f>
        <v>108.94149035551234</v>
      </c>
      <c r="J120" s="109">
        <f t="shared" si="156"/>
        <v>817.00098496375438</v>
      </c>
      <c r="K120" s="109">
        <f t="shared" si="156"/>
        <v>1710.4296495841909</v>
      </c>
      <c r="L120" s="109">
        <f t="shared" si="156"/>
        <v>2657.3187675114577</v>
      </c>
      <c r="M120" s="109">
        <f t="shared" si="156"/>
        <v>3702.5065544811659</v>
      </c>
      <c r="N120" s="109">
        <f t="shared" si="156"/>
        <v>4658.5443897476125</v>
      </c>
      <c r="O120" s="109">
        <f t="shared" si="156"/>
        <v>5207.9560264270449</v>
      </c>
      <c r="P120" s="109">
        <f t="shared" si="156"/>
        <v>5520.5153731311875</v>
      </c>
      <c r="Q120" s="109">
        <f t="shared" si="156"/>
        <v>5992.7334168743764</v>
      </c>
      <c r="R120" s="109">
        <f t="shared" si="156"/>
        <v>6379.6047212929034</v>
      </c>
      <c r="S120" s="109">
        <f t="shared" si="156"/>
        <v>7215.3300070004861</v>
      </c>
      <c r="T120" s="109">
        <f t="shared" si="156"/>
        <v>8378.5430788792946</v>
      </c>
      <c r="U120" s="109">
        <f t="shared" si="156"/>
        <v>9499.0931547258951</v>
      </c>
      <c r="V120" s="109">
        <f t="shared" si="156"/>
        <v>10631.328171950017</v>
      </c>
      <c r="W120" s="109">
        <f t="shared" si="156"/>
        <v>12224.263413765906</v>
      </c>
      <c r="X120" s="109">
        <f t="shared" si="156"/>
        <v>14725.404815179758</v>
      </c>
      <c r="Y120" s="109">
        <f t="shared" si="156"/>
        <v>16942.626198603681</v>
      </c>
      <c r="Z120" s="109">
        <f t="shared" si="156"/>
        <v>19207.064727292774</v>
      </c>
      <c r="AA120" s="109">
        <f t="shared" si="156"/>
        <v>21581.066506175557</v>
      </c>
      <c r="AB120" s="109">
        <f t="shared" si="156"/>
        <v>24289.685062350141</v>
      </c>
      <c r="AC120" s="109">
        <f t="shared" si="156"/>
        <v>27457.686984225646</v>
      </c>
      <c r="AD120" s="109">
        <f t="shared" si="156"/>
        <v>30069.667393582593</v>
      </c>
      <c r="AE120" s="109">
        <f t="shared" si="156"/>
        <v>33598.526932385212</v>
      </c>
      <c r="AF120" s="109">
        <f t="shared" ref="AF120" si="157">SUM(AF115:AF119)</f>
        <v>36893.200393267485</v>
      </c>
      <c r="AG120" s="109">
        <f t="shared" ref="AG120:AH120" si="158">SUM(AG115:AG119)</f>
        <v>39182.801295334189</v>
      </c>
      <c r="AH120" s="109">
        <f t="shared" si="158"/>
        <v>40677.530830378448</v>
      </c>
      <c r="AI120" s="109">
        <f t="shared" ref="AI120:AJ120" si="159">SUM(AI115:AI119)</f>
        <v>42097.721332493369</v>
      </c>
      <c r="AJ120" s="109">
        <f t="shared" si="159"/>
        <v>44207.956732660423</v>
      </c>
      <c r="AK120" s="109">
        <f t="shared" ref="AK120" si="160">SUM(AK115:AK119)</f>
        <v>45799.179447753944</v>
      </c>
      <c r="AL120" s="109">
        <f>SUM(AL115:AL119)</f>
        <v>46558.618138579594</v>
      </c>
      <c r="AM120" s="109">
        <f t="shared" ref="AM120" si="161">SUM(AM115:AM119)</f>
        <v>45966.036090818277</v>
      </c>
    </row>
    <row r="121" spans="1:43" ht="15" thickBot="1">
      <c r="B121" s="235" t="s">
        <v>61</v>
      </c>
      <c r="C121" s="86" t="s">
        <v>101</v>
      </c>
      <c r="D121" s="216" t="s">
        <v>102</v>
      </c>
      <c r="E121" s="214"/>
      <c r="F121" s="379" t="s">
        <v>55</v>
      </c>
      <c r="G121" s="472">
        <v>4228.3622589957113</v>
      </c>
      <c r="H121" s="257">
        <v>4895.9984051529282</v>
      </c>
      <c r="I121" s="257">
        <v>5007.2710961791317</v>
      </c>
      <c r="J121" s="257">
        <v>7232.7249167031905</v>
      </c>
      <c r="K121" s="257">
        <v>8901.815282096235</v>
      </c>
      <c r="L121" s="257">
        <v>11683.632557751307</v>
      </c>
      <c r="M121" s="257">
        <v>11370.361514043461</v>
      </c>
      <c r="N121" s="257">
        <v>11360.254664478651</v>
      </c>
      <c r="O121" s="257">
        <v>8138.4077161362638</v>
      </c>
      <c r="P121" s="257">
        <v>4630.7928833048627</v>
      </c>
      <c r="Q121" s="257">
        <v>2833.579336058011</v>
      </c>
      <c r="R121" s="257">
        <v>2777.5801426357948</v>
      </c>
      <c r="S121" s="257">
        <v>2262.0420259199254</v>
      </c>
      <c r="T121" s="257">
        <v>2065.672515326914</v>
      </c>
      <c r="U121" s="257">
        <v>2249.8723025681206</v>
      </c>
      <c r="V121" s="257">
        <v>2541.5373278741467</v>
      </c>
      <c r="W121" s="257">
        <v>2541.0994780572778</v>
      </c>
      <c r="X121" s="257">
        <v>2160.0958428639847</v>
      </c>
      <c r="Y121" s="257">
        <v>1505.579684</v>
      </c>
      <c r="Z121" s="257">
        <v>1311.8949323283141</v>
      </c>
      <c r="AA121" s="257">
        <v>1567.2776840000001</v>
      </c>
      <c r="AB121" s="257">
        <v>1469.1936839999998</v>
      </c>
      <c r="AC121" s="257">
        <v>1450.2096839999999</v>
      </c>
      <c r="AD121" s="257">
        <v>1394.8396839999998</v>
      </c>
      <c r="AE121" s="257">
        <v>1410.659684</v>
      </c>
      <c r="AF121" s="257">
        <v>1394.0486839999999</v>
      </c>
      <c r="AG121" s="257">
        <v>1349.7526930522765</v>
      </c>
      <c r="AH121" s="257">
        <v>1365.8416361903992</v>
      </c>
      <c r="AI121" s="257">
        <v>1383.9238906383362</v>
      </c>
      <c r="AJ121" s="257">
        <v>1429.1690852069703</v>
      </c>
      <c r="AK121" s="257">
        <v>1342.6336809825746</v>
      </c>
      <c r="AL121" s="257">
        <v>1279.3536839999999</v>
      </c>
      <c r="AM121" s="257">
        <v>1406.2854539999998</v>
      </c>
    </row>
    <row r="122" spans="1:43" ht="15" thickTop="1">
      <c r="B122" s="40" t="s">
        <v>93</v>
      </c>
      <c r="C122" s="39"/>
      <c r="D122" s="41"/>
      <c r="E122" s="44"/>
      <c r="F122" s="24" t="s">
        <v>55</v>
      </c>
      <c r="G122" s="109">
        <f>G120+G121</f>
        <v>4229.5831562930089</v>
      </c>
      <c r="H122" s="109">
        <f>SUM(H121)</f>
        <v>4895.9984051529282</v>
      </c>
      <c r="I122" s="109">
        <f t="shared" ref="I122:AC122" si="162">I120+I121</f>
        <v>5116.2125865346443</v>
      </c>
      <c r="J122" s="109">
        <f t="shared" si="162"/>
        <v>8049.725901666945</v>
      </c>
      <c r="K122" s="109">
        <f t="shared" si="162"/>
        <v>10612.244931680427</v>
      </c>
      <c r="L122" s="109">
        <f t="shared" si="162"/>
        <v>14340.951325262766</v>
      </c>
      <c r="M122" s="109">
        <f t="shared" si="162"/>
        <v>15072.868068524627</v>
      </c>
      <c r="N122" s="109">
        <f t="shared" si="162"/>
        <v>16018.799054226263</v>
      </c>
      <c r="O122" s="109">
        <f t="shared" si="162"/>
        <v>13346.36374256331</v>
      </c>
      <c r="P122" s="109">
        <f t="shared" si="162"/>
        <v>10151.30825643605</v>
      </c>
      <c r="Q122" s="109">
        <f t="shared" si="162"/>
        <v>8826.3127529323865</v>
      </c>
      <c r="R122" s="109">
        <f t="shared" si="162"/>
        <v>9157.1848639286982</v>
      </c>
      <c r="S122" s="109">
        <f t="shared" si="162"/>
        <v>9477.3720329204116</v>
      </c>
      <c r="T122" s="109">
        <f t="shared" si="162"/>
        <v>10444.215594206209</v>
      </c>
      <c r="U122" s="109">
        <f t="shared" si="162"/>
        <v>11748.965457294016</v>
      </c>
      <c r="V122" s="109">
        <f t="shared" si="162"/>
        <v>13172.865499824164</v>
      </c>
      <c r="W122" s="109">
        <f t="shared" si="162"/>
        <v>14765.362891823184</v>
      </c>
      <c r="X122" s="109">
        <f t="shared" si="162"/>
        <v>16885.500658043744</v>
      </c>
      <c r="Y122" s="109">
        <f t="shared" si="162"/>
        <v>18448.205882603681</v>
      </c>
      <c r="Z122" s="109">
        <f t="shared" si="162"/>
        <v>20518.95965962109</v>
      </c>
      <c r="AA122" s="109">
        <f t="shared" si="162"/>
        <v>23148.344190175558</v>
      </c>
      <c r="AB122" s="109">
        <f t="shared" si="162"/>
        <v>25758.878746350143</v>
      </c>
      <c r="AC122" s="109">
        <f t="shared" si="162"/>
        <v>28907.896668225647</v>
      </c>
      <c r="AD122" s="109">
        <f t="shared" ref="AD122:AI122" si="163">AD120+AD121</f>
        <v>31464.507077582592</v>
      </c>
      <c r="AE122" s="109">
        <f t="shared" si="163"/>
        <v>35009.18661638521</v>
      </c>
      <c r="AF122" s="109">
        <f t="shared" si="163"/>
        <v>38287.249077267486</v>
      </c>
      <c r="AG122" s="109">
        <f t="shared" si="163"/>
        <v>40532.553988386469</v>
      </c>
      <c r="AH122" s="109">
        <f t="shared" si="163"/>
        <v>42043.37246656885</v>
      </c>
      <c r="AI122" s="109">
        <f t="shared" si="163"/>
        <v>43481.645223131709</v>
      </c>
      <c r="AJ122" s="109">
        <f t="shared" ref="AJ122:AK122" si="164">AJ120+AJ121</f>
        <v>45637.125817867396</v>
      </c>
      <c r="AK122" s="109">
        <f t="shared" si="164"/>
        <v>47141.813128736518</v>
      </c>
      <c r="AL122" s="109">
        <f t="shared" ref="AL122" si="165">AL120+AL121</f>
        <v>47837.971822579595</v>
      </c>
      <c r="AM122" s="109">
        <f>AM120+AM121</f>
        <v>47372.321544818275</v>
      </c>
      <c r="AN122" s="167"/>
    </row>
    <row r="123" spans="1:43" ht="12.75">
      <c r="B123" s="190"/>
      <c r="C123" s="190"/>
      <c r="D123" s="230"/>
      <c r="E123" s="19"/>
      <c r="F123" s="190"/>
      <c r="G123" s="49"/>
      <c r="H123" s="4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58"/>
      <c r="AA123" s="58"/>
      <c r="AB123" s="58"/>
      <c r="AC123" s="59"/>
      <c r="AD123" s="60"/>
      <c r="AE123" s="60"/>
      <c r="AF123" s="60"/>
      <c r="AG123" s="60"/>
      <c r="AH123" s="60"/>
      <c r="AJ123" s="60"/>
      <c r="AK123" s="60"/>
      <c r="AL123" s="60"/>
      <c r="AM123" s="230"/>
      <c r="AQ123" s="15"/>
    </row>
    <row r="124" spans="1:43" ht="12.75">
      <c r="B124" s="19"/>
      <c r="C124" s="17"/>
      <c r="D124" s="18"/>
      <c r="E124" s="19"/>
      <c r="F124" s="19"/>
      <c r="G124" s="4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58"/>
      <c r="AA124" s="58"/>
      <c r="AB124" s="58"/>
      <c r="AC124" s="59"/>
      <c r="AD124" s="60"/>
      <c r="AE124" s="60"/>
      <c r="AF124" s="60"/>
      <c r="AG124" s="60"/>
      <c r="AH124" s="60"/>
      <c r="AI124" s="12"/>
      <c r="AJ124" s="60"/>
      <c r="AK124" s="60"/>
      <c r="AL124" s="60"/>
      <c r="AM124" s="60"/>
      <c r="AQ124" s="15"/>
    </row>
    <row r="125" spans="1:43" ht="12.75">
      <c r="B125" s="223" t="s">
        <v>494</v>
      </c>
      <c r="C125" s="17"/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58"/>
      <c r="AA125" s="58"/>
      <c r="AB125" s="58"/>
      <c r="AC125" s="59"/>
      <c r="AD125" s="59"/>
      <c r="AE125" s="19"/>
      <c r="AF125" s="19"/>
      <c r="AG125" s="19"/>
      <c r="AH125" s="19"/>
      <c r="AI125" s="19"/>
      <c r="AJ125" s="19"/>
      <c r="AK125" s="19"/>
      <c r="AL125" s="19"/>
      <c r="AM125" s="19"/>
    </row>
    <row r="126" spans="1:43" ht="12.75">
      <c r="B126" s="153" t="s">
        <v>1</v>
      </c>
      <c r="C126" s="534"/>
      <c r="D126" s="534"/>
      <c r="E126" s="535"/>
      <c r="F126" s="467" t="s">
        <v>2</v>
      </c>
      <c r="G126" s="449">
        <v>1990</v>
      </c>
      <c r="H126" s="450">
        <f t="shared" ref="H126" si="166">G126+1</f>
        <v>1991</v>
      </c>
      <c r="I126" s="450">
        <f t="shared" ref="I126" si="167">H126+1</f>
        <v>1992</v>
      </c>
      <c r="J126" s="450">
        <f t="shared" ref="J126" si="168">I126+1</f>
        <v>1993</v>
      </c>
      <c r="K126" s="450">
        <f t="shared" ref="K126" si="169">J126+1</f>
        <v>1994</v>
      </c>
      <c r="L126" s="450">
        <f t="shared" ref="L126" si="170">K126+1</f>
        <v>1995</v>
      </c>
      <c r="M126" s="450">
        <f t="shared" ref="M126" si="171">L126+1</f>
        <v>1996</v>
      </c>
      <c r="N126" s="450">
        <f t="shared" ref="N126" si="172">M126+1</f>
        <v>1997</v>
      </c>
      <c r="O126" s="450">
        <f t="shared" ref="O126" si="173">N126+1</f>
        <v>1998</v>
      </c>
      <c r="P126" s="450">
        <f t="shared" ref="P126" si="174">O126+1</f>
        <v>1999</v>
      </c>
      <c r="Q126" s="450">
        <f t="shared" ref="Q126" si="175">P126+1</f>
        <v>2000</v>
      </c>
      <c r="R126" s="450">
        <f t="shared" ref="R126" si="176">Q126+1</f>
        <v>2001</v>
      </c>
      <c r="S126" s="450">
        <f t="shared" ref="S126" si="177">R126+1</f>
        <v>2002</v>
      </c>
      <c r="T126" s="450">
        <f t="shared" ref="T126" si="178">S126+1</f>
        <v>2003</v>
      </c>
      <c r="U126" s="450">
        <f t="shared" ref="U126" si="179">T126+1</f>
        <v>2004</v>
      </c>
      <c r="V126" s="450">
        <f t="shared" ref="V126" si="180">U126+1</f>
        <v>2005</v>
      </c>
      <c r="W126" s="450">
        <f t="shared" ref="W126" si="181">V126+1</f>
        <v>2006</v>
      </c>
      <c r="X126" s="450">
        <f t="shared" ref="X126" si="182">W126+1</f>
        <v>2007</v>
      </c>
      <c r="Y126" s="450">
        <f t="shared" ref="Y126" si="183">X126+1</f>
        <v>2008</v>
      </c>
      <c r="Z126" s="450">
        <f t="shared" ref="Z126" si="184">Y126+1</f>
        <v>2009</v>
      </c>
      <c r="AA126" s="450">
        <f t="shared" ref="AA126" si="185">Z126+1</f>
        <v>2010</v>
      </c>
      <c r="AB126" s="450">
        <f t="shared" ref="AB126" si="186">AA126+1</f>
        <v>2011</v>
      </c>
      <c r="AC126" s="450">
        <f t="shared" ref="AC126:AM126" si="187">AB126+1</f>
        <v>2012</v>
      </c>
      <c r="AD126" s="450">
        <f t="shared" si="187"/>
        <v>2013</v>
      </c>
      <c r="AE126" s="450">
        <f t="shared" si="187"/>
        <v>2014</v>
      </c>
      <c r="AF126" s="450">
        <f t="shared" si="187"/>
        <v>2015</v>
      </c>
      <c r="AG126" s="450">
        <f t="shared" si="187"/>
        <v>2016</v>
      </c>
      <c r="AH126" s="450">
        <f t="shared" si="187"/>
        <v>2017</v>
      </c>
      <c r="AI126" s="450">
        <f t="shared" si="187"/>
        <v>2018</v>
      </c>
      <c r="AJ126" s="450">
        <f t="shared" si="187"/>
        <v>2019</v>
      </c>
      <c r="AK126" s="450">
        <f t="shared" si="187"/>
        <v>2020</v>
      </c>
      <c r="AL126" s="450">
        <f t="shared" si="187"/>
        <v>2021</v>
      </c>
      <c r="AM126" s="450">
        <f t="shared" si="187"/>
        <v>2022</v>
      </c>
    </row>
    <row r="127" spans="1:43" ht="15" thickBot="1">
      <c r="B127" s="536" t="s">
        <v>43</v>
      </c>
      <c r="C127" s="453" t="s">
        <v>103</v>
      </c>
      <c r="D127" s="454" t="s">
        <v>513</v>
      </c>
      <c r="E127" s="55"/>
      <c r="F127" s="21" t="s">
        <v>46</v>
      </c>
      <c r="G127" s="452">
        <v>0.92603000000000002</v>
      </c>
      <c r="H127" s="452">
        <v>1.1511199999999999</v>
      </c>
      <c r="I127" s="452">
        <v>1.332295</v>
      </c>
      <c r="J127" s="452">
        <v>1.32795</v>
      </c>
      <c r="K127" s="452">
        <v>1.412957</v>
      </c>
      <c r="L127" s="452">
        <v>1.4115340000000001</v>
      </c>
      <c r="M127" s="452">
        <v>1.3578619999999999</v>
      </c>
      <c r="N127" s="452">
        <v>1.3051630000000001</v>
      </c>
      <c r="O127" s="452">
        <v>1.216297</v>
      </c>
      <c r="P127" s="452">
        <v>1.1694599999999999</v>
      </c>
      <c r="Q127" s="452">
        <v>1.099979</v>
      </c>
      <c r="R127" s="452">
        <v>1.1084000000000001</v>
      </c>
      <c r="S127" s="452">
        <v>1.0775809999999999</v>
      </c>
      <c r="T127" s="452">
        <v>1.0349470000000001</v>
      </c>
      <c r="U127" s="452">
        <v>0.959816</v>
      </c>
      <c r="V127" s="452">
        <v>0.85938899999999996</v>
      </c>
      <c r="W127" s="452">
        <v>0.78173583000000002</v>
      </c>
      <c r="X127" s="452">
        <v>0.51596904499999996</v>
      </c>
      <c r="Y127" s="452">
        <v>0.41646545499999998</v>
      </c>
      <c r="Z127" s="452">
        <v>0.38870005000000002</v>
      </c>
      <c r="AA127" s="452">
        <v>0.319195915</v>
      </c>
      <c r="AB127" s="452">
        <v>0.31337577999999999</v>
      </c>
      <c r="AC127" s="452">
        <v>0.29252144999999996</v>
      </c>
      <c r="AD127" s="452">
        <v>0.25270851</v>
      </c>
      <c r="AE127" s="452">
        <v>1.1112649999999999</v>
      </c>
      <c r="AF127" s="452">
        <v>0.21901100000000001</v>
      </c>
      <c r="AG127" s="452">
        <v>0.21901100000000001</v>
      </c>
      <c r="AH127" s="452">
        <v>0.23469100000000001</v>
      </c>
      <c r="AI127" s="452">
        <v>0.211842</v>
      </c>
      <c r="AJ127" s="452">
        <v>0.26572800000000002</v>
      </c>
      <c r="AK127" s="452">
        <v>0.283333</v>
      </c>
      <c r="AL127" s="452">
        <v>0.33011099999999999</v>
      </c>
      <c r="AM127" s="452">
        <v>0.34545199999999998</v>
      </c>
      <c r="AN127" s="15"/>
    </row>
    <row r="128" spans="1:43" ht="15" thickTop="1">
      <c r="A128" s="443"/>
      <c r="B128" s="529"/>
      <c r="C128" s="74" t="s">
        <v>16</v>
      </c>
      <c r="D128" s="32"/>
      <c r="E128" s="155"/>
      <c r="F128" s="142" t="s">
        <v>42</v>
      </c>
      <c r="G128" s="451">
        <v>245.39795000000001</v>
      </c>
      <c r="H128" s="451">
        <v>305.04679999999996</v>
      </c>
      <c r="I128" s="451">
        <v>353.05817500000001</v>
      </c>
      <c r="J128" s="451">
        <v>351.90674999999999</v>
      </c>
      <c r="K128" s="451">
        <v>374.433605</v>
      </c>
      <c r="L128" s="451">
        <v>374.05651</v>
      </c>
      <c r="M128" s="451">
        <v>359.83342999999996</v>
      </c>
      <c r="N128" s="451">
        <v>345.86819500000001</v>
      </c>
      <c r="O128" s="451">
        <v>322.31870499999997</v>
      </c>
      <c r="P128" s="451">
        <v>309.90690000000001</v>
      </c>
      <c r="Q128" s="451">
        <v>291.49443500000001</v>
      </c>
      <c r="R128" s="451">
        <v>293.726</v>
      </c>
      <c r="S128" s="451">
        <v>285.558965</v>
      </c>
      <c r="T128" s="451">
        <v>274.26095500000002</v>
      </c>
      <c r="U128" s="451">
        <v>254.35123999999999</v>
      </c>
      <c r="V128" s="451">
        <v>227.73808499999998</v>
      </c>
      <c r="W128" s="451">
        <v>207.15999495</v>
      </c>
      <c r="X128" s="451">
        <v>136.731796925</v>
      </c>
      <c r="Y128" s="451">
        <v>110.363345575</v>
      </c>
      <c r="Z128" s="451">
        <v>103.00551325000001</v>
      </c>
      <c r="AA128" s="451">
        <v>84.586917474999993</v>
      </c>
      <c r="AB128" s="451">
        <v>83.044581699999995</v>
      </c>
      <c r="AC128" s="451">
        <v>77.51818424999999</v>
      </c>
      <c r="AD128" s="451">
        <v>66.967755150000002</v>
      </c>
      <c r="AE128" s="451">
        <v>294.48522500000001</v>
      </c>
      <c r="AF128" s="451">
        <v>58.037915000000005</v>
      </c>
      <c r="AG128" s="451">
        <v>58.037915000000005</v>
      </c>
      <c r="AH128" s="451">
        <v>62.193115000000006</v>
      </c>
      <c r="AI128" s="451">
        <v>56.138130000000004</v>
      </c>
      <c r="AJ128" s="451">
        <v>70.417920000000009</v>
      </c>
      <c r="AK128" s="451">
        <v>75.083245000000005</v>
      </c>
      <c r="AL128" s="451">
        <v>87.479415000000003</v>
      </c>
      <c r="AM128" s="451">
        <v>91.544779999999989</v>
      </c>
      <c r="AN128" s="12"/>
    </row>
    <row r="129" spans="1:44" ht="12.75">
      <c r="A129" s="443"/>
      <c r="B129" s="121" t="s">
        <v>1</v>
      </c>
      <c r="C129" s="534"/>
      <c r="D129" s="534"/>
      <c r="E129" s="535"/>
      <c r="F129" s="467" t="s">
        <v>2</v>
      </c>
      <c r="G129" s="469">
        <v>1990</v>
      </c>
      <c r="H129" s="121">
        <f t="shared" ref="H129" si="188">G129+1</f>
        <v>1991</v>
      </c>
      <c r="I129" s="121">
        <f t="shared" ref="I129" si="189">H129+1</f>
        <v>1992</v>
      </c>
      <c r="J129" s="121">
        <f t="shared" ref="J129" si="190">I129+1</f>
        <v>1993</v>
      </c>
      <c r="K129" s="121">
        <f t="shared" ref="K129" si="191">J129+1</f>
        <v>1994</v>
      </c>
      <c r="L129" s="121">
        <f t="shared" ref="L129" si="192">K129+1</f>
        <v>1995</v>
      </c>
      <c r="M129" s="121">
        <f t="shared" ref="M129" si="193">L129+1</f>
        <v>1996</v>
      </c>
      <c r="N129" s="121">
        <f t="shared" ref="N129" si="194">M129+1</f>
        <v>1997</v>
      </c>
      <c r="O129" s="121">
        <f t="shared" ref="O129" si="195">N129+1</f>
        <v>1998</v>
      </c>
      <c r="P129" s="121">
        <f t="shared" ref="P129" si="196">O129+1</f>
        <v>1999</v>
      </c>
      <c r="Q129" s="121">
        <f t="shared" ref="Q129" si="197">P129+1</f>
        <v>2000</v>
      </c>
      <c r="R129" s="121">
        <f t="shared" ref="R129" si="198">Q129+1</f>
        <v>2001</v>
      </c>
      <c r="S129" s="121">
        <f t="shared" ref="S129" si="199">R129+1</f>
        <v>2002</v>
      </c>
      <c r="T129" s="121">
        <f t="shared" ref="T129" si="200">S129+1</f>
        <v>2003</v>
      </c>
      <c r="U129" s="121">
        <f t="shared" ref="U129" si="201">T129+1</f>
        <v>2004</v>
      </c>
      <c r="V129" s="121">
        <f t="shared" ref="V129" si="202">U129+1</f>
        <v>2005</v>
      </c>
      <c r="W129" s="121">
        <f t="shared" ref="W129" si="203">V129+1</f>
        <v>2006</v>
      </c>
      <c r="X129" s="121">
        <f t="shared" ref="X129" si="204">W129+1</f>
        <v>2007</v>
      </c>
      <c r="Y129" s="121">
        <f t="shared" ref="Y129" si="205">X129+1</f>
        <v>2008</v>
      </c>
      <c r="Z129" s="121">
        <f t="shared" ref="Z129" si="206">Y129+1</f>
        <v>2009</v>
      </c>
      <c r="AA129" s="121">
        <f t="shared" ref="AA129" si="207">Z129+1</f>
        <v>2010</v>
      </c>
      <c r="AB129" s="121">
        <f t="shared" ref="AB129" si="208">AA129+1</f>
        <v>2011</v>
      </c>
      <c r="AC129" s="121">
        <f t="shared" ref="AC129:AM129" si="209">AB129+1</f>
        <v>2012</v>
      </c>
      <c r="AD129" s="121">
        <f t="shared" si="209"/>
        <v>2013</v>
      </c>
      <c r="AE129" s="121">
        <f t="shared" si="209"/>
        <v>2014</v>
      </c>
      <c r="AF129" s="121">
        <f t="shared" si="209"/>
        <v>2015</v>
      </c>
      <c r="AG129" s="121">
        <f t="shared" si="209"/>
        <v>2016</v>
      </c>
      <c r="AH129" s="121">
        <f t="shared" si="209"/>
        <v>2017</v>
      </c>
      <c r="AI129" s="121">
        <f t="shared" si="209"/>
        <v>2018</v>
      </c>
      <c r="AJ129" s="121">
        <f t="shared" si="209"/>
        <v>2019</v>
      </c>
      <c r="AK129" s="121">
        <f t="shared" si="209"/>
        <v>2020</v>
      </c>
      <c r="AL129" s="121">
        <f t="shared" si="209"/>
        <v>2021</v>
      </c>
      <c r="AM129" s="121">
        <f t="shared" si="209"/>
        <v>2022</v>
      </c>
    </row>
    <row r="130" spans="1:44" s="156" customFormat="1" ht="14.25">
      <c r="A130" s="9"/>
      <c r="B130" s="359" t="s">
        <v>87</v>
      </c>
      <c r="C130" s="461" t="s">
        <v>362</v>
      </c>
      <c r="D130" s="448" t="s">
        <v>487</v>
      </c>
      <c r="E130" s="353"/>
      <c r="F130" s="346" t="s">
        <v>55</v>
      </c>
      <c r="G130" s="482">
        <v>6.4626728898803369</v>
      </c>
      <c r="H130" s="354">
        <v>6.0169591519014114</v>
      </c>
      <c r="I130" s="354">
        <v>4.9555680511762814</v>
      </c>
      <c r="J130" s="354">
        <v>4.669768221562423</v>
      </c>
      <c r="K130" s="354">
        <v>4.678760073080193</v>
      </c>
      <c r="L130" s="354">
        <v>5.4351334654574037</v>
      </c>
      <c r="M130" s="354">
        <v>5.4065711135774244</v>
      </c>
      <c r="N130" s="354">
        <v>6.7608144764793723</v>
      </c>
      <c r="O130" s="354">
        <v>6.4975824310669781</v>
      </c>
      <c r="P130" s="354">
        <v>6.4242371324122169</v>
      </c>
      <c r="Q130" s="354">
        <v>6.4818907686143952</v>
      </c>
      <c r="R130" s="354">
        <v>4.8374398057467412</v>
      </c>
      <c r="S130" s="354">
        <v>4.612114585360243</v>
      </c>
      <c r="T130" s="354">
        <v>4.4202884196477941</v>
      </c>
      <c r="U130" s="354">
        <v>4.5430007462432576</v>
      </c>
      <c r="V130" s="354">
        <v>4.3963101489337388</v>
      </c>
      <c r="W130" s="354">
        <v>4.3959575273055904</v>
      </c>
      <c r="X130" s="354">
        <v>4.4687738935181285</v>
      </c>
      <c r="Y130" s="354">
        <v>4.1180916843250577</v>
      </c>
      <c r="Z130" s="354">
        <v>2.8966103644207895</v>
      </c>
      <c r="AA130" s="354">
        <v>3.2922518312027145</v>
      </c>
      <c r="AB130" s="354">
        <v>2.9717187712162891</v>
      </c>
      <c r="AC130" s="354">
        <v>2.9614927440000001</v>
      </c>
      <c r="AD130" s="354">
        <v>2.3085762000000001</v>
      </c>
      <c r="AE130" s="354">
        <v>2.4449339160000001</v>
      </c>
      <c r="AF130" s="354">
        <v>2.4075140640000003</v>
      </c>
      <c r="AG130" s="354">
        <v>2.5077624839999997</v>
      </c>
      <c r="AH130" s="354">
        <v>2.2852250160000001</v>
      </c>
      <c r="AI130" s="354">
        <v>2.466386784</v>
      </c>
      <c r="AJ130" s="354">
        <v>4.8987857879999996</v>
      </c>
      <c r="AK130" s="354">
        <v>5.3143696800000004</v>
      </c>
      <c r="AL130" s="354">
        <v>5.5235757840000002</v>
      </c>
      <c r="AM130" s="354">
        <v>5.7398424480000001</v>
      </c>
    </row>
    <row r="131" spans="1:44" ht="14.25">
      <c r="B131" s="556" t="s">
        <v>90</v>
      </c>
      <c r="C131" s="462" t="s">
        <v>104</v>
      </c>
      <c r="D131" s="352" t="s">
        <v>105</v>
      </c>
      <c r="E131" s="349"/>
      <c r="F131" s="142" t="s">
        <v>55</v>
      </c>
      <c r="G131" s="472" t="s">
        <v>528</v>
      </c>
      <c r="H131" s="257" t="s">
        <v>528</v>
      </c>
      <c r="I131" s="257" t="s">
        <v>528</v>
      </c>
      <c r="J131" s="257" t="s">
        <v>528</v>
      </c>
      <c r="K131" s="257" t="s">
        <v>528</v>
      </c>
      <c r="L131" s="257" t="s">
        <v>528</v>
      </c>
      <c r="M131" s="257" t="s">
        <v>528</v>
      </c>
      <c r="N131" s="257" t="s">
        <v>528</v>
      </c>
      <c r="O131" s="257" t="s">
        <v>528</v>
      </c>
      <c r="P131" s="257" t="s">
        <v>528</v>
      </c>
      <c r="Q131" s="257" t="s">
        <v>528</v>
      </c>
      <c r="R131" s="257" t="s">
        <v>528</v>
      </c>
      <c r="S131" s="258">
        <v>3.3293439598288316E-2</v>
      </c>
      <c r="T131" s="265">
        <v>8.2540531231856326E-2</v>
      </c>
      <c r="U131" s="265">
        <v>0.14379465083252022</v>
      </c>
      <c r="V131" s="265">
        <v>0.24568859922829439</v>
      </c>
      <c r="W131" s="257">
        <v>0.53900171661258478</v>
      </c>
      <c r="X131" s="257">
        <v>1.1800212955034195</v>
      </c>
      <c r="Y131" s="257">
        <v>1.9695824290931241</v>
      </c>
      <c r="Z131" s="257">
        <v>2.6633659324174155</v>
      </c>
      <c r="AA131" s="257">
        <v>3.6894526047058918</v>
      </c>
      <c r="AB131" s="257">
        <v>5.048044338975096</v>
      </c>
      <c r="AC131" s="257" t="s">
        <v>528</v>
      </c>
      <c r="AD131" s="257">
        <v>8.8124423298426056</v>
      </c>
      <c r="AE131" s="257">
        <v>7.655921787971927</v>
      </c>
      <c r="AF131" s="257">
        <v>6.655076446910086</v>
      </c>
      <c r="AG131" s="257">
        <v>17.697357517706319</v>
      </c>
      <c r="AH131" s="257">
        <v>16.609085945637407</v>
      </c>
      <c r="AI131" s="257">
        <v>33.400966822810631</v>
      </c>
      <c r="AJ131" s="257">
        <v>41.264701790294581</v>
      </c>
      <c r="AK131" s="257">
        <v>48.02876986280571</v>
      </c>
      <c r="AL131" s="257">
        <v>58.405109132447663</v>
      </c>
      <c r="AM131" s="257">
        <v>59.509625462649446</v>
      </c>
      <c r="AN131" s="15"/>
      <c r="AR131" s="9" t="s">
        <v>411</v>
      </c>
    </row>
    <row r="132" spans="1:44" ht="14.25">
      <c r="B132" s="529"/>
      <c r="C132" s="461" t="s">
        <v>362</v>
      </c>
      <c r="D132" s="448" t="s">
        <v>487</v>
      </c>
      <c r="E132" s="350"/>
      <c r="F132" s="213" t="s">
        <v>55</v>
      </c>
      <c r="G132" s="472">
        <v>14.624403329842117</v>
      </c>
      <c r="H132" s="257">
        <v>13.615796274383356</v>
      </c>
      <c r="I132" s="257">
        <v>11.2139709287102</v>
      </c>
      <c r="J132" s="257">
        <v>10.567233572342062</v>
      </c>
      <c r="K132" s="257">
        <v>10.587581262147598</v>
      </c>
      <c r="L132" s="257">
        <v>12.299181051672157</v>
      </c>
      <c r="M132" s="257">
        <v>12.234547213466334</v>
      </c>
      <c r="N132" s="257">
        <v>15.299068887904127</v>
      </c>
      <c r="O132" s="257">
        <v>14.70340024320479</v>
      </c>
      <c r="P132" s="257">
        <v>14.537426930281194</v>
      </c>
      <c r="Q132" s="257">
        <v>14.667891529622574</v>
      </c>
      <c r="R132" s="257">
        <v>10.946658141068834</v>
      </c>
      <c r="S132" s="257">
        <v>10.436768973000678</v>
      </c>
      <c r="T132" s="257">
        <v>10.002684923815895</v>
      </c>
      <c r="U132" s="257">
        <v>10.280371043514986</v>
      </c>
      <c r="V132" s="257">
        <v>9.9484244176678001</v>
      </c>
      <c r="W132" s="257">
        <v>9.9476264690479752</v>
      </c>
      <c r="X132" s="257">
        <v>10.112402859041831</v>
      </c>
      <c r="Y132" s="257">
        <v>9.3188429566258968</v>
      </c>
      <c r="Z132" s="257">
        <v>6.5547489375522066</v>
      </c>
      <c r="AA132" s="257">
        <v>7.4500472889958207</v>
      </c>
      <c r="AB132" s="257">
        <v>6.7247119935749247</v>
      </c>
      <c r="AC132" s="257">
        <v>6.7015714836000004</v>
      </c>
      <c r="AD132" s="257">
        <v>5.2240845299999998</v>
      </c>
      <c r="AE132" s="257">
        <v>5.5326488453999998</v>
      </c>
      <c r="AF132" s="257">
        <v>5.4479713416000006</v>
      </c>
      <c r="AG132" s="257">
        <v>5.6748238145999998</v>
      </c>
      <c r="AH132" s="257">
        <v>5.1712430604000001</v>
      </c>
      <c r="AI132" s="257">
        <v>5.5811946096000007</v>
      </c>
      <c r="AJ132" s="257">
        <v>11.085478162199999</v>
      </c>
      <c r="AK132" s="257">
        <v>12.025904292</v>
      </c>
      <c r="AL132" s="257">
        <v>12.4993174596</v>
      </c>
      <c r="AM132" s="257">
        <v>12.9887079912</v>
      </c>
      <c r="AN132" s="15"/>
    </row>
    <row r="133" spans="1:44" ht="12.75">
      <c r="B133" s="527" t="s">
        <v>91</v>
      </c>
      <c r="C133" s="463" t="s">
        <v>106</v>
      </c>
      <c r="D133" s="351" t="s">
        <v>363</v>
      </c>
      <c r="E133" s="269"/>
      <c r="F133" s="346" t="s">
        <v>63</v>
      </c>
      <c r="G133" s="438">
        <v>355.80999999999995</v>
      </c>
      <c r="H133" s="146">
        <v>397.66999999999996</v>
      </c>
      <c r="I133" s="146">
        <v>439.53</v>
      </c>
      <c r="J133" s="146">
        <v>439.53</v>
      </c>
      <c r="K133" s="146">
        <v>418.59999999999997</v>
      </c>
      <c r="L133" s="146">
        <v>460.46000000000004</v>
      </c>
      <c r="M133" s="146">
        <v>492.8</v>
      </c>
      <c r="N133" s="146">
        <v>437.66</v>
      </c>
      <c r="O133" s="146">
        <v>386.95000000000005</v>
      </c>
      <c r="P133" s="146">
        <v>213.02799163179915</v>
      </c>
      <c r="Q133" s="146">
        <v>127.61799163179913</v>
      </c>
      <c r="R133" s="146">
        <v>93.136861924686229</v>
      </c>
      <c r="S133" s="146">
        <v>70.928953974895393</v>
      </c>
      <c r="T133" s="146">
        <v>60.520669456066926</v>
      </c>
      <c r="U133" s="146">
        <v>52.630418410041813</v>
      </c>
      <c r="V133" s="146">
        <v>40.698158995815902</v>
      </c>
      <c r="W133" s="146">
        <v>44.389694560669511</v>
      </c>
      <c r="X133" s="146">
        <v>39.674434100418509</v>
      </c>
      <c r="Y133" s="146">
        <v>38.135502092050253</v>
      </c>
      <c r="Z133" s="146">
        <v>32.920585774058608</v>
      </c>
      <c r="AA133" s="146">
        <v>30.029585774058596</v>
      </c>
      <c r="AB133" s="146">
        <v>32.968585774058575</v>
      </c>
      <c r="AC133" s="146">
        <v>33.109585774058608</v>
      </c>
      <c r="AD133" s="146">
        <v>29.746585774058591</v>
      </c>
      <c r="AE133" s="146">
        <v>27.839585774058595</v>
      </c>
      <c r="AF133" s="146">
        <v>29.178585774058572</v>
      </c>
      <c r="AG133" s="146">
        <v>28.744585774058582</v>
      </c>
      <c r="AH133" s="146">
        <v>27.190585774058579</v>
      </c>
      <c r="AI133" s="146">
        <v>25.090585774058578</v>
      </c>
      <c r="AJ133" s="146">
        <v>25.120585774058558</v>
      </c>
      <c r="AK133" s="146">
        <v>25.056585774058572</v>
      </c>
      <c r="AL133" s="146">
        <v>26.203585774058592</v>
      </c>
      <c r="AM133" s="146">
        <v>24.722585774058569</v>
      </c>
    </row>
    <row r="134" spans="1:44" ht="12.75">
      <c r="B134" s="528"/>
      <c r="C134" s="558" t="s">
        <v>104</v>
      </c>
      <c r="D134" s="196" t="s">
        <v>107</v>
      </c>
      <c r="E134" s="182"/>
      <c r="F134" s="346" t="s">
        <v>63</v>
      </c>
      <c r="G134" s="473" t="s">
        <v>528</v>
      </c>
      <c r="H134" s="258" t="s">
        <v>528</v>
      </c>
      <c r="I134" s="258" t="s">
        <v>528</v>
      </c>
      <c r="J134" s="258" t="s">
        <v>528</v>
      </c>
      <c r="K134" s="258" t="s">
        <v>528</v>
      </c>
      <c r="L134" s="258" t="s">
        <v>528</v>
      </c>
      <c r="M134" s="258" t="s">
        <v>528</v>
      </c>
      <c r="N134" s="258" t="s">
        <v>528</v>
      </c>
      <c r="O134" s="258" t="s">
        <v>528</v>
      </c>
      <c r="P134" s="258">
        <v>0.95367123287671229</v>
      </c>
      <c r="Q134" s="258">
        <v>1.23</v>
      </c>
      <c r="R134" s="258">
        <v>1.23</v>
      </c>
      <c r="S134" s="258">
        <v>1.23</v>
      </c>
      <c r="T134" s="258">
        <v>1.23</v>
      </c>
      <c r="U134" s="258">
        <v>1.23</v>
      </c>
      <c r="V134" s="258">
        <v>1.23</v>
      </c>
      <c r="W134" s="258">
        <v>1.23</v>
      </c>
      <c r="X134" s="258">
        <v>1.23</v>
      </c>
      <c r="Y134" s="258">
        <v>1.23</v>
      </c>
      <c r="Z134" s="258">
        <v>1.23</v>
      </c>
      <c r="AA134" s="258">
        <v>1.23</v>
      </c>
      <c r="AB134" s="258">
        <v>1.23</v>
      </c>
      <c r="AC134" s="258">
        <v>1.23</v>
      </c>
      <c r="AD134" s="258">
        <v>1.23</v>
      </c>
      <c r="AE134" s="258">
        <v>1.23</v>
      </c>
      <c r="AF134" s="258">
        <v>1.23</v>
      </c>
      <c r="AG134" s="258">
        <v>1.23</v>
      </c>
      <c r="AH134" s="258">
        <v>1.23</v>
      </c>
      <c r="AI134" s="258">
        <v>1.23</v>
      </c>
      <c r="AJ134" s="258">
        <v>1.23</v>
      </c>
      <c r="AK134" s="258">
        <v>1.23</v>
      </c>
      <c r="AL134" s="258">
        <v>1.23</v>
      </c>
      <c r="AM134" s="258">
        <v>1.23</v>
      </c>
    </row>
    <row r="135" spans="1:44" ht="13.5" thickBot="1">
      <c r="B135" s="528"/>
      <c r="C135" s="559"/>
      <c r="D135" s="241" t="s">
        <v>108</v>
      </c>
      <c r="E135" s="182"/>
      <c r="F135" s="346" t="s">
        <v>63</v>
      </c>
      <c r="G135" s="473">
        <v>30.770720000000004</v>
      </c>
      <c r="H135" s="258">
        <v>29.195440000000005</v>
      </c>
      <c r="I135" s="258">
        <v>30.827200000000005</v>
      </c>
      <c r="J135" s="258">
        <v>33.492760000000004</v>
      </c>
      <c r="K135" s="258">
        <v>34.685720000000003</v>
      </c>
      <c r="L135" s="258">
        <v>35.157160000000005</v>
      </c>
      <c r="M135" s="258">
        <v>35.873840000000001</v>
      </c>
      <c r="N135" s="258">
        <v>36.032679999999999</v>
      </c>
      <c r="O135" s="258">
        <v>36.2166</v>
      </c>
      <c r="P135" s="258">
        <v>35.225239999999999</v>
      </c>
      <c r="Q135" s="258">
        <v>34.494280000000003</v>
      </c>
      <c r="R135" s="258">
        <v>34.205439999999996</v>
      </c>
      <c r="S135" s="258">
        <v>35.141120000000001</v>
      </c>
      <c r="T135" s="258">
        <v>34.162599999999998</v>
      </c>
      <c r="U135" s="258">
        <v>36.145440000000008</v>
      </c>
      <c r="V135" s="258">
        <v>35.68574157303371</v>
      </c>
      <c r="W135" s="258">
        <v>36.283912915540611</v>
      </c>
      <c r="X135" s="258">
        <v>36.012227421615471</v>
      </c>
      <c r="Y135" s="258">
        <v>35.914258171427683</v>
      </c>
      <c r="Z135" s="258">
        <v>35.512661055142139</v>
      </c>
      <c r="AA135" s="258">
        <v>33.885852973238997</v>
      </c>
      <c r="AB135" s="258">
        <v>34.202078419377571</v>
      </c>
      <c r="AC135" s="258">
        <v>35.116866208762133</v>
      </c>
      <c r="AD135" s="258">
        <v>35.18271759886634</v>
      </c>
      <c r="AE135" s="258">
        <v>35.119047153325745</v>
      </c>
      <c r="AF135" s="258">
        <v>34.395152329770909</v>
      </c>
      <c r="AG135" s="258">
        <v>33.520137611410959</v>
      </c>
      <c r="AH135" s="258">
        <v>34.04121050407479</v>
      </c>
      <c r="AI135" s="258">
        <v>34.629098696531869</v>
      </c>
      <c r="AJ135" s="258">
        <v>34.703276504939865</v>
      </c>
      <c r="AK135" s="258">
        <v>33.32853593251825</v>
      </c>
      <c r="AL135" s="258">
        <v>33.386870873937958</v>
      </c>
      <c r="AM135" s="258">
        <v>33.497963913221206</v>
      </c>
    </row>
    <row r="136" spans="1:44" ht="13.5" thickTop="1">
      <c r="B136" s="528"/>
      <c r="C136" s="193" t="s">
        <v>109</v>
      </c>
      <c r="D136" s="41"/>
      <c r="E136" s="38"/>
      <c r="F136" s="24" t="s">
        <v>63</v>
      </c>
      <c r="G136" s="174">
        <f>SUM(G133,G134,G135)</f>
        <v>386.58071999999993</v>
      </c>
      <c r="H136" s="174">
        <f t="shared" ref="H136:AG136" si="210">SUM(H133,H134,H135)</f>
        <v>426.86543999999998</v>
      </c>
      <c r="I136" s="174">
        <f t="shared" si="210"/>
        <v>470.35719999999998</v>
      </c>
      <c r="J136" s="174">
        <f t="shared" si="210"/>
        <v>473.02275999999995</v>
      </c>
      <c r="K136" s="174">
        <f t="shared" si="210"/>
        <v>453.28571999999997</v>
      </c>
      <c r="L136" s="174">
        <f t="shared" si="210"/>
        <v>495.61716000000001</v>
      </c>
      <c r="M136" s="174">
        <f t="shared" si="210"/>
        <v>528.67384000000004</v>
      </c>
      <c r="N136" s="174">
        <f t="shared" si="210"/>
        <v>473.69268</v>
      </c>
      <c r="O136" s="174">
        <f t="shared" si="210"/>
        <v>423.16660000000002</v>
      </c>
      <c r="P136" s="174">
        <f t="shared" si="210"/>
        <v>249.20690286467584</v>
      </c>
      <c r="Q136" s="174">
        <f t="shared" si="210"/>
        <v>163.34227163179912</v>
      </c>
      <c r="R136" s="174">
        <f t="shared" si="210"/>
        <v>128.57230192468623</v>
      </c>
      <c r="S136" s="174">
        <f t="shared" si="210"/>
        <v>107.3000739748954</v>
      </c>
      <c r="T136" s="174">
        <f t="shared" si="210"/>
        <v>95.913269456066928</v>
      </c>
      <c r="U136" s="174">
        <f t="shared" si="210"/>
        <v>90.00585841004181</v>
      </c>
      <c r="V136" s="174">
        <f t="shared" si="210"/>
        <v>77.613900568849601</v>
      </c>
      <c r="W136" s="174">
        <f t="shared" si="210"/>
        <v>81.903607476210112</v>
      </c>
      <c r="X136" s="174">
        <f t="shared" si="210"/>
        <v>76.916661522033976</v>
      </c>
      <c r="Y136" s="174">
        <f t="shared" si="210"/>
        <v>75.279760263477925</v>
      </c>
      <c r="Z136" s="174">
        <f t="shared" si="210"/>
        <v>69.663246829200745</v>
      </c>
      <c r="AA136" s="174">
        <f t="shared" si="210"/>
        <v>65.14543874729759</v>
      </c>
      <c r="AB136" s="174">
        <f t="shared" si="210"/>
        <v>68.400664193436143</v>
      </c>
      <c r="AC136" s="174">
        <f t="shared" si="210"/>
        <v>69.456451982820738</v>
      </c>
      <c r="AD136" s="174">
        <f t="shared" si="210"/>
        <v>66.159303372924938</v>
      </c>
      <c r="AE136" s="174">
        <f t="shared" si="210"/>
        <v>64.188632927384333</v>
      </c>
      <c r="AF136" s="174">
        <f t="shared" si="210"/>
        <v>64.803738103829488</v>
      </c>
      <c r="AG136" s="174">
        <f t="shared" si="210"/>
        <v>63.494723385469541</v>
      </c>
      <c r="AH136" s="174">
        <f t="shared" ref="AH136:AI136" si="211">SUM(AH133,AH134,AH135)</f>
        <v>62.46179627813337</v>
      </c>
      <c r="AI136" s="174">
        <f t="shared" si="211"/>
        <v>60.949684470590448</v>
      </c>
      <c r="AJ136" s="174">
        <f t="shared" ref="AJ136:AK136" si="212">SUM(AJ133,AJ134,AJ135)</f>
        <v>61.053862278998423</v>
      </c>
      <c r="AK136" s="174">
        <f t="shared" si="212"/>
        <v>59.615121706576822</v>
      </c>
      <c r="AL136" s="174">
        <f t="shared" ref="AL136:AM136" si="213">SUM(AL133,AL134,AL135)</f>
        <v>60.820456647996551</v>
      </c>
      <c r="AM136" s="174">
        <f t="shared" si="213"/>
        <v>59.450549687279775</v>
      </c>
    </row>
    <row r="137" spans="1:44" ht="13.5" thickBot="1">
      <c r="B137" s="553"/>
      <c r="C137" s="347" t="s">
        <v>360</v>
      </c>
      <c r="D137" s="18"/>
      <c r="E137" s="17"/>
      <c r="F137" s="213" t="s">
        <v>361</v>
      </c>
      <c r="G137" s="348">
        <v>9084.6469199999974</v>
      </c>
      <c r="H137" s="348">
        <v>10031.33784</v>
      </c>
      <c r="I137" s="348">
        <v>11053.394199999999</v>
      </c>
      <c r="J137" s="348">
        <v>11116.03486</v>
      </c>
      <c r="K137" s="348">
        <v>10652.21442</v>
      </c>
      <c r="L137" s="348">
        <v>11647.003259999999</v>
      </c>
      <c r="M137" s="348">
        <v>12423.83524</v>
      </c>
      <c r="N137" s="348">
        <v>11131.777980000001</v>
      </c>
      <c r="O137" s="348">
        <v>9944.4151000000002</v>
      </c>
      <c r="P137" s="348">
        <v>5856.3622173198828</v>
      </c>
      <c r="Q137" s="348">
        <v>3838.5433833472794</v>
      </c>
      <c r="R137" s="348">
        <v>3021.4490952301262</v>
      </c>
      <c r="S137" s="348">
        <v>2521.5517384100417</v>
      </c>
      <c r="T137" s="348">
        <v>2253.9618322175729</v>
      </c>
      <c r="U137" s="348">
        <v>2115.1376726359827</v>
      </c>
      <c r="V137" s="348">
        <v>1823.9266633679658</v>
      </c>
      <c r="W137" s="348">
        <v>1924.7347756909376</v>
      </c>
      <c r="X137" s="348">
        <v>1807.5415457677987</v>
      </c>
      <c r="Y137" s="348">
        <v>1769.0743661917313</v>
      </c>
      <c r="Z137" s="348">
        <v>1637.0863004862174</v>
      </c>
      <c r="AA137" s="348">
        <v>1530.9178105614933</v>
      </c>
      <c r="AB137" s="348">
        <v>1607.4156085457494</v>
      </c>
      <c r="AC137" s="348">
        <v>1632.2266215962873</v>
      </c>
      <c r="AD137" s="348">
        <v>1554.743629263736</v>
      </c>
      <c r="AE137" s="348">
        <v>1508.4328737935318</v>
      </c>
      <c r="AF137" s="348">
        <v>1522.887845439993</v>
      </c>
      <c r="AG137" s="348">
        <v>1492.1259995585342</v>
      </c>
      <c r="AH137" s="348">
        <v>1467.8522125361344</v>
      </c>
      <c r="AI137" s="348">
        <v>1432.3175850588757</v>
      </c>
      <c r="AJ137" s="348">
        <v>1434.7657635564628</v>
      </c>
      <c r="AK137" s="348">
        <v>1400.9553601045552</v>
      </c>
      <c r="AL137" s="348">
        <v>1429.280731227919</v>
      </c>
      <c r="AM137" s="348">
        <v>1397.0879176510748</v>
      </c>
    </row>
    <row r="138" spans="1:44" ht="15" thickTop="1">
      <c r="B138" s="40" t="s">
        <v>65</v>
      </c>
      <c r="C138" s="39"/>
      <c r="D138" s="41"/>
      <c r="E138" s="38"/>
      <c r="F138" s="24" t="s">
        <v>55</v>
      </c>
      <c r="G138" s="113">
        <f>SUM(G130,G132,G131,G137)</f>
        <v>9105.7339962197202</v>
      </c>
      <c r="H138" s="113">
        <f t="shared" ref="H138:AL138" si="214">SUM(H130,H132,H131,H137)</f>
        <v>10050.970595426284</v>
      </c>
      <c r="I138" s="113">
        <f t="shared" si="214"/>
        <v>11069.563738979885</v>
      </c>
      <c r="J138" s="113">
        <f t="shared" si="214"/>
        <v>11131.271861793904</v>
      </c>
      <c r="K138" s="113">
        <f t="shared" si="214"/>
        <v>10667.480761335228</v>
      </c>
      <c r="L138" s="113">
        <f t="shared" si="214"/>
        <v>11664.737574517128</v>
      </c>
      <c r="M138" s="113">
        <f t="shared" si="214"/>
        <v>12441.476358327043</v>
      </c>
      <c r="N138" s="113">
        <f t="shared" si="214"/>
        <v>11153.837863364384</v>
      </c>
      <c r="O138" s="113">
        <f t="shared" si="214"/>
        <v>9965.6160826742725</v>
      </c>
      <c r="P138" s="113">
        <f t="shared" si="214"/>
        <v>5877.3238813825765</v>
      </c>
      <c r="Q138" s="113">
        <f t="shared" si="214"/>
        <v>3859.6931656455163</v>
      </c>
      <c r="R138" s="113">
        <f t="shared" si="214"/>
        <v>3037.2331931769418</v>
      </c>
      <c r="S138" s="113">
        <f t="shared" si="214"/>
        <v>2536.633915408001</v>
      </c>
      <c r="T138" s="113">
        <f t="shared" si="214"/>
        <v>2268.4673460922686</v>
      </c>
      <c r="U138" s="113">
        <f t="shared" si="214"/>
        <v>2130.1048390765736</v>
      </c>
      <c r="V138" s="113">
        <f t="shared" si="214"/>
        <v>1838.5170865337957</v>
      </c>
      <c r="W138" s="113">
        <f t="shared" si="214"/>
        <v>1939.6173614039037</v>
      </c>
      <c r="X138" s="113">
        <f t="shared" si="214"/>
        <v>1823.302743815862</v>
      </c>
      <c r="Y138" s="113">
        <f t="shared" si="214"/>
        <v>1784.4808832617755</v>
      </c>
      <c r="Z138" s="113">
        <f t="shared" si="214"/>
        <v>1649.2010257206077</v>
      </c>
      <c r="AA138" s="113">
        <f t="shared" si="214"/>
        <v>1545.3495622863977</v>
      </c>
      <c r="AB138" s="113">
        <f t="shared" si="214"/>
        <v>1622.1600836495156</v>
      </c>
      <c r="AC138" s="113">
        <f t="shared" si="214"/>
        <v>1641.8896858238872</v>
      </c>
      <c r="AD138" s="113">
        <f t="shared" si="214"/>
        <v>1571.0887323235786</v>
      </c>
      <c r="AE138" s="113">
        <f t="shared" si="214"/>
        <v>1524.0663783429038</v>
      </c>
      <c r="AF138" s="113">
        <f t="shared" si="214"/>
        <v>1537.3984072925032</v>
      </c>
      <c r="AG138" s="113">
        <f t="shared" si="214"/>
        <v>1518.0059433748406</v>
      </c>
      <c r="AH138" s="113">
        <f t="shared" si="214"/>
        <v>1491.9177665581717</v>
      </c>
      <c r="AI138" s="113">
        <f t="shared" si="214"/>
        <v>1473.7661332752864</v>
      </c>
      <c r="AJ138" s="113">
        <f t="shared" si="214"/>
        <v>1492.0147292969575</v>
      </c>
      <c r="AK138" s="113">
        <f t="shared" si="214"/>
        <v>1466.324403939361</v>
      </c>
      <c r="AL138" s="113">
        <f t="shared" si="214"/>
        <v>1505.7087336039667</v>
      </c>
      <c r="AM138" s="113">
        <f t="shared" ref="AM138" si="215">SUM(AM130,AM132,AM131,AM137)</f>
        <v>1475.3260935529242</v>
      </c>
      <c r="AN138" s="10"/>
    </row>
    <row r="139" spans="1:44" ht="12.75">
      <c r="B139" s="190"/>
      <c r="C139" s="190"/>
      <c r="D139" s="358"/>
      <c r="E139" s="20"/>
      <c r="F139" s="192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19"/>
      <c r="U139" s="19"/>
      <c r="V139" s="19"/>
      <c r="W139" s="19"/>
      <c r="X139" s="19"/>
      <c r="Y139" s="19"/>
      <c r="Z139" s="58"/>
      <c r="AA139" s="58"/>
      <c r="AB139" s="58"/>
      <c r="AC139" s="49"/>
      <c r="AD139" s="49"/>
      <c r="AE139" s="43"/>
      <c r="AF139" s="43"/>
      <c r="AG139" s="43"/>
      <c r="AH139" s="43"/>
      <c r="AJ139" s="43"/>
      <c r="AK139" s="43"/>
      <c r="AL139" s="43"/>
      <c r="AM139" s="190"/>
      <c r="AQ139" s="15"/>
    </row>
    <row r="140" spans="1:44" ht="12.75">
      <c r="B140" s="19"/>
      <c r="C140" s="20"/>
      <c r="D140" s="20"/>
      <c r="E140" s="20"/>
      <c r="F140" s="20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19"/>
      <c r="T140" s="19"/>
      <c r="U140" s="19"/>
      <c r="V140" s="19"/>
      <c r="W140" s="19"/>
      <c r="X140" s="19"/>
      <c r="Y140" s="19"/>
      <c r="Z140" s="58"/>
      <c r="AA140" s="58"/>
      <c r="AB140" s="58"/>
      <c r="AC140" s="49"/>
      <c r="AD140" s="61"/>
      <c r="AE140" s="61"/>
      <c r="AF140" s="61"/>
      <c r="AG140" s="61"/>
      <c r="AH140" s="61"/>
      <c r="AI140" s="12"/>
      <c r="AJ140" s="128"/>
      <c r="AK140" s="128"/>
      <c r="AL140" s="128"/>
      <c r="AM140" s="128"/>
      <c r="AQ140" s="15"/>
    </row>
    <row r="141" spans="1:44" ht="12.75">
      <c r="B141" s="223" t="s">
        <v>495</v>
      </c>
      <c r="C141" s="20"/>
      <c r="D141" s="20"/>
      <c r="E141" s="20"/>
      <c r="F141" s="20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58"/>
      <c r="AA141" s="58"/>
      <c r="AB141" s="58"/>
      <c r="AC141" s="59"/>
      <c r="AD141" s="59"/>
      <c r="AE141" s="19"/>
      <c r="AF141" s="19"/>
      <c r="AG141" s="19"/>
      <c r="AH141" s="19"/>
      <c r="AI141" s="19"/>
      <c r="AJ141" s="19"/>
      <c r="AK141" s="19"/>
      <c r="AL141" s="19"/>
      <c r="AM141" s="19"/>
    </row>
    <row r="142" spans="1:44" ht="12.75">
      <c r="B142" s="153" t="s">
        <v>1</v>
      </c>
      <c r="C142" s="534"/>
      <c r="D142" s="534"/>
      <c r="E142" s="535"/>
      <c r="F142" s="467" t="s">
        <v>2</v>
      </c>
      <c r="G142" s="449">
        <v>1990</v>
      </c>
      <c r="H142" s="270">
        <f t="shared" ref="H142" si="216">G142+1</f>
        <v>1991</v>
      </c>
      <c r="I142" s="270">
        <f t="shared" ref="I142" si="217">H142+1</f>
        <v>1992</v>
      </c>
      <c r="J142" s="270">
        <f t="shared" ref="J142" si="218">I142+1</f>
        <v>1993</v>
      </c>
      <c r="K142" s="270">
        <f t="shared" ref="K142" si="219">J142+1</f>
        <v>1994</v>
      </c>
      <c r="L142" s="270">
        <f t="shared" ref="L142" si="220">K142+1</f>
        <v>1995</v>
      </c>
      <c r="M142" s="270">
        <f t="shared" ref="M142" si="221">L142+1</f>
        <v>1996</v>
      </c>
      <c r="N142" s="270">
        <f t="shared" ref="N142" si="222">M142+1</f>
        <v>1997</v>
      </c>
      <c r="O142" s="270">
        <f t="shared" ref="O142" si="223">N142+1</f>
        <v>1998</v>
      </c>
      <c r="P142" s="270">
        <f t="shared" ref="P142" si="224">O142+1</f>
        <v>1999</v>
      </c>
      <c r="Q142" s="270">
        <f t="shared" ref="Q142" si="225">P142+1</f>
        <v>2000</v>
      </c>
      <c r="R142" s="270">
        <f t="shared" ref="R142" si="226">Q142+1</f>
        <v>2001</v>
      </c>
      <c r="S142" s="270">
        <f t="shared" ref="S142" si="227">R142+1</f>
        <v>2002</v>
      </c>
      <c r="T142" s="270">
        <f t="shared" ref="T142" si="228">S142+1</f>
        <v>2003</v>
      </c>
      <c r="U142" s="270">
        <f t="shared" ref="U142" si="229">T142+1</f>
        <v>2004</v>
      </c>
      <c r="V142" s="270">
        <f t="shared" ref="V142" si="230">U142+1</f>
        <v>2005</v>
      </c>
      <c r="W142" s="270">
        <f t="shared" ref="W142" si="231">V142+1</f>
        <v>2006</v>
      </c>
      <c r="X142" s="270">
        <f t="shared" ref="X142" si="232">W142+1</f>
        <v>2007</v>
      </c>
      <c r="Y142" s="270">
        <f t="shared" ref="Y142" si="233">X142+1</f>
        <v>2008</v>
      </c>
      <c r="Z142" s="270">
        <f t="shared" ref="Z142" si="234">Y142+1</f>
        <v>2009</v>
      </c>
      <c r="AA142" s="270">
        <f t="shared" ref="AA142" si="235">Z142+1</f>
        <v>2010</v>
      </c>
      <c r="AB142" s="270">
        <f t="shared" ref="AB142" si="236">AA142+1</f>
        <v>2011</v>
      </c>
      <c r="AC142" s="270">
        <f t="shared" ref="AC142:AM142" si="237">AB142+1</f>
        <v>2012</v>
      </c>
      <c r="AD142" s="270">
        <f t="shared" si="237"/>
        <v>2013</v>
      </c>
      <c r="AE142" s="270">
        <f t="shared" si="237"/>
        <v>2014</v>
      </c>
      <c r="AF142" s="270">
        <f t="shared" si="237"/>
        <v>2015</v>
      </c>
      <c r="AG142" s="270">
        <f t="shared" si="237"/>
        <v>2016</v>
      </c>
      <c r="AH142" s="270">
        <f t="shared" si="237"/>
        <v>2017</v>
      </c>
      <c r="AI142" s="270">
        <f t="shared" si="237"/>
        <v>2018</v>
      </c>
      <c r="AJ142" s="270">
        <f t="shared" si="237"/>
        <v>2019</v>
      </c>
      <c r="AK142" s="270">
        <f t="shared" si="237"/>
        <v>2020</v>
      </c>
      <c r="AL142" s="270">
        <f t="shared" si="237"/>
        <v>2021</v>
      </c>
      <c r="AM142" s="270">
        <f t="shared" si="237"/>
        <v>2022</v>
      </c>
    </row>
    <row r="143" spans="1:44" ht="14.25">
      <c r="A143" s="195"/>
      <c r="B143" s="527" t="s">
        <v>110</v>
      </c>
      <c r="C143" s="86" t="s">
        <v>111</v>
      </c>
      <c r="D143" s="351" t="s">
        <v>478</v>
      </c>
      <c r="E143" s="182"/>
      <c r="F143" s="346" t="s">
        <v>6</v>
      </c>
      <c r="G143" s="375">
        <v>94.32734269798344</v>
      </c>
      <c r="H143" s="271">
        <v>97.774334246219013</v>
      </c>
      <c r="I143" s="271">
        <v>101.18856836930256</v>
      </c>
      <c r="J143" s="271">
        <v>103.19759201902215</v>
      </c>
      <c r="K143" s="271">
        <v>105.15785993614807</v>
      </c>
      <c r="L143" s="271">
        <v>107.06937212068034</v>
      </c>
      <c r="M143" s="271">
        <v>108.93212857261895</v>
      </c>
      <c r="N143" s="271">
        <v>104.93688075993668</v>
      </c>
      <c r="O143" s="271">
        <v>100.29302933015482</v>
      </c>
      <c r="P143" s="271">
        <v>99.766473709933251</v>
      </c>
      <c r="Q143" s="271">
        <v>100.37722973085576</v>
      </c>
      <c r="R143" s="271">
        <v>98.782885536638346</v>
      </c>
      <c r="S143" s="271">
        <v>96.035968949777839</v>
      </c>
      <c r="T143" s="271">
        <v>99.47229815995928</v>
      </c>
      <c r="U143" s="271">
        <v>101.5642381064438</v>
      </c>
      <c r="V143" s="271">
        <v>103.66736460589901</v>
      </c>
      <c r="W143" s="271">
        <v>93.451096403495526</v>
      </c>
      <c r="X143" s="271">
        <v>94.754212553436517</v>
      </c>
      <c r="Y143" s="271">
        <v>94.697306388359294</v>
      </c>
      <c r="Z143" s="271">
        <v>90.635081836327345</v>
      </c>
      <c r="AA143" s="271">
        <v>90.572464263788731</v>
      </c>
      <c r="AB143" s="271">
        <v>97.849811999999986</v>
      </c>
      <c r="AC143" s="271">
        <v>98.024962603442461</v>
      </c>
      <c r="AD143" s="271">
        <v>102.63825000000001</v>
      </c>
      <c r="AE143" s="271">
        <v>99.152453748065994</v>
      </c>
      <c r="AF143" s="271">
        <v>110.40303200000002</v>
      </c>
      <c r="AG143" s="271">
        <v>114.6378</v>
      </c>
      <c r="AH143" s="271">
        <v>114.97567401816254</v>
      </c>
      <c r="AI143" s="271">
        <v>119.89660061278785</v>
      </c>
      <c r="AJ143" s="271">
        <v>123.59712188958009</v>
      </c>
      <c r="AK143" s="271">
        <v>120.74920611915775</v>
      </c>
      <c r="AL143" s="271">
        <v>124.30702478774252</v>
      </c>
      <c r="AM143" s="271">
        <v>126.11017811295079</v>
      </c>
      <c r="AN143" s="15"/>
    </row>
    <row r="144" spans="1:44" ht="14.25">
      <c r="A144" s="195"/>
      <c r="B144" s="528"/>
      <c r="C144" s="539" t="s">
        <v>112</v>
      </c>
      <c r="D144" s="444" t="s">
        <v>479</v>
      </c>
      <c r="E144" s="374"/>
      <c r="F144" s="379" t="s">
        <v>6</v>
      </c>
      <c r="G144" s="483">
        <v>0.34384699999999996</v>
      </c>
      <c r="H144" s="428">
        <v>2.8739000000000001E-2</v>
      </c>
      <c r="I144" s="428">
        <v>9.8589999999999997E-2</v>
      </c>
      <c r="J144" s="428">
        <v>0.116813</v>
      </c>
      <c r="K144" s="428">
        <v>0.30596699999999999</v>
      </c>
      <c r="L144" s="428">
        <v>0.30996800000000002</v>
      </c>
      <c r="M144" s="428">
        <v>0.17576800000000001</v>
      </c>
      <c r="N144" s="428">
        <v>0.26503899999999997</v>
      </c>
      <c r="O144" s="428">
        <v>0.240948</v>
      </c>
      <c r="P144" s="428">
        <v>0.24340999999999999</v>
      </c>
      <c r="Q144" s="428">
        <v>0.16714799999999999</v>
      </c>
      <c r="R144" s="428">
        <v>0.61091200000000001</v>
      </c>
      <c r="S144" s="428">
        <v>0.78822999999999999</v>
      </c>
      <c r="T144" s="428">
        <v>0.87297199999999997</v>
      </c>
      <c r="U144" s="428">
        <v>0.83438699999999999</v>
      </c>
      <c r="V144" s="428">
        <v>0.176487</v>
      </c>
      <c r="W144" s="428">
        <v>0.27777200000000002</v>
      </c>
      <c r="X144" s="271">
        <v>0.54805899999999996</v>
      </c>
      <c r="Y144" s="271">
        <v>0.94507200000000002</v>
      </c>
      <c r="Z144" s="271">
        <v>0.89245299999999994</v>
      </c>
      <c r="AA144" s="271">
        <v>0.937859</v>
      </c>
      <c r="AB144" s="271">
        <v>12.307142000000001</v>
      </c>
      <c r="AC144" s="271">
        <v>23.498047</v>
      </c>
      <c r="AD144" s="271">
        <v>11.197336</v>
      </c>
      <c r="AE144" s="271">
        <v>10.164237</v>
      </c>
      <c r="AF144" s="271">
        <v>13.691492</v>
      </c>
      <c r="AG144" s="271">
        <v>27.541342</v>
      </c>
      <c r="AH144" s="271">
        <v>25.565759999999997</v>
      </c>
      <c r="AI144" s="271">
        <v>24.916194999999998</v>
      </c>
      <c r="AJ144" s="271">
        <v>20.788382000000002</v>
      </c>
      <c r="AK144" s="271">
        <v>15.637583000000001</v>
      </c>
      <c r="AL144" s="271">
        <v>7.3380669999999997</v>
      </c>
      <c r="AM144" s="271">
        <v>10.454293</v>
      </c>
    </row>
    <row r="145" spans="1:43" ht="14.25">
      <c r="A145" s="195"/>
      <c r="B145" s="528"/>
      <c r="C145" s="540"/>
      <c r="D145" s="542" t="s">
        <v>417</v>
      </c>
      <c r="E145" s="445" t="s">
        <v>376</v>
      </c>
      <c r="F145" s="379" t="s">
        <v>6</v>
      </c>
      <c r="G145" s="380">
        <v>284.54615439639167</v>
      </c>
      <c r="H145" s="380">
        <v>273.46719161454547</v>
      </c>
      <c r="I145" s="380">
        <v>282.52583197520261</v>
      </c>
      <c r="J145" s="380">
        <v>258.51511934624273</v>
      </c>
      <c r="K145" s="380">
        <v>282.54196229393466</v>
      </c>
      <c r="L145" s="380">
        <v>285.77682439601637</v>
      </c>
      <c r="M145" s="380">
        <v>306.66375416325388</v>
      </c>
      <c r="N145" s="380">
        <v>315.739624637102</v>
      </c>
      <c r="O145" s="380">
        <v>310.59258656896662</v>
      </c>
      <c r="P145" s="380">
        <v>310.46171102834523</v>
      </c>
      <c r="Q145" s="380">
        <v>306.13988540261528</v>
      </c>
      <c r="R145" s="380">
        <v>308.24232581007664</v>
      </c>
      <c r="S145" s="380">
        <v>295.54959795871957</v>
      </c>
      <c r="T145" s="380">
        <v>290.65844540137897</v>
      </c>
      <c r="U145" s="380">
        <v>277.95435300727894</v>
      </c>
      <c r="V145" s="380">
        <v>316.41379864047104</v>
      </c>
      <c r="W145" s="380">
        <v>312.31009891577673</v>
      </c>
      <c r="X145" s="380">
        <v>326.50954517596824</v>
      </c>
      <c r="Y145" s="380">
        <v>323.34506991926276</v>
      </c>
      <c r="Z145" s="380">
        <v>335.07694401160387</v>
      </c>
      <c r="AA145" s="380">
        <v>332.10199999999998</v>
      </c>
      <c r="AB145" s="380">
        <v>323.322</v>
      </c>
      <c r="AC145" s="380">
        <v>324.14499999999998</v>
      </c>
      <c r="AD145" s="380">
        <v>361.48599999999999</v>
      </c>
      <c r="AE145" s="380">
        <v>365.56099999999998</v>
      </c>
      <c r="AF145" s="380">
        <v>371.37900000000002</v>
      </c>
      <c r="AG145" s="380">
        <v>367.59800000000001</v>
      </c>
      <c r="AH145" s="380">
        <v>372.36200000000002</v>
      </c>
      <c r="AI145" s="380">
        <v>371.49299999999999</v>
      </c>
      <c r="AJ145" s="380">
        <v>359.20699999999999</v>
      </c>
      <c r="AK145" s="380">
        <v>348.13400000000001</v>
      </c>
      <c r="AL145" s="380">
        <v>368.52199999999999</v>
      </c>
      <c r="AM145" s="380">
        <v>341.78</v>
      </c>
    </row>
    <row r="146" spans="1:43" ht="14.25">
      <c r="A146" s="195"/>
      <c r="B146" s="528"/>
      <c r="C146" s="540"/>
      <c r="D146" s="543"/>
      <c r="E146" s="445" t="s">
        <v>374</v>
      </c>
      <c r="F146" s="379" t="s">
        <v>6</v>
      </c>
      <c r="G146" s="380">
        <v>282.54608428021032</v>
      </c>
      <c r="H146" s="380">
        <v>292.87112828806795</v>
      </c>
      <c r="I146" s="380">
        <v>303.09805141238235</v>
      </c>
      <c r="J146" s="380">
        <v>309.11583744577121</v>
      </c>
      <c r="K146" s="380">
        <v>314.98758161116569</v>
      </c>
      <c r="L146" s="380">
        <v>320.71328390856593</v>
      </c>
      <c r="M146" s="380">
        <v>326.29294433797185</v>
      </c>
      <c r="N146" s="380">
        <v>314.32566536121988</v>
      </c>
      <c r="O146" s="380">
        <v>300.41557312354286</v>
      </c>
      <c r="P146" s="380">
        <v>298.83833979549627</v>
      </c>
      <c r="Q146" s="380">
        <v>300.66778518456795</v>
      </c>
      <c r="R146" s="380">
        <v>295.8921210326227</v>
      </c>
      <c r="S146" s="380">
        <v>287.66406643824268</v>
      </c>
      <c r="T146" s="380">
        <v>297.95717270906346</v>
      </c>
      <c r="U146" s="380">
        <v>304.22332442629181</v>
      </c>
      <c r="V146" s="380">
        <v>315.83754540909842</v>
      </c>
      <c r="W146" s="380">
        <v>360.10380874048627</v>
      </c>
      <c r="X146" s="380">
        <v>356.1204064232312</v>
      </c>
      <c r="Y146" s="380">
        <v>354.94458005996535</v>
      </c>
      <c r="Z146" s="380">
        <v>304.36240319361281</v>
      </c>
      <c r="AA146" s="380">
        <v>323.29337938602373</v>
      </c>
      <c r="AB146" s="380">
        <v>324.65401199999997</v>
      </c>
      <c r="AC146" s="380">
        <v>307.63809018313071</v>
      </c>
      <c r="AD146" s="380">
        <v>309.15885000000003</v>
      </c>
      <c r="AE146" s="380">
        <v>302.35377871323823</v>
      </c>
      <c r="AF146" s="380">
        <v>320.63156000000004</v>
      </c>
      <c r="AG146" s="380">
        <v>320.98583999999994</v>
      </c>
      <c r="AH146" s="380">
        <v>323.23678252152382</v>
      </c>
      <c r="AI146" s="380">
        <v>308.7135792680387</v>
      </c>
      <c r="AJ146" s="380">
        <v>301.20386361672712</v>
      </c>
      <c r="AK146" s="380">
        <v>261.45714508644494</v>
      </c>
      <c r="AL146" s="380">
        <v>253.58280287562084</v>
      </c>
      <c r="AM146" s="380">
        <v>268.56369641642101</v>
      </c>
    </row>
    <row r="147" spans="1:43" ht="14.25">
      <c r="A147" s="195"/>
      <c r="B147" s="528"/>
      <c r="C147" s="540"/>
      <c r="D147" s="543"/>
      <c r="E147" s="445" t="s">
        <v>375</v>
      </c>
      <c r="F147" s="379" t="s">
        <v>6</v>
      </c>
      <c r="G147" s="380">
        <v>112.85495478193167</v>
      </c>
      <c r="H147" s="380">
        <v>116.97899839625627</v>
      </c>
      <c r="I147" s="380">
        <v>121.06385042913092</v>
      </c>
      <c r="J147" s="380">
        <v>123.46748299907273</v>
      </c>
      <c r="K147" s="380">
        <v>125.81278332048682</v>
      </c>
      <c r="L147" s="380">
        <v>128.09975139337323</v>
      </c>
      <c r="M147" s="380">
        <v>130.32838721773189</v>
      </c>
      <c r="N147" s="380">
        <v>125.5483998000167</v>
      </c>
      <c r="O147" s="380">
        <v>119.99241117432157</v>
      </c>
      <c r="P147" s="380">
        <v>119.36243041783464</v>
      </c>
      <c r="Q147" s="380">
        <v>120.09315007082743</v>
      </c>
      <c r="R147" s="380">
        <v>118.18564757156443</v>
      </c>
      <c r="S147" s="380">
        <v>114.89918642113803</v>
      </c>
      <c r="T147" s="380">
        <v>119.01047341957</v>
      </c>
      <c r="U147" s="380">
        <v>121.51330856062688</v>
      </c>
      <c r="V147" s="380">
        <v>111.21538660223293</v>
      </c>
      <c r="W147" s="380">
        <v>119.53603752508582</v>
      </c>
      <c r="X147" s="380">
        <v>109.52032643400358</v>
      </c>
      <c r="Y147" s="380">
        <v>108.32281809891458</v>
      </c>
      <c r="Z147" s="380">
        <v>82.061493013972068</v>
      </c>
      <c r="AA147" s="380">
        <v>75.477053553157276</v>
      </c>
      <c r="AB147" s="380">
        <v>66.745235999999991</v>
      </c>
      <c r="AC147" s="380">
        <v>69.665539460308167</v>
      </c>
      <c r="AD147" s="380">
        <v>74.023950000000013</v>
      </c>
      <c r="AE147" s="380">
        <v>72.222157668344352</v>
      </c>
      <c r="AF147" s="380">
        <v>74.042752000000021</v>
      </c>
      <c r="AG147" s="380">
        <v>73.503059999999991</v>
      </c>
      <c r="AH147" s="380">
        <v>71.684426111569778</v>
      </c>
      <c r="AI147" s="380">
        <v>65.089884707897525</v>
      </c>
      <c r="AJ147" s="380">
        <v>65.446534527820972</v>
      </c>
      <c r="AK147" s="380">
        <v>65.968009749966512</v>
      </c>
      <c r="AL147" s="380">
        <v>57.618665132724949</v>
      </c>
      <c r="AM147" s="380">
        <v>59.588772624177828</v>
      </c>
    </row>
    <row r="148" spans="1:43" ht="14.25">
      <c r="A148" s="195"/>
      <c r="B148" s="528"/>
      <c r="C148" s="540"/>
      <c r="D148" s="543"/>
      <c r="E148" s="445" t="s">
        <v>371</v>
      </c>
      <c r="F148" s="346" t="s">
        <v>6</v>
      </c>
      <c r="G148" s="375">
        <v>98.90475274225301</v>
      </c>
      <c r="H148" s="375">
        <v>102.51901597740469</v>
      </c>
      <c r="I148" s="375">
        <v>106.09893217231898</v>
      </c>
      <c r="J148" s="375">
        <v>108.20544743762289</v>
      </c>
      <c r="K148" s="375">
        <v>110.26084100757295</v>
      </c>
      <c r="L148" s="375">
        <v>112.26511288216916</v>
      </c>
      <c r="M148" s="375">
        <v>114.21826306141156</v>
      </c>
      <c r="N148" s="375">
        <v>110.02913840513291</v>
      </c>
      <c r="O148" s="375">
        <v>105.15993543283132</v>
      </c>
      <c r="P148" s="375">
        <v>104.60782772012067</v>
      </c>
      <c r="Q148" s="375">
        <v>105.24822181484878</v>
      </c>
      <c r="R148" s="375">
        <v>103.57650909820832</v>
      </c>
      <c r="S148" s="375">
        <v>100.69629326623155</v>
      </c>
      <c r="T148" s="375">
        <v>104.29937675351017</v>
      </c>
      <c r="U148" s="375">
        <v>106.49283198335962</v>
      </c>
      <c r="V148" s="375">
        <v>96.532125062489555</v>
      </c>
      <c r="W148" s="375">
        <v>57.075765665131073</v>
      </c>
      <c r="X148" s="375">
        <v>64.145911715985733</v>
      </c>
      <c r="Y148" s="375">
        <v>49.051842157999047</v>
      </c>
      <c r="Z148" s="375">
        <v>46.542339321357282</v>
      </c>
      <c r="AA148" s="375">
        <v>57.865741057420578</v>
      </c>
      <c r="AB148" s="375">
        <v>40.824756000000001</v>
      </c>
      <c r="AC148" s="375">
        <v>46.23818990728418</v>
      </c>
      <c r="AD148" s="375">
        <v>45.409649999999999</v>
      </c>
      <c r="AE148" s="375">
        <v>48.964174690402963</v>
      </c>
      <c r="AF148" s="375">
        <v>64.126312000000013</v>
      </c>
      <c r="AG148" s="375">
        <v>68.108340000000013</v>
      </c>
      <c r="AH148" s="375">
        <v>73.931107677792212</v>
      </c>
      <c r="AI148" s="375">
        <v>68.953198503954226</v>
      </c>
      <c r="AJ148" s="375">
        <v>74.562836854155861</v>
      </c>
      <c r="AK148" s="375">
        <v>71.610580324658031</v>
      </c>
      <c r="AL148" s="375">
        <v>82.719071180855053</v>
      </c>
      <c r="AM148" s="375">
        <v>78.539659197096853</v>
      </c>
    </row>
    <row r="149" spans="1:43" ht="15" thickBot="1">
      <c r="A149" s="195"/>
      <c r="B149" s="528"/>
      <c r="C149" s="541"/>
      <c r="D149" s="544"/>
      <c r="E149" s="446" t="s">
        <v>480</v>
      </c>
      <c r="F149" s="21" t="s">
        <v>6</v>
      </c>
      <c r="G149" s="429" t="s">
        <v>528</v>
      </c>
      <c r="H149" s="429" t="s">
        <v>528</v>
      </c>
      <c r="I149" s="429" t="s">
        <v>528</v>
      </c>
      <c r="J149" s="429" t="s">
        <v>528</v>
      </c>
      <c r="K149" s="429" t="s">
        <v>528</v>
      </c>
      <c r="L149" s="429" t="s">
        <v>528</v>
      </c>
      <c r="M149" s="429" t="s">
        <v>528</v>
      </c>
      <c r="N149" s="429" t="s">
        <v>528</v>
      </c>
      <c r="O149" s="429" t="s">
        <v>528</v>
      </c>
      <c r="P149" s="429" t="s">
        <v>528</v>
      </c>
      <c r="Q149" s="429" t="s">
        <v>528</v>
      </c>
      <c r="R149" s="429" t="s">
        <v>528</v>
      </c>
      <c r="S149" s="429" t="s">
        <v>528</v>
      </c>
      <c r="T149" s="429" t="s">
        <v>528</v>
      </c>
      <c r="U149" s="429" t="s">
        <v>528</v>
      </c>
      <c r="V149" s="429" t="s">
        <v>528</v>
      </c>
      <c r="W149" s="429" t="s">
        <v>528</v>
      </c>
      <c r="X149" s="429" t="s">
        <v>528</v>
      </c>
      <c r="Y149" s="429" t="s">
        <v>528</v>
      </c>
      <c r="Z149" s="429" t="s">
        <v>528</v>
      </c>
      <c r="AA149" s="429" t="s">
        <v>528</v>
      </c>
      <c r="AB149" s="429" t="s">
        <v>528</v>
      </c>
      <c r="AC149" s="429" t="s">
        <v>528</v>
      </c>
      <c r="AD149" s="429" t="s">
        <v>528</v>
      </c>
      <c r="AE149" s="429" t="s">
        <v>528</v>
      </c>
      <c r="AF149" s="429" t="s">
        <v>528</v>
      </c>
      <c r="AG149" s="429" t="s">
        <v>528</v>
      </c>
      <c r="AH149" s="429" t="s">
        <v>528</v>
      </c>
      <c r="AI149" s="433">
        <v>-7.9000000000000001E-4</v>
      </c>
      <c r="AJ149" s="434">
        <v>-4.2336000000000007E-4</v>
      </c>
      <c r="AK149" s="429" t="s">
        <v>528</v>
      </c>
      <c r="AL149" s="432">
        <v>-5.9417999999999997E-3</v>
      </c>
      <c r="AM149" s="432">
        <v>-7.6951903999999995E-3</v>
      </c>
    </row>
    <row r="150" spans="1:43" ht="15" thickTop="1">
      <c r="A150" s="195"/>
      <c r="B150" s="529"/>
      <c r="C150" s="217" t="s">
        <v>109</v>
      </c>
      <c r="D150" s="74"/>
      <c r="E150" s="155"/>
      <c r="F150" s="142" t="s">
        <v>6</v>
      </c>
      <c r="G150" s="427">
        <v>873.52313589876997</v>
      </c>
      <c r="H150" s="427">
        <v>883.63940752249346</v>
      </c>
      <c r="I150" s="427">
        <v>914.07382435833756</v>
      </c>
      <c r="J150" s="427">
        <v>902.61829224773157</v>
      </c>
      <c r="K150" s="427">
        <v>939.06699516930814</v>
      </c>
      <c r="L150" s="427">
        <v>954.23431270080505</v>
      </c>
      <c r="M150" s="427">
        <v>986.61124535298813</v>
      </c>
      <c r="N150" s="427">
        <v>970.84474796340817</v>
      </c>
      <c r="O150" s="427">
        <v>936.69448362981711</v>
      </c>
      <c r="P150" s="427">
        <v>933.28019267172999</v>
      </c>
      <c r="Q150" s="427">
        <v>932.69342020371516</v>
      </c>
      <c r="R150" s="427">
        <v>925.29040104911053</v>
      </c>
      <c r="S150" s="427">
        <v>895.63334303410966</v>
      </c>
      <c r="T150" s="427">
        <v>912.27073844348183</v>
      </c>
      <c r="U150" s="427">
        <v>912.58244308400106</v>
      </c>
      <c r="V150" s="427">
        <v>943.84270732019093</v>
      </c>
      <c r="W150" s="427">
        <v>942.75457924997545</v>
      </c>
      <c r="X150" s="427">
        <v>951.5984613026252</v>
      </c>
      <c r="Y150" s="427">
        <v>931.30668862450102</v>
      </c>
      <c r="Z150" s="427">
        <v>859.57071437687341</v>
      </c>
      <c r="AA150" s="427">
        <v>880.2484972603902</v>
      </c>
      <c r="AB150" s="427">
        <v>865.70295799999985</v>
      </c>
      <c r="AC150" s="427">
        <v>869.20982915416562</v>
      </c>
      <c r="AD150" s="427">
        <v>903.91403600000001</v>
      </c>
      <c r="AE150" s="427">
        <v>898.41780182005152</v>
      </c>
      <c r="AF150" s="427">
        <v>954.27414800000008</v>
      </c>
      <c r="AG150" s="427">
        <v>972.37438199999997</v>
      </c>
      <c r="AH150" s="427">
        <v>981.7557503290484</v>
      </c>
      <c r="AI150" s="427">
        <v>959.06166809267825</v>
      </c>
      <c r="AJ150" s="427">
        <v>944.80531552828393</v>
      </c>
      <c r="AK150" s="427">
        <v>883.55652428022722</v>
      </c>
      <c r="AL150" s="427">
        <v>894.08168917694343</v>
      </c>
      <c r="AM150" s="427">
        <v>885.02890416024638</v>
      </c>
    </row>
    <row r="151" spans="1:43" ht="14.25">
      <c r="A151" s="195"/>
      <c r="B151" s="220" t="s">
        <v>477</v>
      </c>
      <c r="C151" s="17"/>
      <c r="D151" s="17"/>
      <c r="E151" s="19"/>
      <c r="F151" s="31"/>
      <c r="G151" s="406"/>
      <c r="H151" s="406"/>
      <c r="I151" s="406"/>
      <c r="J151" s="406"/>
      <c r="K151" s="406"/>
      <c r="L151" s="406"/>
      <c r="M151" s="406"/>
      <c r="N151" s="406"/>
      <c r="O151" s="406"/>
      <c r="P151" s="406"/>
      <c r="Q151" s="406"/>
      <c r="R151" s="406"/>
      <c r="S151" s="406"/>
      <c r="T151" s="406"/>
      <c r="U151" s="406"/>
      <c r="V151" s="406"/>
      <c r="W151" s="406"/>
      <c r="X151" s="406"/>
      <c r="Y151" s="406"/>
      <c r="Z151" s="406"/>
      <c r="AA151" s="406"/>
      <c r="AB151" s="406"/>
      <c r="AC151" s="406"/>
      <c r="AD151" s="406"/>
      <c r="AE151" s="406"/>
      <c r="AF151" s="406"/>
      <c r="AG151" s="406"/>
      <c r="AH151" s="406"/>
      <c r="AI151" s="406"/>
      <c r="AJ151" s="406"/>
      <c r="AK151" s="406"/>
      <c r="AL151" s="406"/>
      <c r="AM151" s="406"/>
      <c r="AN151" s="406"/>
    </row>
    <row r="152" spans="1:43" ht="12.75">
      <c r="A152" s="195"/>
      <c r="B152" s="220"/>
      <c r="C152" s="17"/>
      <c r="D152" s="17"/>
      <c r="E152" s="19"/>
      <c r="F152" s="31"/>
      <c r="G152" s="406"/>
      <c r="H152" s="406"/>
      <c r="I152" s="406"/>
      <c r="J152" s="406"/>
      <c r="K152" s="406"/>
      <c r="L152" s="406"/>
      <c r="M152" s="406"/>
      <c r="N152" s="406"/>
      <c r="O152" s="406"/>
      <c r="P152" s="406"/>
      <c r="Q152" s="406"/>
      <c r="R152" s="406"/>
      <c r="S152" s="406"/>
      <c r="T152" s="406"/>
      <c r="U152" s="406"/>
      <c r="V152" s="406"/>
      <c r="W152" s="406"/>
      <c r="X152" s="406"/>
      <c r="Y152" s="406"/>
      <c r="Z152" s="406"/>
      <c r="AA152" s="406"/>
      <c r="AB152" s="406"/>
      <c r="AC152" s="406"/>
      <c r="AD152" s="406"/>
      <c r="AE152" s="406"/>
      <c r="AF152" s="406"/>
      <c r="AG152" s="406"/>
      <c r="AH152" s="406"/>
      <c r="AI152" s="406"/>
      <c r="AJ152" s="406"/>
      <c r="AK152" s="406"/>
      <c r="AL152" s="406"/>
      <c r="AM152" s="406"/>
      <c r="AN152" s="406"/>
    </row>
    <row r="153" spans="1:43" ht="12.75">
      <c r="A153" s="195"/>
      <c r="B153" s="190"/>
      <c r="C153" s="190"/>
      <c r="D153" s="358"/>
      <c r="E153" s="230"/>
      <c r="F153" s="192"/>
      <c r="Z153" s="13"/>
      <c r="AA153" s="13"/>
      <c r="AB153" s="13"/>
      <c r="AC153" s="14"/>
      <c r="AD153" s="10"/>
      <c r="AE153" s="10"/>
      <c r="AF153" s="10"/>
      <c r="AG153" s="10"/>
      <c r="AH153" s="10"/>
      <c r="AJ153" s="43"/>
      <c r="AK153" s="43"/>
      <c r="AL153" s="43"/>
      <c r="AM153" s="190"/>
      <c r="AN153" s="156"/>
      <c r="AQ153" s="15"/>
    </row>
    <row r="154" spans="1:43" ht="12.75">
      <c r="Z154" s="13"/>
      <c r="AA154" s="13"/>
      <c r="AB154" s="13"/>
      <c r="AC154" s="14"/>
      <c r="AD154" s="14"/>
      <c r="AE154" s="12"/>
      <c r="AF154" s="12"/>
      <c r="AG154" s="12"/>
      <c r="AH154" s="12"/>
      <c r="AI154" s="12"/>
      <c r="AJ154" s="43"/>
      <c r="AK154" s="43"/>
      <c r="AL154" s="43"/>
      <c r="AN154" s="156"/>
      <c r="AQ154" s="15"/>
    </row>
  </sheetData>
  <mergeCells count="66">
    <mergeCell ref="C62:E62"/>
    <mergeCell ref="C74:E74"/>
    <mergeCell ref="B69:B72"/>
    <mergeCell ref="D67:E67"/>
    <mergeCell ref="E54:E55"/>
    <mergeCell ref="E56:E57"/>
    <mergeCell ref="C53:C57"/>
    <mergeCell ref="B63:B68"/>
    <mergeCell ref="C63:C66"/>
    <mergeCell ref="D63:D66"/>
    <mergeCell ref="D70:E70"/>
    <mergeCell ref="B17:B31"/>
    <mergeCell ref="C43:C45"/>
    <mergeCell ref="D43:D45"/>
    <mergeCell ref="B50:B52"/>
    <mergeCell ref="B56:B57"/>
    <mergeCell ref="B54:B55"/>
    <mergeCell ref="D53:D57"/>
    <mergeCell ref="C50:C51"/>
    <mergeCell ref="D50:D51"/>
    <mergeCell ref="B32:B40"/>
    <mergeCell ref="C33:C38"/>
    <mergeCell ref="C5:E5"/>
    <mergeCell ref="C49:E49"/>
    <mergeCell ref="B6:B12"/>
    <mergeCell ref="D9:D11"/>
    <mergeCell ref="C9:C11"/>
    <mergeCell ref="B41:B47"/>
    <mergeCell ref="C18:C19"/>
    <mergeCell ref="D8:E8"/>
    <mergeCell ref="D18:D19"/>
    <mergeCell ref="C16:E16"/>
    <mergeCell ref="D21:D28"/>
    <mergeCell ref="C21:C28"/>
    <mergeCell ref="D33:D38"/>
    <mergeCell ref="D20:E20"/>
    <mergeCell ref="C29:C30"/>
    <mergeCell ref="D29:D30"/>
    <mergeCell ref="C134:C135"/>
    <mergeCell ref="C126:E126"/>
    <mergeCell ref="C142:E142"/>
    <mergeCell ref="B115:B120"/>
    <mergeCell ref="B133:B137"/>
    <mergeCell ref="C83:E83"/>
    <mergeCell ref="B96:B98"/>
    <mergeCell ref="B99:B101"/>
    <mergeCell ref="B131:B132"/>
    <mergeCell ref="B102:B105"/>
    <mergeCell ref="B106:B109"/>
    <mergeCell ref="C129:E129"/>
    <mergeCell ref="B143:B150"/>
    <mergeCell ref="B84:B88"/>
    <mergeCell ref="C114:E114"/>
    <mergeCell ref="B127:B128"/>
    <mergeCell ref="D75:E75"/>
    <mergeCell ref="C95:E95"/>
    <mergeCell ref="C144:C149"/>
    <mergeCell ref="D145:D149"/>
    <mergeCell ref="B93:B94"/>
    <mergeCell ref="C77:C78"/>
    <mergeCell ref="C92:E92"/>
    <mergeCell ref="D76:E76"/>
    <mergeCell ref="D77:E78"/>
    <mergeCell ref="B77:B78"/>
    <mergeCell ref="C86:C87"/>
    <mergeCell ref="D86:D87"/>
  </mergeCells>
  <phoneticPr fontId="12"/>
  <pageMargins left="0.70866141732283472" right="0.70866141732283472" top="0.74803149606299213" bottom="0.74803149606299213" header="0.31496062992125984" footer="0.31496062992125984"/>
  <pageSetup paperSize="9" scale="17" fitToHeight="2" orientation="portrait" verticalDpi="200" r:id="rId1"/>
  <ignoredErrors>
    <ignoredError sqref="H1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R641"/>
  <sheetViews>
    <sheetView zoomScaleNormal="100" workbookViewId="0">
      <pane xSplit="3" ySplit="5" topLeftCell="D6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defaultColWidth="9" defaultRowHeight="12"/>
  <cols>
    <col min="1" max="1" width="9" style="8" customWidth="1"/>
    <col min="2" max="2" width="38" style="4" customWidth="1"/>
    <col min="3" max="3" width="11.5" style="5" bestFit="1" customWidth="1"/>
    <col min="4" max="36" width="10.875" style="3" customWidth="1"/>
    <col min="37" max="43" width="9" style="3"/>
    <col min="44" max="44" width="12.25" style="3" customWidth="1"/>
    <col min="45" max="45" width="27.25" style="3" customWidth="1"/>
    <col min="46" max="16384" width="9" style="3"/>
  </cols>
  <sheetData>
    <row r="1" spans="2:37" ht="12.75">
      <c r="AK1" s="187"/>
    </row>
    <row r="2" spans="2:37" ht="18.75">
      <c r="B2" s="197" t="s">
        <v>499</v>
      </c>
      <c r="AK2" s="187"/>
    </row>
    <row r="3" spans="2:37" ht="12.75">
      <c r="AK3" s="119"/>
    </row>
    <row r="4" spans="2:37" ht="14.25">
      <c r="B4" s="1" t="s">
        <v>113</v>
      </c>
      <c r="C4" s="6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98"/>
    </row>
    <row r="5" spans="2:37" ht="12.75">
      <c r="B5" s="120" t="s">
        <v>114</v>
      </c>
      <c r="C5" s="120" t="s">
        <v>115</v>
      </c>
      <c r="D5" s="121">
        <v>1990</v>
      </c>
      <c r="E5" s="121">
        <f t="shared" ref="E5:R5" si="0">D5+1</f>
        <v>1991</v>
      </c>
      <c r="F5" s="121">
        <f t="shared" si="0"/>
        <v>1992</v>
      </c>
      <c r="G5" s="121">
        <f t="shared" si="0"/>
        <v>1993</v>
      </c>
      <c r="H5" s="121">
        <f t="shared" si="0"/>
        <v>1994</v>
      </c>
      <c r="I5" s="121">
        <f t="shared" si="0"/>
        <v>1995</v>
      </c>
      <c r="J5" s="121">
        <f t="shared" si="0"/>
        <v>1996</v>
      </c>
      <c r="K5" s="121">
        <f t="shared" si="0"/>
        <v>1997</v>
      </c>
      <c r="L5" s="121">
        <f t="shared" si="0"/>
        <v>1998</v>
      </c>
      <c r="M5" s="121">
        <f t="shared" si="0"/>
        <v>1999</v>
      </c>
      <c r="N5" s="121">
        <f t="shared" si="0"/>
        <v>2000</v>
      </c>
      <c r="O5" s="121">
        <f t="shared" si="0"/>
        <v>2001</v>
      </c>
      <c r="P5" s="121">
        <f t="shared" si="0"/>
        <v>2002</v>
      </c>
      <c r="Q5" s="121">
        <f t="shared" si="0"/>
        <v>2003</v>
      </c>
      <c r="R5" s="121">
        <f t="shared" si="0"/>
        <v>2004</v>
      </c>
      <c r="S5" s="121">
        <f t="shared" ref="S5:AJ5" si="1">R5+1</f>
        <v>2005</v>
      </c>
      <c r="T5" s="121">
        <f t="shared" si="1"/>
        <v>2006</v>
      </c>
      <c r="U5" s="121">
        <f t="shared" si="1"/>
        <v>2007</v>
      </c>
      <c r="V5" s="121">
        <f t="shared" si="1"/>
        <v>2008</v>
      </c>
      <c r="W5" s="121">
        <f t="shared" si="1"/>
        <v>2009</v>
      </c>
      <c r="X5" s="121">
        <f t="shared" si="1"/>
        <v>2010</v>
      </c>
      <c r="Y5" s="121">
        <f t="shared" si="1"/>
        <v>2011</v>
      </c>
      <c r="Z5" s="121">
        <f t="shared" si="1"/>
        <v>2012</v>
      </c>
      <c r="AA5" s="121">
        <f t="shared" si="1"/>
        <v>2013</v>
      </c>
      <c r="AB5" s="121">
        <f t="shared" si="1"/>
        <v>2014</v>
      </c>
      <c r="AC5" s="121">
        <f t="shared" si="1"/>
        <v>2015</v>
      </c>
      <c r="AD5" s="121">
        <f t="shared" si="1"/>
        <v>2016</v>
      </c>
      <c r="AE5" s="121">
        <f t="shared" si="1"/>
        <v>2017</v>
      </c>
      <c r="AF5" s="121">
        <f t="shared" si="1"/>
        <v>2018</v>
      </c>
      <c r="AG5" s="121">
        <f t="shared" si="1"/>
        <v>2019</v>
      </c>
      <c r="AH5" s="121">
        <f t="shared" si="1"/>
        <v>2020</v>
      </c>
      <c r="AI5" s="121">
        <f t="shared" si="1"/>
        <v>2021</v>
      </c>
      <c r="AJ5" s="121">
        <f t="shared" si="1"/>
        <v>2022</v>
      </c>
      <c r="AK5" s="1"/>
    </row>
    <row r="6" spans="2:37" ht="12.75">
      <c r="B6" s="272" t="s">
        <v>116</v>
      </c>
      <c r="C6" s="273" t="s">
        <v>117</v>
      </c>
      <c r="D6" s="274">
        <v>65.932500000000005</v>
      </c>
      <c r="E6" s="274">
        <v>65.932500000000005</v>
      </c>
      <c r="F6" s="274">
        <v>65.932500000000005</v>
      </c>
      <c r="G6" s="274">
        <v>65.932500000000005</v>
      </c>
      <c r="H6" s="274">
        <v>65.932500000000005</v>
      </c>
      <c r="I6" s="274">
        <v>65.932500000000005</v>
      </c>
      <c r="J6" s="274">
        <v>65.932500000000005</v>
      </c>
      <c r="K6" s="274">
        <v>65.932500000000005</v>
      </c>
      <c r="L6" s="274">
        <v>65.932500000000005</v>
      </c>
      <c r="M6" s="274">
        <v>65.932500000000005</v>
      </c>
      <c r="N6" s="274">
        <v>65.97</v>
      </c>
      <c r="O6" s="274">
        <v>65.94</v>
      </c>
      <c r="P6" s="274">
        <v>65.94</v>
      </c>
      <c r="Q6" s="274">
        <v>65.88</v>
      </c>
      <c r="R6" s="274">
        <v>65.849999999999994</v>
      </c>
      <c r="S6" s="274">
        <v>65.849999999999994</v>
      </c>
      <c r="T6" s="274">
        <v>65.849999999999994</v>
      </c>
      <c r="U6" s="274">
        <v>65.849999999999994</v>
      </c>
      <c r="V6" s="274">
        <v>65.849999999999994</v>
      </c>
      <c r="W6" s="274">
        <v>65.78</v>
      </c>
      <c r="X6" s="274">
        <v>65.78</v>
      </c>
      <c r="Y6" s="274">
        <v>65.78</v>
      </c>
      <c r="Z6" s="274">
        <v>65.78</v>
      </c>
      <c r="AA6" s="274">
        <v>65.78</v>
      </c>
      <c r="AB6" s="274">
        <v>65.78</v>
      </c>
      <c r="AC6" s="274">
        <v>65.78</v>
      </c>
      <c r="AD6" s="274">
        <v>65.78</v>
      </c>
      <c r="AE6" s="274">
        <v>65.78</v>
      </c>
      <c r="AF6" s="274">
        <v>65.78</v>
      </c>
      <c r="AG6" s="274">
        <v>65.78</v>
      </c>
      <c r="AH6" s="274">
        <v>65.78</v>
      </c>
      <c r="AI6" s="274">
        <v>65.78</v>
      </c>
      <c r="AJ6" s="274">
        <v>65.78</v>
      </c>
      <c r="AK6" s="187"/>
    </row>
    <row r="7" spans="2:37" ht="12.75">
      <c r="B7" s="272" t="s">
        <v>118</v>
      </c>
      <c r="C7" s="273" t="s">
        <v>117</v>
      </c>
      <c r="D7" s="274">
        <v>2.5897556205427961</v>
      </c>
      <c r="E7" s="274">
        <v>2.5897556205427961</v>
      </c>
      <c r="F7" s="274">
        <v>2.5897556205427961</v>
      </c>
      <c r="G7" s="274">
        <v>2.5897556205427961</v>
      </c>
      <c r="H7" s="274">
        <v>2.5897556205427961</v>
      </c>
      <c r="I7" s="274">
        <v>2.5897556205427961</v>
      </c>
      <c r="J7" s="274">
        <v>2.5897556205427961</v>
      </c>
      <c r="K7" s="274">
        <v>2.5897556205427961</v>
      </c>
      <c r="L7" s="274">
        <v>2.5897556205427961</v>
      </c>
      <c r="M7" s="274">
        <v>2.5897556205427961</v>
      </c>
      <c r="N7" s="274">
        <v>2.9361791865822022</v>
      </c>
      <c r="O7" s="274">
        <v>2.6066087351968266</v>
      </c>
      <c r="P7" s="274">
        <v>2.5164855186923836</v>
      </c>
      <c r="Q7" s="274">
        <v>2.2997490416997715</v>
      </c>
      <c r="R7" s="274">
        <v>2.1207464864189638</v>
      </c>
      <c r="S7" s="274">
        <v>1.9796500368613819</v>
      </c>
      <c r="T7" s="274">
        <v>1.9598239696734057</v>
      </c>
      <c r="U7" s="274">
        <v>2.0377400399895684</v>
      </c>
      <c r="V7" s="274">
        <v>1.9056966171520437</v>
      </c>
      <c r="W7" s="274">
        <v>1.6589606766191762</v>
      </c>
      <c r="X7" s="274">
        <v>1.6765809907531737</v>
      </c>
      <c r="Y7" s="274">
        <v>2.0467187796888591</v>
      </c>
      <c r="Z7" s="274">
        <v>1.7657796383497741</v>
      </c>
      <c r="AA7" s="274">
        <v>1.6948454333455722</v>
      </c>
      <c r="AB7" s="274">
        <v>1.6399256925694394</v>
      </c>
      <c r="AC7" s="274">
        <v>1.5743345459263536</v>
      </c>
      <c r="AD7" s="274">
        <v>1.6442279938716553</v>
      </c>
      <c r="AE7" s="274">
        <v>1.663564033015668</v>
      </c>
      <c r="AF7" s="274">
        <v>1.7766101325086485</v>
      </c>
      <c r="AG7" s="274">
        <v>1.752929710057366</v>
      </c>
      <c r="AH7" s="274">
        <v>1.5900977896255342</v>
      </c>
      <c r="AI7" s="274">
        <v>1.5903756985601905</v>
      </c>
      <c r="AJ7" s="274">
        <v>1.6262903435197813</v>
      </c>
      <c r="AK7" s="187"/>
    </row>
    <row r="8" spans="2:37" ht="12.75">
      <c r="B8" s="275" t="s">
        <v>119</v>
      </c>
      <c r="C8" s="273" t="s">
        <v>117</v>
      </c>
      <c r="D8" s="274">
        <v>63.342744379457208</v>
      </c>
      <c r="E8" s="274">
        <v>63.342744379457208</v>
      </c>
      <c r="F8" s="274">
        <v>63.342744379457208</v>
      </c>
      <c r="G8" s="274">
        <v>63.342744379457208</v>
      </c>
      <c r="H8" s="274">
        <v>63.342744379457208</v>
      </c>
      <c r="I8" s="274">
        <v>63.342744379457208</v>
      </c>
      <c r="J8" s="274">
        <v>63.342744379457208</v>
      </c>
      <c r="K8" s="274">
        <v>63.342744379457208</v>
      </c>
      <c r="L8" s="274">
        <v>63.342744379457208</v>
      </c>
      <c r="M8" s="274">
        <v>63.342744379457208</v>
      </c>
      <c r="N8" s="274">
        <v>63.033820813417798</v>
      </c>
      <c r="O8" s="274">
        <v>63.333391264803168</v>
      </c>
      <c r="P8" s="274">
        <v>63.423514481307613</v>
      </c>
      <c r="Q8" s="274">
        <v>63.580250958300226</v>
      </c>
      <c r="R8" s="274">
        <v>63.729253513581028</v>
      </c>
      <c r="S8" s="274">
        <v>63.870349963138615</v>
      </c>
      <c r="T8" s="274">
        <v>63.890176030326586</v>
      </c>
      <c r="U8" s="274">
        <v>63.812259960010422</v>
      </c>
      <c r="V8" s="274">
        <v>63.944303382847949</v>
      </c>
      <c r="W8" s="274">
        <v>64.121039323380828</v>
      </c>
      <c r="X8" s="274">
        <v>64.103419009246821</v>
      </c>
      <c r="Y8" s="274">
        <v>63.733281220311142</v>
      </c>
      <c r="Z8" s="274">
        <v>64.014220361650231</v>
      </c>
      <c r="AA8" s="274">
        <v>64.085154566654424</v>
      </c>
      <c r="AB8" s="274">
        <v>64.140074307430567</v>
      </c>
      <c r="AC8" s="274">
        <v>64.205665454073653</v>
      </c>
      <c r="AD8" s="274">
        <v>64.135772006128349</v>
      </c>
      <c r="AE8" s="274">
        <v>64.116435966984326</v>
      </c>
      <c r="AF8" s="274">
        <v>64.00338986749135</v>
      </c>
      <c r="AG8" s="274">
        <v>64.027070289942628</v>
      </c>
      <c r="AH8" s="274">
        <v>64.18990221037447</v>
      </c>
      <c r="AI8" s="274">
        <v>64.189624301439807</v>
      </c>
      <c r="AJ8" s="274">
        <v>64.153709656480217</v>
      </c>
      <c r="AK8" s="187"/>
    </row>
    <row r="9" spans="2:37" ht="14.25">
      <c r="B9" s="272" t="s">
        <v>120</v>
      </c>
      <c r="C9" s="144"/>
      <c r="D9" s="276">
        <v>0.78477175463623394</v>
      </c>
      <c r="E9" s="276">
        <v>0.78477175463623394</v>
      </c>
      <c r="F9" s="276">
        <v>0.78477175463623394</v>
      </c>
      <c r="G9" s="276">
        <v>0.78477175463623394</v>
      </c>
      <c r="H9" s="276">
        <v>0.78477175463623394</v>
      </c>
      <c r="I9" s="276">
        <v>0.78477175463623394</v>
      </c>
      <c r="J9" s="276">
        <v>0.78477175463623394</v>
      </c>
      <c r="K9" s="276">
        <v>0.78477175463623394</v>
      </c>
      <c r="L9" s="276">
        <v>0.78477175463623394</v>
      </c>
      <c r="M9" s="276">
        <v>0.78477175463623394</v>
      </c>
      <c r="N9" s="276">
        <v>0.78477175463623394</v>
      </c>
      <c r="O9" s="276">
        <v>0.78477175463623394</v>
      </c>
      <c r="P9" s="276">
        <v>0.78477175463623394</v>
      </c>
      <c r="Q9" s="276">
        <v>0.78477175463623394</v>
      </c>
      <c r="R9" s="276">
        <v>0.78477175463623394</v>
      </c>
      <c r="S9" s="276">
        <v>0.78477175463623394</v>
      </c>
      <c r="T9" s="276">
        <v>0.78477175463623394</v>
      </c>
      <c r="U9" s="276">
        <v>0.78477175463623394</v>
      </c>
      <c r="V9" s="276">
        <v>0.78477175463623394</v>
      </c>
      <c r="W9" s="276">
        <v>0.78477175463623394</v>
      </c>
      <c r="X9" s="276">
        <v>0.78477175463623394</v>
      </c>
      <c r="Y9" s="276">
        <v>0.78477175463623394</v>
      </c>
      <c r="Z9" s="276">
        <v>0.78477175463623394</v>
      </c>
      <c r="AA9" s="276">
        <v>0.78477175463623394</v>
      </c>
      <c r="AB9" s="276">
        <v>0.78477175463623394</v>
      </c>
      <c r="AC9" s="276">
        <v>0.78477175463623394</v>
      </c>
      <c r="AD9" s="276">
        <v>0.78477175463623394</v>
      </c>
      <c r="AE9" s="276">
        <v>0.78477175463623394</v>
      </c>
      <c r="AF9" s="276">
        <v>0.78477175463623394</v>
      </c>
      <c r="AG9" s="276">
        <v>0.78477175463623394</v>
      </c>
      <c r="AH9" s="276">
        <v>0.78477175463623394</v>
      </c>
      <c r="AI9" s="276">
        <v>0.78477175463623394</v>
      </c>
      <c r="AJ9" s="276">
        <v>0.78477175463623394</v>
      </c>
      <c r="AK9" s="1"/>
    </row>
    <row r="10" spans="2:37" ht="15" thickBot="1">
      <c r="B10" s="331" t="s">
        <v>121</v>
      </c>
      <c r="C10" s="137" t="s">
        <v>122</v>
      </c>
      <c r="D10" s="332">
        <v>0.4970959665014108</v>
      </c>
      <c r="E10" s="332">
        <v>0.4970959665014108</v>
      </c>
      <c r="F10" s="332">
        <v>0.4970959665014108</v>
      </c>
      <c r="G10" s="332">
        <v>0.4970959665014108</v>
      </c>
      <c r="H10" s="332">
        <v>0.4970959665014108</v>
      </c>
      <c r="I10" s="332">
        <v>0.4970959665014108</v>
      </c>
      <c r="J10" s="332">
        <v>0.4970959665014108</v>
      </c>
      <c r="K10" s="332">
        <v>0.4970959665014108</v>
      </c>
      <c r="L10" s="332">
        <v>0.4970959665014108</v>
      </c>
      <c r="M10" s="332">
        <v>0.4970959665014108</v>
      </c>
      <c r="N10" s="332">
        <v>0.49467162161171851</v>
      </c>
      <c r="O10" s="332">
        <v>0.49702256589942712</v>
      </c>
      <c r="P10" s="332">
        <v>0.49772982744692373</v>
      </c>
      <c r="Q10" s="332">
        <v>0.49895985104757368</v>
      </c>
      <c r="R10" s="332">
        <v>0.50012918101510362</v>
      </c>
      <c r="S10" s="332">
        <v>0.50123646609802608</v>
      </c>
      <c r="T10" s="332">
        <v>0.50139205547337251</v>
      </c>
      <c r="U10" s="332">
        <v>0.50078059216120874</v>
      </c>
      <c r="V10" s="332">
        <v>0.50181683164749247</v>
      </c>
      <c r="W10" s="332">
        <v>0.50320380538908527</v>
      </c>
      <c r="X10" s="332">
        <v>0.50306552614068334</v>
      </c>
      <c r="Y10" s="332">
        <v>0.50016078931988117</v>
      </c>
      <c r="Z10" s="332">
        <v>0.50236552034882787</v>
      </c>
      <c r="AA10" s="332">
        <v>0.5029221919540765</v>
      </c>
      <c r="AB10" s="332">
        <v>0.50335318656740713</v>
      </c>
      <c r="AC10" s="332">
        <v>0.50386792735980412</v>
      </c>
      <c r="AD10" s="332">
        <v>0.50331942332198798</v>
      </c>
      <c r="AE10" s="332">
        <v>0.50316767954832031</v>
      </c>
      <c r="AF10" s="332">
        <v>0.50228052568978143</v>
      </c>
      <c r="AG10" s="332">
        <v>0.50246636295655767</v>
      </c>
      <c r="AH10" s="332">
        <v>0.5037442218756385</v>
      </c>
      <c r="AI10" s="332">
        <v>0.50374204092481567</v>
      </c>
      <c r="AJ10" s="332">
        <v>0.50346019293539479</v>
      </c>
      <c r="AK10" s="1"/>
    </row>
    <row r="11" spans="2:37" ht="13.5" thickTop="1">
      <c r="B11" s="272" t="s">
        <v>123</v>
      </c>
      <c r="C11" s="273" t="s">
        <v>117</v>
      </c>
      <c r="D11" s="277">
        <v>1.3</v>
      </c>
      <c r="E11" s="277">
        <v>1.3</v>
      </c>
      <c r="F11" s="277">
        <v>1.3</v>
      </c>
      <c r="G11" s="277">
        <v>1.3</v>
      </c>
      <c r="H11" s="277">
        <v>1.3</v>
      </c>
      <c r="I11" s="277">
        <v>1.3</v>
      </c>
      <c r="J11" s="277">
        <v>1.3</v>
      </c>
      <c r="K11" s="277">
        <v>1.3</v>
      </c>
      <c r="L11" s="277">
        <v>1.3</v>
      </c>
      <c r="M11" s="277">
        <v>1.3</v>
      </c>
      <c r="N11" s="277">
        <v>1.3</v>
      </c>
      <c r="O11" s="277">
        <v>1.3</v>
      </c>
      <c r="P11" s="277">
        <v>1.3</v>
      </c>
      <c r="Q11" s="277">
        <v>1.3</v>
      </c>
      <c r="R11" s="277">
        <v>1.3</v>
      </c>
      <c r="S11" s="277">
        <v>1.3</v>
      </c>
      <c r="T11" s="277">
        <v>1.3</v>
      </c>
      <c r="U11" s="277">
        <v>1.31</v>
      </c>
      <c r="V11" s="277">
        <v>1.3</v>
      </c>
      <c r="W11" s="277">
        <v>1.29</v>
      </c>
      <c r="X11" s="277">
        <v>1.3</v>
      </c>
      <c r="Y11" s="277">
        <v>1.31</v>
      </c>
      <c r="Z11" s="277">
        <v>1.32</v>
      </c>
      <c r="AA11" s="277">
        <v>1.33</v>
      </c>
      <c r="AB11" s="277">
        <v>1.33</v>
      </c>
      <c r="AC11" s="277">
        <v>1.33</v>
      </c>
      <c r="AD11" s="277">
        <v>1.33</v>
      </c>
      <c r="AE11" s="277">
        <v>1.33</v>
      </c>
      <c r="AF11" s="277">
        <v>1.33</v>
      </c>
      <c r="AG11" s="277">
        <v>1.33</v>
      </c>
      <c r="AH11" s="277">
        <v>1.33</v>
      </c>
      <c r="AI11" s="277">
        <v>1.33</v>
      </c>
      <c r="AJ11" s="277">
        <v>1.33</v>
      </c>
      <c r="AK11" s="1"/>
    </row>
    <row r="12" spans="2:37" ht="12.75">
      <c r="B12" s="272" t="s">
        <v>124</v>
      </c>
      <c r="C12" s="273" t="s">
        <v>117</v>
      </c>
      <c r="D12" s="277">
        <v>0.34358076958173461</v>
      </c>
      <c r="E12" s="277">
        <v>0.34358076958173461</v>
      </c>
      <c r="F12" s="277">
        <v>0.34358076958173461</v>
      </c>
      <c r="G12" s="277">
        <v>0.34358076958173461</v>
      </c>
      <c r="H12" s="277">
        <v>0.34358076958173461</v>
      </c>
      <c r="I12" s="277">
        <v>0.34358076958173461</v>
      </c>
      <c r="J12" s="277">
        <v>0.34358076958173461</v>
      </c>
      <c r="K12" s="277">
        <v>0.34358076958173461</v>
      </c>
      <c r="L12" s="277">
        <v>0.34358076958173461</v>
      </c>
      <c r="M12" s="277">
        <v>0.34358076958173461</v>
      </c>
      <c r="N12" s="277">
        <v>0.38811027557274008</v>
      </c>
      <c r="O12" s="277">
        <v>0.33801925340462519</v>
      </c>
      <c r="P12" s="277">
        <v>0.33343351434397461</v>
      </c>
      <c r="Q12" s="277">
        <v>0.31476003500559885</v>
      </c>
      <c r="R12" s="277">
        <v>0.30136581881566199</v>
      </c>
      <c r="S12" s="277">
        <v>0.28199503954461669</v>
      </c>
      <c r="T12" s="277">
        <v>0.26964089275245884</v>
      </c>
      <c r="U12" s="277">
        <v>0.28661954979892945</v>
      </c>
      <c r="V12" s="277">
        <v>0.26640160310048178</v>
      </c>
      <c r="W12" s="277">
        <v>0.2597698126004096</v>
      </c>
      <c r="X12" s="277">
        <v>0.25999669340118753</v>
      </c>
      <c r="Y12" s="277">
        <v>0.31126371314561002</v>
      </c>
      <c r="Z12" s="277">
        <v>0.28202989711310333</v>
      </c>
      <c r="AA12" s="277">
        <v>0.27450667530490125</v>
      </c>
      <c r="AB12" s="277">
        <v>0.26806577176185981</v>
      </c>
      <c r="AC12" s="277">
        <v>0.25933976887225674</v>
      </c>
      <c r="AD12" s="277">
        <v>0.26934882633641455</v>
      </c>
      <c r="AE12" s="277">
        <v>0.27654335504040817</v>
      </c>
      <c r="AF12" s="277">
        <v>0.29298508456009781</v>
      </c>
      <c r="AG12" s="277">
        <v>0.28957459146065356</v>
      </c>
      <c r="AH12" s="277">
        <v>0.26737061826312025</v>
      </c>
      <c r="AI12" s="277">
        <v>0.26685767657645021</v>
      </c>
      <c r="AJ12" s="277">
        <v>0.27464905321559374</v>
      </c>
      <c r="AK12" s="187"/>
    </row>
    <row r="13" spans="2:37" ht="12.75">
      <c r="B13" s="275" t="s">
        <v>125</v>
      </c>
      <c r="C13" s="273" t="s">
        <v>117</v>
      </c>
      <c r="D13" s="277">
        <v>0.95641923041826549</v>
      </c>
      <c r="E13" s="277">
        <v>0.95641923041826549</v>
      </c>
      <c r="F13" s="277">
        <v>0.95641923041826549</v>
      </c>
      <c r="G13" s="277">
        <v>0.95641923041826549</v>
      </c>
      <c r="H13" s="277">
        <v>0.95641923041826549</v>
      </c>
      <c r="I13" s="277">
        <v>0.95641923041826549</v>
      </c>
      <c r="J13" s="277">
        <v>0.95641923041826549</v>
      </c>
      <c r="K13" s="277">
        <v>0.95641923041826549</v>
      </c>
      <c r="L13" s="277">
        <v>0.95641923041826549</v>
      </c>
      <c r="M13" s="277">
        <v>0.95641923041826549</v>
      </c>
      <c r="N13" s="277">
        <v>0.91188972442725991</v>
      </c>
      <c r="O13" s="277">
        <v>0.96198074659537491</v>
      </c>
      <c r="P13" s="277">
        <v>0.96656648565602543</v>
      </c>
      <c r="Q13" s="277">
        <v>0.98523996499440125</v>
      </c>
      <c r="R13" s="277">
        <v>0.998634181184338</v>
      </c>
      <c r="S13" s="277">
        <v>1.0180049604553834</v>
      </c>
      <c r="T13" s="277">
        <v>1.0303591072475413</v>
      </c>
      <c r="U13" s="277">
        <v>1.0233804502010706</v>
      </c>
      <c r="V13" s="277">
        <v>1.0335983968995182</v>
      </c>
      <c r="W13" s="277">
        <v>1.0302301873995905</v>
      </c>
      <c r="X13" s="277">
        <v>1.0400033065988126</v>
      </c>
      <c r="Y13" s="277">
        <v>0.99873628685439009</v>
      </c>
      <c r="Z13" s="277">
        <v>1.0379701028868968</v>
      </c>
      <c r="AA13" s="277">
        <v>1.0554933246950988</v>
      </c>
      <c r="AB13" s="277">
        <v>1.0619342282381403</v>
      </c>
      <c r="AC13" s="277">
        <v>1.0706602311277433</v>
      </c>
      <c r="AD13" s="277">
        <v>1.0606511736635855</v>
      </c>
      <c r="AE13" s="277">
        <v>1.0534566449595919</v>
      </c>
      <c r="AF13" s="277">
        <v>1.0370149154399022</v>
      </c>
      <c r="AG13" s="277">
        <v>1.0404254085393465</v>
      </c>
      <c r="AH13" s="277">
        <v>1.0626293817368797</v>
      </c>
      <c r="AI13" s="277">
        <v>1.0631423234235498</v>
      </c>
      <c r="AJ13" s="277">
        <v>1.0553509467844062</v>
      </c>
      <c r="AK13" s="187"/>
    </row>
    <row r="14" spans="2:37" ht="14.25">
      <c r="B14" s="272" t="s">
        <v>126</v>
      </c>
      <c r="C14" s="144"/>
      <c r="D14" s="278">
        <v>1.091788638055073</v>
      </c>
      <c r="E14" s="278">
        <v>1.091788638055073</v>
      </c>
      <c r="F14" s="278">
        <v>1.091788638055073</v>
      </c>
      <c r="G14" s="278">
        <v>1.091788638055073</v>
      </c>
      <c r="H14" s="278">
        <v>1.091788638055073</v>
      </c>
      <c r="I14" s="278">
        <v>1.091788638055073</v>
      </c>
      <c r="J14" s="278">
        <v>1.091788638055073</v>
      </c>
      <c r="K14" s="278">
        <v>1.091788638055073</v>
      </c>
      <c r="L14" s="278">
        <v>1.091788638055073</v>
      </c>
      <c r="M14" s="278">
        <v>1.091788638055073</v>
      </c>
      <c r="N14" s="278">
        <v>1.091788638055073</v>
      </c>
      <c r="O14" s="278">
        <v>1.091788638055073</v>
      </c>
      <c r="P14" s="278">
        <v>1.091788638055073</v>
      </c>
      <c r="Q14" s="278">
        <v>1.091788638055073</v>
      </c>
      <c r="R14" s="278">
        <v>1.091788638055073</v>
      </c>
      <c r="S14" s="278">
        <v>1.091788638055073</v>
      </c>
      <c r="T14" s="278">
        <v>1.091788638055073</v>
      </c>
      <c r="U14" s="278">
        <v>1.091788638055073</v>
      </c>
      <c r="V14" s="278">
        <v>1.091788638055073</v>
      </c>
      <c r="W14" s="278">
        <v>1.091788638055073</v>
      </c>
      <c r="X14" s="278">
        <v>1.091788638055073</v>
      </c>
      <c r="Y14" s="278">
        <v>1.091788638055073</v>
      </c>
      <c r="Z14" s="278">
        <v>1.091788638055073</v>
      </c>
      <c r="AA14" s="278">
        <v>1.091788638055073</v>
      </c>
      <c r="AB14" s="278">
        <v>1.091788638055073</v>
      </c>
      <c r="AC14" s="278">
        <v>1.091788638055073</v>
      </c>
      <c r="AD14" s="278">
        <v>1.091788638055073</v>
      </c>
      <c r="AE14" s="278">
        <v>1.091788638055073</v>
      </c>
      <c r="AF14" s="278">
        <v>1.091788638055073</v>
      </c>
      <c r="AG14" s="278">
        <v>1.091788638055073</v>
      </c>
      <c r="AH14" s="278">
        <v>1.091788638055073</v>
      </c>
      <c r="AI14" s="278">
        <v>1.091788638055073</v>
      </c>
      <c r="AJ14" s="278">
        <v>1.091788638055073</v>
      </c>
      <c r="AK14" s="1"/>
    </row>
    <row r="15" spans="2:37" ht="15" thickBot="1">
      <c r="B15" s="331" t="s">
        <v>121</v>
      </c>
      <c r="C15" s="137" t="s">
        <v>122</v>
      </c>
      <c r="D15" s="333">
        <v>1.0442076489880391E-2</v>
      </c>
      <c r="E15" s="333">
        <v>1.0442076489880391E-2</v>
      </c>
      <c r="F15" s="333">
        <v>1.0442076489880391E-2</v>
      </c>
      <c r="G15" s="333">
        <v>1.0442076489880391E-2</v>
      </c>
      <c r="H15" s="333">
        <v>1.0442076489880391E-2</v>
      </c>
      <c r="I15" s="333">
        <v>1.0442076489880391E-2</v>
      </c>
      <c r="J15" s="333">
        <v>1.0442076489880391E-2</v>
      </c>
      <c r="K15" s="333">
        <v>1.0442076489880391E-2</v>
      </c>
      <c r="L15" s="333">
        <v>1.0442076489880391E-2</v>
      </c>
      <c r="M15" s="333">
        <v>1.0442076489880391E-2</v>
      </c>
      <c r="N15" s="333">
        <v>9.9559084028885397E-3</v>
      </c>
      <c r="O15" s="333">
        <v>1.0502796491605666E-2</v>
      </c>
      <c r="P15" s="333">
        <v>1.0552863069640704E-2</v>
      </c>
      <c r="Q15" s="333">
        <v>1.0756737995386652E-2</v>
      </c>
      <c r="R15" s="333">
        <v>1.0902974525904914E-2</v>
      </c>
      <c r="S15" s="333">
        <v>1.1114462493088915E-2</v>
      </c>
      <c r="T15" s="333">
        <v>1.124934366409434E-2</v>
      </c>
      <c r="U15" s="333">
        <v>1.1173151479372144E-2</v>
      </c>
      <c r="V15" s="333">
        <v>1.1284709860468317E-2</v>
      </c>
      <c r="W15" s="333">
        <v>1.1247936131842216E-2</v>
      </c>
      <c r="X15" s="333">
        <v>1.1354637936842903E-2</v>
      </c>
      <c r="Y15" s="333">
        <v>1.0904089304009353E-2</v>
      </c>
      <c r="Z15" s="333">
        <v>1.133243964972769E-2</v>
      </c>
      <c r="AA15" s="333">
        <v>1.152375619445083E-2</v>
      </c>
      <c r="AB15" s="333">
        <v>1.1594077247521843E-2</v>
      </c>
      <c r="AC15" s="333">
        <v>1.1689346755626885E-2</v>
      </c>
      <c r="AD15" s="333">
        <v>1.1580069003456808E-2</v>
      </c>
      <c r="AE15" s="333">
        <v>1.1501519956504993E-2</v>
      </c>
      <c r="AF15" s="333">
        <v>1.1322011021709275E-2</v>
      </c>
      <c r="AG15" s="333">
        <v>1.135924639787066E-2</v>
      </c>
      <c r="AH15" s="333">
        <v>1.1601666854438121E-2</v>
      </c>
      <c r="AI15" s="333">
        <v>1.1607267093493032E-2</v>
      </c>
      <c r="AJ15" s="333">
        <v>1.1522201728598786E-2</v>
      </c>
      <c r="AK15" s="1"/>
    </row>
    <row r="16" spans="2:37" ht="15" thickTop="1">
      <c r="B16" s="272" t="s">
        <v>127</v>
      </c>
      <c r="C16" s="144" t="s">
        <v>122</v>
      </c>
      <c r="D16" s="279">
        <v>0.50753804299129124</v>
      </c>
      <c r="E16" s="279">
        <v>0.50753804299129124</v>
      </c>
      <c r="F16" s="279">
        <v>0.50753804299129124</v>
      </c>
      <c r="G16" s="279">
        <v>0.50753804299129124</v>
      </c>
      <c r="H16" s="279">
        <v>0.50753804299129124</v>
      </c>
      <c r="I16" s="279">
        <v>0.50753804299129124</v>
      </c>
      <c r="J16" s="279">
        <v>0.50753804299129124</v>
      </c>
      <c r="K16" s="279">
        <v>0.50753804299129124</v>
      </c>
      <c r="L16" s="279">
        <v>0.50753804299129124</v>
      </c>
      <c r="M16" s="279">
        <v>0.50753804299129124</v>
      </c>
      <c r="N16" s="279">
        <v>0.50462753001460703</v>
      </c>
      <c r="O16" s="279">
        <v>0.50752536239103274</v>
      </c>
      <c r="P16" s="279">
        <v>0.50828269051656438</v>
      </c>
      <c r="Q16" s="279">
        <v>0.50971658904296036</v>
      </c>
      <c r="R16" s="279">
        <v>0.51103215554100856</v>
      </c>
      <c r="S16" s="279">
        <v>0.51235092859111497</v>
      </c>
      <c r="T16" s="279">
        <v>0.51264139913746687</v>
      </c>
      <c r="U16" s="279">
        <v>0.51195374364058088</v>
      </c>
      <c r="V16" s="279">
        <v>0.51310154150796083</v>
      </c>
      <c r="W16" s="279">
        <v>0.51445174152092743</v>
      </c>
      <c r="X16" s="279">
        <v>0.51442016407752622</v>
      </c>
      <c r="Y16" s="279">
        <v>0.5110648786238905</v>
      </c>
      <c r="Z16" s="279">
        <v>0.51369795999855561</v>
      </c>
      <c r="AA16" s="279">
        <v>0.51444594814852729</v>
      </c>
      <c r="AB16" s="279">
        <v>0.51494726381492895</v>
      </c>
      <c r="AC16" s="279">
        <v>0.51555727411543106</v>
      </c>
      <c r="AD16" s="279">
        <v>0.51489949232544474</v>
      </c>
      <c r="AE16" s="279">
        <v>0.51466919950482526</v>
      </c>
      <c r="AF16" s="279">
        <v>0.5136025367114907</v>
      </c>
      <c r="AG16" s="279">
        <v>0.51382560935442834</v>
      </c>
      <c r="AH16" s="279">
        <v>0.51534588873007658</v>
      </c>
      <c r="AI16" s="279">
        <v>0.51534930801830869</v>
      </c>
      <c r="AJ16" s="279">
        <v>0.51498239466399354</v>
      </c>
      <c r="AK16" s="1"/>
    </row>
    <row r="17" spans="2:40" ht="12.75">
      <c r="B17" s="199"/>
      <c r="C17" s="20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87"/>
      <c r="AH17" s="236"/>
      <c r="AI17" s="236"/>
      <c r="AJ17" s="236"/>
      <c r="AK17" s="1"/>
    </row>
    <row r="18" spans="2:40" ht="12.75">
      <c r="B18" s="16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40" ht="12.75">
      <c r="B19" s="16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2:40" ht="12.75">
      <c r="B20" s="1" t="s">
        <v>128</v>
      </c>
      <c r="C20" s="6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2:40" ht="12.75">
      <c r="B21" s="280" t="s">
        <v>114</v>
      </c>
      <c r="C21" s="280" t="s">
        <v>115</v>
      </c>
      <c r="D21" s="121">
        <v>1990</v>
      </c>
      <c r="E21" s="121">
        <f t="shared" ref="E21" si="2">D21+1</f>
        <v>1991</v>
      </c>
      <c r="F21" s="121">
        <f t="shared" ref="F21" si="3">E21+1</f>
        <v>1992</v>
      </c>
      <c r="G21" s="121">
        <f t="shared" ref="G21" si="4">F21+1</f>
        <v>1993</v>
      </c>
      <c r="H21" s="121">
        <f t="shared" ref="H21" si="5">G21+1</f>
        <v>1994</v>
      </c>
      <c r="I21" s="121">
        <f t="shared" ref="I21" si="6">H21+1</f>
        <v>1995</v>
      </c>
      <c r="J21" s="121">
        <f t="shared" ref="J21" si="7">I21+1</f>
        <v>1996</v>
      </c>
      <c r="K21" s="121">
        <f t="shared" ref="K21" si="8">J21+1</f>
        <v>1997</v>
      </c>
      <c r="L21" s="121">
        <f t="shared" ref="L21" si="9">K21+1</f>
        <v>1998</v>
      </c>
      <c r="M21" s="121">
        <f t="shared" ref="M21" si="10">L21+1</f>
        <v>1999</v>
      </c>
      <c r="N21" s="121">
        <f t="shared" ref="N21" si="11">M21+1</f>
        <v>2000</v>
      </c>
      <c r="O21" s="121">
        <f t="shared" ref="O21" si="12">N21+1</f>
        <v>2001</v>
      </c>
      <c r="P21" s="121">
        <f t="shared" ref="P21" si="13">O21+1</f>
        <v>2002</v>
      </c>
      <c r="Q21" s="121">
        <f t="shared" ref="Q21" si="14">P21+1</f>
        <v>2003</v>
      </c>
      <c r="R21" s="121">
        <f t="shared" ref="R21" si="15">Q21+1</f>
        <v>2004</v>
      </c>
      <c r="S21" s="121">
        <f t="shared" ref="S21" si="16">R21+1</f>
        <v>2005</v>
      </c>
      <c r="T21" s="121">
        <f t="shared" ref="T21" si="17">S21+1</f>
        <v>2006</v>
      </c>
      <c r="U21" s="121">
        <f t="shared" ref="U21" si="18">T21+1</f>
        <v>2007</v>
      </c>
      <c r="V21" s="121">
        <f t="shared" ref="V21" si="19">U21+1</f>
        <v>2008</v>
      </c>
      <c r="W21" s="121">
        <f t="shared" ref="W21" si="20">V21+1</f>
        <v>2009</v>
      </c>
      <c r="X21" s="121">
        <f t="shared" ref="X21" si="21">W21+1</f>
        <v>2010</v>
      </c>
      <c r="Y21" s="121">
        <f t="shared" ref="Y21" si="22">X21+1</f>
        <v>2011</v>
      </c>
      <c r="Z21" s="121">
        <f t="shared" ref="Z21" si="23">Y21+1</f>
        <v>2012</v>
      </c>
      <c r="AA21" s="121">
        <f t="shared" ref="AA21" si="24">Z21+1</f>
        <v>2013</v>
      </c>
      <c r="AB21" s="121">
        <f t="shared" ref="AB21" si="25">AA21+1</f>
        <v>2014</v>
      </c>
      <c r="AC21" s="121">
        <f t="shared" ref="AC21" si="26">AB21+1</f>
        <v>2015</v>
      </c>
      <c r="AD21" s="121">
        <f t="shared" ref="AD21" si="27">AC21+1</f>
        <v>2016</v>
      </c>
      <c r="AE21" s="121">
        <f t="shared" ref="AE21" si="28">AD21+1</f>
        <v>2017</v>
      </c>
      <c r="AF21" s="121">
        <f t="shared" ref="AF21" si="29">AE21+1</f>
        <v>2018</v>
      </c>
      <c r="AG21" s="121">
        <f t="shared" ref="AG21" si="30">AF21+1</f>
        <v>2019</v>
      </c>
      <c r="AH21" s="121">
        <f t="shared" ref="AH21:AJ21" si="31">AG21+1</f>
        <v>2020</v>
      </c>
      <c r="AI21" s="121">
        <f t="shared" si="31"/>
        <v>2021</v>
      </c>
      <c r="AJ21" s="121">
        <f t="shared" si="31"/>
        <v>2022</v>
      </c>
      <c r="AK21" s="1"/>
    </row>
    <row r="22" spans="2:40" ht="12.75">
      <c r="B22" s="118" t="s">
        <v>129</v>
      </c>
      <c r="C22" s="144" t="s">
        <v>130</v>
      </c>
      <c r="D22" s="160">
        <v>89365.626000000004</v>
      </c>
      <c r="E22" s="160">
        <v>93165.615000000005</v>
      </c>
      <c r="F22" s="160">
        <v>96211.456000000006</v>
      </c>
      <c r="G22" s="160">
        <v>95192.447</v>
      </c>
      <c r="H22" s="160">
        <v>97669.263999999996</v>
      </c>
      <c r="I22" s="160">
        <v>97311.144</v>
      </c>
      <c r="J22" s="160">
        <v>98275.232000000004</v>
      </c>
      <c r="K22" s="160">
        <v>92194.255999999994</v>
      </c>
      <c r="L22" s="160">
        <v>81656.607999999993</v>
      </c>
      <c r="M22" s="160">
        <v>80842.701000000001</v>
      </c>
      <c r="N22" s="160">
        <v>81375.650999999998</v>
      </c>
      <c r="O22" s="160">
        <v>78327.5</v>
      </c>
      <c r="P22" s="160">
        <v>75405.642000000007</v>
      </c>
      <c r="Q22" s="160">
        <v>73868.808000000005</v>
      </c>
      <c r="R22" s="281" t="s">
        <v>131</v>
      </c>
      <c r="S22" s="281" t="s">
        <v>131</v>
      </c>
      <c r="T22" s="281" t="s">
        <v>131</v>
      </c>
      <c r="U22" s="281" t="s">
        <v>131</v>
      </c>
      <c r="V22" s="281" t="s">
        <v>131</v>
      </c>
      <c r="W22" s="281" t="s">
        <v>131</v>
      </c>
      <c r="X22" s="281" t="s">
        <v>131</v>
      </c>
      <c r="Y22" s="281" t="s">
        <v>131</v>
      </c>
      <c r="Z22" s="281" t="s">
        <v>131</v>
      </c>
      <c r="AA22" s="281" t="s">
        <v>131</v>
      </c>
      <c r="AB22" s="281" t="s">
        <v>131</v>
      </c>
      <c r="AC22" s="281" t="s">
        <v>131</v>
      </c>
      <c r="AD22" s="281" t="s">
        <v>131</v>
      </c>
      <c r="AE22" s="281" t="s">
        <v>131</v>
      </c>
      <c r="AF22" s="281" t="s">
        <v>131</v>
      </c>
      <c r="AG22" s="281" t="s">
        <v>131</v>
      </c>
      <c r="AH22" s="281" t="s">
        <v>131</v>
      </c>
      <c r="AI22" s="281" t="s">
        <v>131</v>
      </c>
      <c r="AJ22" s="281" t="s">
        <v>131</v>
      </c>
      <c r="AK22" s="187"/>
    </row>
    <row r="23" spans="2:40" ht="12.75">
      <c r="B23" s="118" t="s">
        <v>132</v>
      </c>
      <c r="C23" s="144" t="s">
        <v>133</v>
      </c>
      <c r="D23" s="281" t="s">
        <v>131</v>
      </c>
      <c r="E23" s="281" t="s">
        <v>131</v>
      </c>
      <c r="F23" s="281" t="s">
        <v>131</v>
      </c>
      <c r="G23" s="281" t="s">
        <v>131</v>
      </c>
      <c r="H23" s="281" t="s">
        <v>131</v>
      </c>
      <c r="I23" s="281" t="s">
        <v>131</v>
      </c>
      <c r="J23" s="281" t="s">
        <v>131</v>
      </c>
      <c r="K23" s="281" t="s">
        <v>131</v>
      </c>
      <c r="L23" s="281" t="s">
        <v>131</v>
      </c>
      <c r="M23" s="281" t="s">
        <v>131</v>
      </c>
      <c r="N23" s="160">
        <v>69528</v>
      </c>
      <c r="O23" s="160">
        <v>67729</v>
      </c>
      <c r="P23" s="160">
        <v>63778</v>
      </c>
      <c r="Q23" s="160">
        <v>62653</v>
      </c>
      <c r="R23" s="160">
        <v>61202</v>
      </c>
      <c r="S23" s="160">
        <v>63003</v>
      </c>
      <c r="T23" s="160">
        <v>62404</v>
      </c>
      <c r="U23" s="160">
        <v>59885</v>
      </c>
      <c r="V23" s="160">
        <v>55647</v>
      </c>
      <c r="W23" s="160">
        <v>49195.055</v>
      </c>
      <c r="X23" s="160">
        <v>47279</v>
      </c>
      <c r="Y23" s="160">
        <v>48884</v>
      </c>
      <c r="Z23" s="160">
        <v>49883</v>
      </c>
      <c r="AA23" s="160">
        <v>52105</v>
      </c>
      <c r="AB23" s="160">
        <v>51573</v>
      </c>
      <c r="AC23" s="160">
        <v>50307</v>
      </c>
      <c r="AD23" s="160">
        <v>50436</v>
      </c>
      <c r="AE23" s="160">
        <v>51351</v>
      </c>
      <c r="AF23" s="160">
        <v>50979</v>
      </c>
      <c r="AG23" s="160">
        <v>49293</v>
      </c>
      <c r="AH23" s="160">
        <v>47522</v>
      </c>
      <c r="AI23" s="160">
        <v>47338</v>
      </c>
      <c r="AJ23" s="160">
        <v>43650.347000000002</v>
      </c>
      <c r="AK23" s="1"/>
    </row>
    <row r="24" spans="2:40" ht="24">
      <c r="B24" s="325" t="s">
        <v>354</v>
      </c>
      <c r="C24" s="144"/>
      <c r="D24" s="282">
        <v>0.85326561511799992</v>
      </c>
      <c r="E24" s="282">
        <v>0.85326561511799992</v>
      </c>
      <c r="F24" s="282">
        <v>0.85326561511799992</v>
      </c>
      <c r="G24" s="282">
        <v>0.85326561511799992</v>
      </c>
      <c r="H24" s="282">
        <v>0.85326561511799992</v>
      </c>
      <c r="I24" s="282">
        <v>0.85326561511799992</v>
      </c>
      <c r="J24" s="282">
        <v>0.85326561511799992</v>
      </c>
      <c r="K24" s="282">
        <v>0.85326561511799992</v>
      </c>
      <c r="L24" s="282">
        <v>0.85326561511799992</v>
      </c>
      <c r="M24" s="282">
        <v>0.85326561511799992</v>
      </c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187"/>
    </row>
    <row r="25" spans="2:40" ht="12.75">
      <c r="B25" s="325" t="s">
        <v>340</v>
      </c>
      <c r="C25" s="144" t="s">
        <v>133</v>
      </c>
      <c r="D25" s="160">
        <v>76252.615839295133</v>
      </c>
      <c r="E25" s="160">
        <v>79495.015790821766</v>
      </c>
      <c r="F25" s="160">
        <v>82093.927185238383</v>
      </c>
      <c r="G25" s="160">
        <v>81224.441844042609</v>
      </c>
      <c r="H25" s="160">
        <v>83337.824625082329</v>
      </c>
      <c r="I25" s="160">
        <v>83032.253142996269</v>
      </c>
      <c r="J25" s="160">
        <v>83854.876283344158</v>
      </c>
      <c r="K25" s="160">
        <v>78666.188556186346</v>
      </c>
      <c r="L25" s="160">
        <v>69674.775853569387</v>
      </c>
      <c r="M25" s="160">
        <v>68980.29699656555</v>
      </c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187"/>
    </row>
    <row r="26" spans="2:40" ht="12.75">
      <c r="B26" s="327"/>
      <c r="C26" s="326"/>
      <c r="D26" s="18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87"/>
      <c r="AH26" s="187"/>
      <c r="AI26" s="187"/>
      <c r="AJ26" s="187"/>
      <c r="AK26" s="1"/>
      <c r="AN26" s="166"/>
    </row>
    <row r="27" spans="2:40" ht="12.7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N27" s="166"/>
    </row>
    <row r="28" spans="2:40" ht="12.75">
      <c r="B28" s="77"/>
      <c r="C28" s="7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N28" s="166"/>
    </row>
    <row r="29" spans="2:40" ht="12.75">
      <c r="B29" s="16" t="s">
        <v>134</v>
      </c>
      <c r="C29" s="6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2:40" ht="12.75">
      <c r="B30" s="280" t="s">
        <v>114</v>
      </c>
      <c r="C30" s="280" t="s">
        <v>115</v>
      </c>
      <c r="D30" s="121">
        <v>1990</v>
      </c>
      <c r="E30" s="121">
        <f t="shared" ref="E30:R30" si="32">D30+1</f>
        <v>1991</v>
      </c>
      <c r="F30" s="121">
        <f t="shared" si="32"/>
        <v>1992</v>
      </c>
      <c r="G30" s="121">
        <f t="shared" si="32"/>
        <v>1993</v>
      </c>
      <c r="H30" s="121">
        <f t="shared" si="32"/>
        <v>1994</v>
      </c>
      <c r="I30" s="121">
        <f t="shared" si="32"/>
        <v>1995</v>
      </c>
      <c r="J30" s="121">
        <f t="shared" si="32"/>
        <v>1996</v>
      </c>
      <c r="K30" s="121">
        <f t="shared" si="32"/>
        <v>1997</v>
      </c>
      <c r="L30" s="121">
        <f t="shared" si="32"/>
        <v>1998</v>
      </c>
      <c r="M30" s="121">
        <f t="shared" si="32"/>
        <v>1999</v>
      </c>
      <c r="N30" s="121">
        <f t="shared" si="32"/>
        <v>2000</v>
      </c>
      <c r="O30" s="121">
        <f t="shared" si="32"/>
        <v>2001</v>
      </c>
      <c r="P30" s="121">
        <f t="shared" si="32"/>
        <v>2002</v>
      </c>
      <c r="Q30" s="121">
        <f t="shared" si="32"/>
        <v>2003</v>
      </c>
      <c r="R30" s="121">
        <f t="shared" si="32"/>
        <v>2004</v>
      </c>
      <c r="S30" s="121">
        <f t="shared" ref="S30:AJ30" si="33">R30+1</f>
        <v>2005</v>
      </c>
      <c r="T30" s="121">
        <f t="shared" si="33"/>
        <v>2006</v>
      </c>
      <c r="U30" s="121">
        <f t="shared" si="33"/>
        <v>2007</v>
      </c>
      <c r="V30" s="121">
        <f t="shared" si="33"/>
        <v>2008</v>
      </c>
      <c r="W30" s="121">
        <f t="shared" si="33"/>
        <v>2009</v>
      </c>
      <c r="X30" s="121">
        <f t="shared" si="33"/>
        <v>2010</v>
      </c>
      <c r="Y30" s="121">
        <f t="shared" si="33"/>
        <v>2011</v>
      </c>
      <c r="Z30" s="121">
        <f t="shared" si="33"/>
        <v>2012</v>
      </c>
      <c r="AA30" s="121">
        <f t="shared" si="33"/>
        <v>2013</v>
      </c>
      <c r="AB30" s="121">
        <f t="shared" si="33"/>
        <v>2014</v>
      </c>
      <c r="AC30" s="121">
        <f t="shared" si="33"/>
        <v>2015</v>
      </c>
      <c r="AD30" s="121">
        <f t="shared" si="33"/>
        <v>2016</v>
      </c>
      <c r="AE30" s="121">
        <f t="shared" si="33"/>
        <v>2017</v>
      </c>
      <c r="AF30" s="121">
        <f t="shared" si="33"/>
        <v>2018</v>
      </c>
      <c r="AG30" s="121">
        <f t="shared" si="33"/>
        <v>2019</v>
      </c>
      <c r="AH30" s="121">
        <f t="shared" si="33"/>
        <v>2020</v>
      </c>
      <c r="AI30" s="121">
        <f t="shared" si="33"/>
        <v>2021</v>
      </c>
      <c r="AJ30" s="121">
        <f t="shared" si="33"/>
        <v>2022</v>
      </c>
      <c r="AK30" s="1"/>
    </row>
    <row r="31" spans="2:40" ht="12.75">
      <c r="B31" s="118" t="s">
        <v>135</v>
      </c>
      <c r="C31" s="144" t="s">
        <v>133</v>
      </c>
      <c r="D31" s="160">
        <v>15594.507020116358</v>
      </c>
      <c r="E31" s="160">
        <v>15244.235647032219</v>
      </c>
      <c r="F31" s="160">
        <v>13892.135406675538</v>
      </c>
      <c r="G31" s="160">
        <v>13650.358569360098</v>
      </c>
      <c r="H31" s="160">
        <v>13411.272848670906</v>
      </c>
      <c r="I31" s="160">
        <v>13540.027174883395</v>
      </c>
      <c r="J31" s="160">
        <v>13525.868999134022</v>
      </c>
      <c r="K31" s="160">
        <v>13794.00766386897</v>
      </c>
      <c r="L31" s="160">
        <v>13173.363109024582</v>
      </c>
      <c r="M31" s="160">
        <v>13325.246164109205</v>
      </c>
      <c r="N31" s="160">
        <v>13785.010563285017</v>
      </c>
      <c r="O31" s="160">
        <v>13072.257641805341</v>
      </c>
      <c r="P31" s="160">
        <v>13100.47267771716</v>
      </c>
      <c r="Q31" s="160">
        <v>14056.689791361092</v>
      </c>
      <c r="R31" s="160">
        <v>14950.203263452258</v>
      </c>
      <c r="S31" s="160">
        <v>15527.361103512732</v>
      </c>
      <c r="T31" s="160">
        <v>15860.253812120132</v>
      </c>
      <c r="U31" s="160">
        <v>16383.38554423092</v>
      </c>
      <c r="V31" s="160">
        <v>15401.444687257805</v>
      </c>
      <c r="W31" s="160">
        <v>12534.113341112346</v>
      </c>
      <c r="X31" s="160">
        <v>14683.923030060543</v>
      </c>
      <c r="Y31" s="160">
        <v>13775.212111144825</v>
      </c>
      <c r="Z31" s="160">
        <v>13269.45126221646</v>
      </c>
      <c r="AA31" s="160">
        <v>13473.539930023453</v>
      </c>
      <c r="AB31" s="160">
        <v>13579.311070338214</v>
      </c>
      <c r="AC31" s="160">
        <v>12796.837476084089</v>
      </c>
      <c r="AD31" s="160">
        <v>12859.818244382386</v>
      </c>
      <c r="AE31" s="160">
        <v>13044.942476809707</v>
      </c>
      <c r="AF31" s="160">
        <v>13119.199540297896</v>
      </c>
      <c r="AG31" s="160">
        <v>12149.594010848801</v>
      </c>
      <c r="AH31" s="160">
        <v>10523.949768930965</v>
      </c>
      <c r="AI31" s="160">
        <v>11429.642968090066</v>
      </c>
      <c r="AJ31" s="160">
        <v>10865.534324919894</v>
      </c>
      <c r="AK31" s="187"/>
    </row>
    <row r="32" spans="2:40" ht="12.75">
      <c r="B32" s="284"/>
      <c r="C32" s="326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187"/>
      <c r="AH32" s="236"/>
      <c r="AI32" s="236"/>
      <c r="AJ32" s="236"/>
      <c r="AK32" s="1"/>
      <c r="AN32" s="166"/>
    </row>
    <row r="33" spans="2:40" ht="12.75">
      <c r="B33" s="203"/>
      <c r="C33" s="326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187"/>
      <c r="AH33" s="236"/>
      <c r="AI33" s="236"/>
      <c r="AJ33" s="236"/>
      <c r="AK33" s="1"/>
      <c r="AN33" s="166"/>
    </row>
    <row r="34" spans="2:40" ht="12.75">
      <c r="B34" s="16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2:40" ht="12.75">
      <c r="B35" s="1" t="s">
        <v>136</v>
      </c>
      <c r="C35" s="6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2:40" ht="12.75">
      <c r="B36" s="280" t="s">
        <v>114</v>
      </c>
      <c r="C36" s="280" t="s">
        <v>115</v>
      </c>
      <c r="D36" s="121">
        <v>1990</v>
      </c>
      <c r="E36" s="121">
        <f t="shared" ref="E36:R36" si="34">D36+1</f>
        <v>1991</v>
      </c>
      <c r="F36" s="121">
        <f t="shared" si="34"/>
        <v>1992</v>
      </c>
      <c r="G36" s="121">
        <f t="shared" si="34"/>
        <v>1993</v>
      </c>
      <c r="H36" s="121">
        <f t="shared" si="34"/>
        <v>1994</v>
      </c>
      <c r="I36" s="121">
        <f t="shared" si="34"/>
        <v>1995</v>
      </c>
      <c r="J36" s="121">
        <f t="shared" si="34"/>
        <v>1996</v>
      </c>
      <c r="K36" s="121">
        <f t="shared" si="34"/>
        <v>1997</v>
      </c>
      <c r="L36" s="121">
        <f t="shared" si="34"/>
        <v>1998</v>
      </c>
      <c r="M36" s="121">
        <f t="shared" si="34"/>
        <v>1999</v>
      </c>
      <c r="N36" s="121">
        <f t="shared" si="34"/>
        <v>2000</v>
      </c>
      <c r="O36" s="121">
        <f t="shared" si="34"/>
        <v>2001</v>
      </c>
      <c r="P36" s="121">
        <f t="shared" si="34"/>
        <v>2002</v>
      </c>
      <c r="Q36" s="121">
        <f t="shared" si="34"/>
        <v>2003</v>
      </c>
      <c r="R36" s="121">
        <f t="shared" si="34"/>
        <v>2004</v>
      </c>
      <c r="S36" s="121">
        <f t="shared" ref="S36:AJ36" si="35">R36+1</f>
        <v>2005</v>
      </c>
      <c r="T36" s="121">
        <f t="shared" si="35"/>
        <v>2006</v>
      </c>
      <c r="U36" s="121">
        <f t="shared" si="35"/>
        <v>2007</v>
      </c>
      <c r="V36" s="121">
        <f t="shared" si="35"/>
        <v>2008</v>
      </c>
      <c r="W36" s="121">
        <f t="shared" si="35"/>
        <v>2009</v>
      </c>
      <c r="X36" s="121">
        <f t="shared" si="35"/>
        <v>2010</v>
      </c>
      <c r="Y36" s="121">
        <f t="shared" si="35"/>
        <v>2011</v>
      </c>
      <c r="Z36" s="121">
        <f t="shared" si="35"/>
        <v>2012</v>
      </c>
      <c r="AA36" s="121">
        <f t="shared" si="35"/>
        <v>2013</v>
      </c>
      <c r="AB36" s="121">
        <f t="shared" si="35"/>
        <v>2014</v>
      </c>
      <c r="AC36" s="121">
        <f t="shared" si="35"/>
        <v>2015</v>
      </c>
      <c r="AD36" s="121">
        <f t="shared" si="35"/>
        <v>2016</v>
      </c>
      <c r="AE36" s="121">
        <f t="shared" si="35"/>
        <v>2017</v>
      </c>
      <c r="AF36" s="121">
        <f t="shared" si="35"/>
        <v>2018</v>
      </c>
      <c r="AG36" s="121">
        <f t="shared" si="35"/>
        <v>2019</v>
      </c>
      <c r="AH36" s="121">
        <f t="shared" si="35"/>
        <v>2020</v>
      </c>
      <c r="AI36" s="121">
        <f t="shared" si="35"/>
        <v>2021</v>
      </c>
      <c r="AJ36" s="121">
        <f t="shared" si="35"/>
        <v>2022</v>
      </c>
      <c r="AK36" s="1"/>
    </row>
    <row r="37" spans="2:40" ht="12.75">
      <c r="B37" s="118" t="s">
        <v>135</v>
      </c>
      <c r="C37" s="144" t="s">
        <v>133</v>
      </c>
      <c r="D37" s="286">
        <v>66.252385500000003</v>
      </c>
      <c r="E37" s="286">
        <v>62.324600500000003</v>
      </c>
      <c r="F37" s="286">
        <v>56.918641999999998</v>
      </c>
      <c r="G37" s="286">
        <v>52.689412499999996</v>
      </c>
      <c r="H37" s="286">
        <v>48.977653999999994</v>
      </c>
      <c r="I37" s="286">
        <v>41.70888575</v>
      </c>
      <c r="J37" s="286">
        <v>34.743940000000002</v>
      </c>
      <c r="K37" s="286">
        <v>32.517781999999997</v>
      </c>
      <c r="L37" s="286">
        <v>23.73657</v>
      </c>
      <c r="M37" s="286">
        <v>24.94278675</v>
      </c>
      <c r="N37" s="286">
        <v>26.182622250000001</v>
      </c>
      <c r="O37" s="286">
        <v>28.969049999999999</v>
      </c>
      <c r="P37" s="286">
        <v>24.215552250000002</v>
      </c>
      <c r="Q37" s="286">
        <v>32.265277500000003</v>
      </c>
      <c r="R37" s="286">
        <v>34.120670249999996</v>
      </c>
      <c r="S37" s="286">
        <v>31.228180000000002</v>
      </c>
      <c r="T37" s="286">
        <v>29.171018249999999</v>
      </c>
      <c r="U37" s="286">
        <v>24.552351999999999</v>
      </c>
      <c r="V37" s="286">
        <v>15.983131999999999</v>
      </c>
      <c r="W37" s="286">
        <v>11.889023250000001</v>
      </c>
      <c r="X37" s="286">
        <v>16.676881999999999</v>
      </c>
      <c r="Y37" s="286">
        <v>16.4655925</v>
      </c>
      <c r="Z37" s="286">
        <v>19.934750000000001</v>
      </c>
      <c r="AA37" s="286">
        <v>23.429935499999999</v>
      </c>
      <c r="AB37" s="287">
        <v>22.59796</v>
      </c>
      <c r="AC37" s="287">
        <v>22.930712749999998</v>
      </c>
      <c r="AD37" s="287">
        <v>21.665291999999997</v>
      </c>
      <c r="AE37" s="287">
        <v>23.679458</v>
      </c>
      <c r="AF37" s="287">
        <v>24.939413499999997</v>
      </c>
      <c r="AG37" s="287">
        <v>19.837125749999998</v>
      </c>
      <c r="AH37" s="287">
        <v>11.697799</v>
      </c>
      <c r="AI37" s="287">
        <v>12.535298999999998</v>
      </c>
      <c r="AJ37" s="287">
        <v>8.6676299999999991</v>
      </c>
      <c r="AK37" s="187"/>
    </row>
    <row r="38" spans="2:40" ht="12.75">
      <c r="B38" s="118" t="s">
        <v>137</v>
      </c>
      <c r="C38" s="144" t="s">
        <v>133</v>
      </c>
      <c r="D38" s="160">
        <v>263.56730399999998</v>
      </c>
      <c r="E38" s="160">
        <v>261.04285874999999</v>
      </c>
      <c r="F38" s="160">
        <v>250.37876600000001</v>
      </c>
      <c r="G38" s="160">
        <v>249.49929624999999</v>
      </c>
      <c r="H38" s="160">
        <v>249.06930400000002</v>
      </c>
      <c r="I38" s="160">
        <v>249.84306475</v>
      </c>
      <c r="J38" s="160">
        <v>252.81497999999999</v>
      </c>
      <c r="K38" s="160">
        <v>241.73404199999999</v>
      </c>
      <c r="L38" s="160">
        <v>206.77859399999997</v>
      </c>
      <c r="M38" s="160">
        <v>211.63565625000001</v>
      </c>
      <c r="N38" s="160">
        <v>202.83011100000002</v>
      </c>
      <c r="O38" s="160">
        <v>197.63847000000001</v>
      </c>
      <c r="P38" s="160">
        <v>197.87440275</v>
      </c>
      <c r="Q38" s="160">
        <v>232.42312874999999</v>
      </c>
      <c r="R38" s="160">
        <v>237.06124724999998</v>
      </c>
      <c r="S38" s="160">
        <v>221.36151749999999</v>
      </c>
      <c r="T38" s="160">
        <v>216.81641475000001</v>
      </c>
      <c r="U38" s="160">
        <v>205.52043599999999</v>
      </c>
      <c r="V38" s="160">
        <v>180.92597599999999</v>
      </c>
      <c r="W38" s="160">
        <v>165.83977474999998</v>
      </c>
      <c r="X38" s="160">
        <v>184.00801249999998</v>
      </c>
      <c r="Y38" s="160">
        <v>183.24190675</v>
      </c>
      <c r="Z38" s="160">
        <v>193.747862</v>
      </c>
      <c r="AA38" s="160">
        <v>203.45148225</v>
      </c>
      <c r="AB38" s="288">
        <v>201.17871400000001</v>
      </c>
      <c r="AC38" s="288">
        <v>201.85859074999999</v>
      </c>
      <c r="AD38" s="288">
        <v>198.71128200000001</v>
      </c>
      <c r="AE38" s="288">
        <v>203.89758399999999</v>
      </c>
      <c r="AF38" s="288">
        <v>206.83815724999999</v>
      </c>
      <c r="AG38" s="288">
        <v>192.18467699999999</v>
      </c>
      <c r="AH38" s="288">
        <v>165.80447925000001</v>
      </c>
      <c r="AI38" s="288">
        <v>168.59622149999998</v>
      </c>
      <c r="AJ38" s="288">
        <v>151.891965</v>
      </c>
      <c r="AK38" s="1"/>
    </row>
    <row r="39" spans="2:40" ht="12.75">
      <c r="B39" s="118" t="s">
        <v>138</v>
      </c>
      <c r="C39" s="144" t="s">
        <v>133</v>
      </c>
      <c r="D39" s="160">
        <v>357.60798996368197</v>
      </c>
      <c r="E39" s="160">
        <v>352.03052508803484</v>
      </c>
      <c r="F39" s="160">
        <v>341.93583019468605</v>
      </c>
      <c r="G39" s="160">
        <v>332.33157126835954</v>
      </c>
      <c r="H39" s="160">
        <v>328.02552733629284</v>
      </c>
      <c r="I39" s="160">
        <v>320.1454615600735</v>
      </c>
      <c r="J39" s="160">
        <v>320.88743764183289</v>
      </c>
      <c r="K39" s="160">
        <v>306.68739285448567</v>
      </c>
      <c r="L39" s="160">
        <v>260.18771414686705</v>
      </c>
      <c r="M39" s="160">
        <v>264.27665340236388</v>
      </c>
      <c r="N39" s="160">
        <v>257.42965077116122</v>
      </c>
      <c r="O39" s="160">
        <v>248.84581072739928</v>
      </c>
      <c r="P39" s="160">
        <v>239.76023558846646</v>
      </c>
      <c r="Q39" s="160">
        <v>283.44051279614382</v>
      </c>
      <c r="R39" s="160">
        <v>295.96209899969972</v>
      </c>
      <c r="S39" s="160">
        <v>279.3071841086346</v>
      </c>
      <c r="T39" s="160">
        <v>271.71201777787689</v>
      </c>
      <c r="U39" s="160">
        <v>252.61837439473473</v>
      </c>
      <c r="V39" s="160">
        <v>211.4521532001252</v>
      </c>
      <c r="W39" s="160">
        <v>187.43235897104572</v>
      </c>
      <c r="X39" s="160">
        <v>216.54779096829191</v>
      </c>
      <c r="Y39" s="160">
        <v>215.30838422113263</v>
      </c>
      <c r="Z39" s="160">
        <v>232.4900537054119</v>
      </c>
      <c r="AA39" s="160">
        <v>248.53831302564041</v>
      </c>
      <c r="AB39" s="160">
        <v>245.01217796268909</v>
      </c>
      <c r="AC39" s="160">
        <v>246.53729123589201</v>
      </c>
      <c r="AD39" s="160">
        <v>240.81643504350171</v>
      </c>
      <c r="AE39" s="160">
        <v>249.67145416283051</v>
      </c>
      <c r="AF39" s="160">
        <v>255.10041621138149</v>
      </c>
      <c r="AG39" s="160">
        <v>229.9673888328023</v>
      </c>
      <c r="AH39" s="160">
        <v>187.19157993073583</v>
      </c>
      <c r="AI39" s="160">
        <v>192.02760677834493</v>
      </c>
      <c r="AJ39" s="160">
        <v>166.00894297440252</v>
      </c>
      <c r="AK39" s="1"/>
    </row>
    <row r="40" spans="2:40" ht="12.75">
      <c r="B40" s="229"/>
      <c r="C40" s="32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87"/>
      <c r="AH40" s="187"/>
      <c r="AI40" s="187"/>
      <c r="AJ40" s="187"/>
      <c r="AK40" s="1"/>
      <c r="AN40" s="166"/>
    </row>
    <row r="41" spans="2:40" ht="12.75">
      <c r="B41" s="16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2:40" ht="12.75">
      <c r="B42" s="223" t="s">
        <v>369</v>
      </c>
      <c r="C42" s="6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40" ht="12.75">
      <c r="B43" s="280" t="s">
        <v>114</v>
      </c>
      <c r="C43" s="337" t="s">
        <v>115</v>
      </c>
      <c r="D43" s="121">
        <v>1990</v>
      </c>
      <c r="E43" s="121">
        <f t="shared" ref="E43" si="36">D43+1</f>
        <v>1991</v>
      </c>
      <c r="F43" s="121">
        <f t="shared" ref="F43" si="37">E43+1</f>
        <v>1992</v>
      </c>
      <c r="G43" s="121">
        <f t="shared" ref="G43" si="38">F43+1</f>
        <v>1993</v>
      </c>
      <c r="H43" s="121">
        <f t="shared" ref="H43" si="39">G43+1</f>
        <v>1994</v>
      </c>
      <c r="I43" s="121">
        <f t="shared" ref="I43" si="40">H43+1</f>
        <v>1995</v>
      </c>
      <c r="J43" s="121">
        <f t="shared" ref="J43" si="41">I43+1</f>
        <v>1996</v>
      </c>
      <c r="K43" s="121">
        <f t="shared" ref="K43" si="42">J43+1</f>
        <v>1997</v>
      </c>
      <c r="L43" s="121">
        <f t="shared" ref="L43" si="43">K43+1</f>
        <v>1998</v>
      </c>
      <c r="M43" s="121">
        <f t="shared" ref="M43" si="44">L43+1</f>
        <v>1999</v>
      </c>
      <c r="N43" s="121">
        <f t="shared" ref="N43" si="45">M43+1</f>
        <v>2000</v>
      </c>
      <c r="O43" s="121">
        <f t="shared" ref="O43" si="46">N43+1</f>
        <v>2001</v>
      </c>
      <c r="P43" s="121">
        <f t="shared" ref="P43" si="47">O43+1</f>
        <v>2002</v>
      </c>
      <c r="Q43" s="121">
        <f t="shared" ref="Q43" si="48">P43+1</f>
        <v>2003</v>
      </c>
      <c r="R43" s="121">
        <f t="shared" ref="R43" si="49">Q43+1</f>
        <v>2004</v>
      </c>
      <c r="S43" s="121">
        <f t="shared" ref="S43" si="50">R43+1</f>
        <v>2005</v>
      </c>
      <c r="T43" s="121">
        <f t="shared" ref="T43" si="51">S43+1</f>
        <v>2006</v>
      </c>
      <c r="U43" s="121">
        <f t="shared" ref="U43" si="52">T43+1</f>
        <v>2007</v>
      </c>
      <c r="V43" s="121">
        <f t="shared" ref="V43" si="53">U43+1</f>
        <v>2008</v>
      </c>
      <c r="W43" s="121">
        <f t="shared" ref="W43" si="54">V43+1</f>
        <v>2009</v>
      </c>
      <c r="X43" s="121">
        <f t="shared" ref="X43" si="55">W43+1</f>
        <v>2010</v>
      </c>
      <c r="Y43" s="121">
        <f t="shared" ref="Y43" si="56">X43+1</f>
        <v>2011</v>
      </c>
      <c r="Z43" s="121">
        <f t="shared" ref="Z43" si="57">Y43+1</f>
        <v>2012</v>
      </c>
      <c r="AA43" s="121">
        <f t="shared" ref="AA43:AJ43" si="58">Z43+1</f>
        <v>2013</v>
      </c>
      <c r="AB43" s="121">
        <f t="shared" si="58"/>
        <v>2014</v>
      </c>
      <c r="AC43" s="121">
        <f t="shared" si="58"/>
        <v>2015</v>
      </c>
      <c r="AD43" s="121">
        <f t="shared" si="58"/>
        <v>2016</v>
      </c>
      <c r="AE43" s="121">
        <f t="shared" si="58"/>
        <v>2017</v>
      </c>
      <c r="AF43" s="121">
        <f t="shared" si="58"/>
        <v>2018</v>
      </c>
      <c r="AG43" s="121">
        <f t="shared" si="58"/>
        <v>2019</v>
      </c>
      <c r="AH43" s="121">
        <f t="shared" si="58"/>
        <v>2020</v>
      </c>
      <c r="AI43" s="121">
        <f t="shared" si="58"/>
        <v>2021</v>
      </c>
      <c r="AJ43" s="121">
        <f t="shared" si="58"/>
        <v>2022</v>
      </c>
      <c r="AK43" s="1"/>
    </row>
    <row r="44" spans="2:40" ht="12.75">
      <c r="B44" s="118" t="s">
        <v>135</v>
      </c>
      <c r="C44" s="129" t="s">
        <v>133</v>
      </c>
      <c r="D44" s="130">
        <v>438.27537623692001</v>
      </c>
      <c r="E44" s="130">
        <v>592.83453315737711</v>
      </c>
      <c r="F44" s="130">
        <v>690.38082309071092</v>
      </c>
      <c r="G44" s="130">
        <v>781.36182562490842</v>
      </c>
      <c r="H44" s="130">
        <v>957.38263956990204</v>
      </c>
      <c r="I44" s="130">
        <v>1107.4233329086483</v>
      </c>
      <c r="J44" s="130">
        <v>1141.6466878757089</v>
      </c>
      <c r="K44" s="130">
        <v>1083.3053428241205</v>
      </c>
      <c r="L44" s="130">
        <v>1049.4210733978016</v>
      </c>
      <c r="M44" s="130">
        <v>1031.1040477286765</v>
      </c>
      <c r="N44" s="130">
        <v>1135.0656863333165</v>
      </c>
      <c r="O44" s="130">
        <v>1283.1766396652445</v>
      </c>
      <c r="P44" s="130">
        <v>709.69856189492407</v>
      </c>
      <c r="Q44" s="130">
        <v>386.00890229148791</v>
      </c>
      <c r="R44" s="130">
        <v>332.46809460505062</v>
      </c>
      <c r="S44" s="130">
        <v>462.89263640342051</v>
      </c>
      <c r="T44" s="130">
        <v>590.50878660417402</v>
      </c>
      <c r="U44" s="130">
        <v>654.48739506059712</v>
      </c>
      <c r="V44" s="130">
        <v>568.42082115577489</v>
      </c>
      <c r="W44" s="130">
        <v>409.04444253715639</v>
      </c>
      <c r="X44" s="130">
        <v>365.44716004057767</v>
      </c>
      <c r="Y44" s="130">
        <v>366.57850120653092</v>
      </c>
      <c r="Z44" s="130">
        <v>455.37544099500599</v>
      </c>
      <c r="AA44" s="130">
        <v>629.71695260535773</v>
      </c>
      <c r="AB44" s="130">
        <v>737.10031534133884</v>
      </c>
      <c r="AC44" s="130">
        <v>720.25936464677579</v>
      </c>
      <c r="AD44" s="130">
        <v>663.93080225333415</v>
      </c>
      <c r="AE44" s="130">
        <v>682.86378612885017</v>
      </c>
      <c r="AF44" s="130">
        <v>617.49650269610152</v>
      </c>
      <c r="AG44" s="130">
        <v>590.61069395306686</v>
      </c>
      <c r="AH44" s="130">
        <v>658.41441618225269</v>
      </c>
      <c r="AI44" s="130">
        <v>699.12552060409007</v>
      </c>
      <c r="AJ44" s="130">
        <v>891.14172360166344</v>
      </c>
      <c r="AK44" s="187"/>
    </row>
    <row r="45" spans="2:40" ht="12.75">
      <c r="B45" s="118" t="s">
        <v>137</v>
      </c>
      <c r="C45" s="129" t="s">
        <v>133</v>
      </c>
      <c r="D45" s="131">
        <v>1561.0121803543398</v>
      </c>
      <c r="E45" s="131">
        <v>1517.3419969174051</v>
      </c>
      <c r="F45" s="131">
        <v>1302.6621879758738</v>
      </c>
      <c r="G45" s="131">
        <v>1300.7480343019627</v>
      </c>
      <c r="H45" s="131">
        <v>1232.3959858514265</v>
      </c>
      <c r="I45" s="131">
        <v>1226.5859536463656</v>
      </c>
      <c r="J45" s="131">
        <v>1113.0992873380087</v>
      </c>
      <c r="K45" s="131">
        <v>1077.2278568720212</v>
      </c>
      <c r="L45" s="131">
        <v>1021.5817152405507</v>
      </c>
      <c r="M45" s="131">
        <v>1056.2702178045097</v>
      </c>
      <c r="N45" s="131">
        <v>1019.7683799128157</v>
      </c>
      <c r="O45" s="131">
        <v>920.29737911663176</v>
      </c>
      <c r="P45" s="131">
        <v>1004.4329906314016</v>
      </c>
      <c r="Q45" s="131">
        <v>1110.966288182045</v>
      </c>
      <c r="R45" s="131">
        <v>1175.6479132611325</v>
      </c>
      <c r="S45" s="131">
        <v>1203.9471564482465</v>
      </c>
      <c r="T45" s="131">
        <v>1327.8737504468122</v>
      </c>
      <c r="U45" s="131">
        <v>1411.1193190882818</v>
      </c>
      <c r="V45" s="131">
        <v>1319.5378363610212</v>
      </c>
      <c r="W45" s="131">
        <v>1413.2124267270303</v>
      </c>
      <c r="X45" s="131">
        <v>1527.3297551438868</v>
      </c>
      <c r="Y45" s="131">
        <v>1423.7796246284015</v>
      </c>
      <c r="Z45" s="131">
        <v>1545.3585333596418</v>
      </c>
      <c r="AA45" s="131">
        <v>1462.056023354168</v>
      </c>
      <c r="AB45" s="131">
        <v>1338.9351371003718</v>
      </c>
      <c r="AC45" s="131">
        <v>1087.3678230022649</v>
      </c>
      <c r="AD45" s="131">
        <v>989.02313254472745</v>
      </c>
      <c r="AE45" s="131">
        <v>950.21347786800629</v>
      </c>
      <c r="AF45" s="131">
        <v>797.39900038951509</v>
      </c>
      <c r="AG45" s="131">
        <v>818.04047436269195</v>
      </c>
      <c r="AH45" s="131">
        <v>865.93238783335005</v>
      </c>
      <c r="AI45" s="131">
        <v>958.65732592058112</v>
      </c>
      <c r="AJ45" s="131">
        <v>913.85691634558509</v>
      </c>
      <c r="AK45" s="1"/>
    </row>
    <row r="46" spans="2:40" ht="12.75">
      <c r="B46" s="199"/>
      <c r="C46" s="32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87"/>
      <c r="AH46" s="187"/>
      <c r="AI46" s="187"/>
      <c r="AJ46" s="187"/>
      <c r="AK46" s="1"/>
      <c r="AN46" s="166"/>
    </row>
    <row r="47" spans="2:40" ht="12.75">
      <c r="B47" s="16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N47" s="15"/>
    </row>
    <row r="48" spans="2:40" ht="12.75">
      <c r="B48" s="1" t="s">
        <v>141</v>
      </c>
      <c r="C48" s="6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40" ht="12.75">
      <c r="B49" s="120" t="s">
        <v>114</v>
      </c>
      <c r="C49" s="120" t="s">
        <v>115</v>
      </c>
      <c r="D49" s="121">
        <v>1990</v>
      </c>
      <c r="E49" s="121">
        <f t="shared" ref="E49" si="59">D49+1</f>
        <v>1991</v>
      </c>
      <c r="F49" s="121">
        <f t="shared" ref="F49" si="60">E49+1</f>
        <v>1992</v>
      </c>
      <c r="G49" s="121">
        <f t="shared" ref="G49" si="61">F49+1</f>
        <v>1993</v>
      </c>
      <c r="H49" s="121">
        <f t="shared" ref="H49" si="62">G49+1</f>
        <v>1994</v>
      </c>
      <c r="I49" s="121">
        <f t="shared" ref="I49" si="63">H49+1</f>
        <v>1995</v>
      </c>
      <c r="J49" s="121">
        <f t="shared" ref="J49" si="64">I49+1</f>
        <v>1996</v>
      </c>
      <c r="K49" s="121">
        <f t="shared" ref="K49" si="65">J49+1</f>
        <v>1997</v>
      </c>
      <c r="L49" s="121">
        <f t="shared" ref="L49" si="66">K49+1</f>
        <v>1998</v>
      </c>
      <c r="M49" s="121">
        <f t="shared" ref="M49" si="67">L49+1</f>
        <v>1999</v>
      </c>
      <c r="N49" s="121">
        <f t="shared" ref="N49" si="68">M49+1</f>
        <v>2000</v>
      </c>
      <c r="O49" s="121">
        <f t="shared" ref="O49" si="69">N49+1</f>
        <v>2001</v>
      </c>
      <c r="P49" s="121">
        <f t="shared" ref="P49" si="70">O49+1</f>
        <v>2002</v>
      </c>
      <c r="Q49" s="121">
        <f t="shared" ref="Q49" si="71">P49+1</f>
        <v>2003</v>
      </c>
      <c r="R49" s="121">
        <f t="shared" ref="R49" si="72">Q49+1</f>
        <v>2004</v>
      </c>
      <c r="S49" s="121">
        <f t="shared" ref="S49" si="73">R49+1</f>
        <v>2005</v>
      </c>
      <c r="T49" s="121">
        <f t="shared" ref="T49" si="74">S49+1</f>
        <v>2006</v>
      </c>
      <c r="U49" s="121">
        <f t="shared" ref="U49" si="75">T49+1</f>
        <v>2007</v>
      </c>
      <c r="V49" s="121">
        <f t="shared" ref="V49" si="76">U49+1</f>
        <v>2008</v>
      </c>
      <c r="W49" s="121">
        <f t="shared" ref="W49" si="77">V49+1</f>
        <v>2009</v>
      </c>
      <c r="X49" s="121">
        <f t="shared" ref="X49" si="78">W49+1</f>
        <v>2010</v>
      </c>
      <c r="Y49" s="121">
        <f t="shared" ref="Y49" si="79">X49+1</f>
        <v>2011</v>
      </c>
      <c r="Z49" s="121">
        <f t="shared" ref="Z49" si="80">Y49+1</f>
        <v>2012</v>
      </c>
      <c r="AA49" s="121">
        <f t="shared" ref="AA49:AJ49" si="81">Z49+1</f>
        <v>2013</v>
      </c>
      <c r="AB49" s="121">
        <f t="shared" si="81"/>
        <v>2014</v>
      </c>
      <c r="AC49" s="121">
        <f t="shared" si="81"/>
        <v>2015</v>
      </c>
      <c r="AD49" s="121">
        <f t="shared" si="81"/>
        <v>2016</v>
      </c>
      <c r="AE49" s="121">
        <f t="shared" si="81"/>
        <v>2017</v>
      </c>
      <c r="AF49" s="121">
        <f t="shared" si="81"/>
        <v>2018</v>
      </c>
      <c r="AG49" s="121">
        <f t="shared" si="81"/>
        <v>2019</v>
      </c>
      <c r="AH49" s="121">
        <f t="shared" si="81"/>
        <v>2020</v>
      </c>
      <c r="AI49" s="121">
        <f t="shared" si="81"/>
        <v>2021</v>
      </c>
      <c r="AJ49" s="121">
        <f t="shared" si="81"/>
        <v>2022</v>
      </c>
      <c r="AK49" s="1"/>
    </row>
    <row r="50" spans="2:40" ht="12.75">
      <c r="B50" s="118" t="s">
        <v>139</v>
      </c>
      <c r="C50" s="144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187"/>
    </row>
    <row r="51" spans="2:40" ht="12.75">
      <c r="B51" s="118" t="s">
        <v>142</v>
      </c>
      <c r="C51" s="144" t="s">
        <v>133</v>
      </c>
      <c r="D51" s="287">
        <v>1949.5063716947075</v>
      </c>
      <c r="E51" s="287">
        <v>1994.2626559967039</v>
      </c>
      <c r="F51" s="287">
        <v>2046.8796517025305</v>
      </c>
      <c r="G51" s="287">
        <v>2025.2302592166589</v>
      </c>
      <c r="H51" s="287">
        <v>2210.0667667610123</v>
      </c>
      <c r="I51" s="287">
        <v>2162.9730250551943</v>
      </c>
      <c r="J51" s="287">
        <v>2108.9854537197853</v>
      </c>
      <c r="K51" s="287">
        <v>1991.3435092557806</v>
      </c>
      <c r="L51" s="287">
        <v>1876.2969402049262</v>
      </c>
      <c r="M51" s="287">
        <v>1873.1838820396536</v>
      </c>
      <c r="N51" s="287">
        <v>1842.4197401418646</v>
      </c>
      <c r="O51" s="287">
        <v>1797.1452163907015</v>
      </c>
      <c r="P51" s="287">
        <v>1949.9996026351428</v>
      </c>
      <c r="Q51" s="287">
        <v>2031.7295750670603</v>
      </c>
      <c r="R51" s="287">
        <v>2036.9518079282777</v>
      </c>
      <c r="S51" s="287">
        <v>2076.8800528224065</v>
      </c>
      <c r="T51" s="287">
        <v>1999.5700907231264</v>
      </c>
      <c r="U51" s="287">
        <v>2144.9884095891452</v>
      </c>
      <c r="V51" s="287">
        <v>1947.8038357406886</v>
      </c>
      <c r="W51" s="287">
        <v>1722.3050449640434</v>
      </c>
      <c r="X51" s="287">
        <v>1840.0974413944823</v>
      </c>
      <c r="Y51" s="287">
        <v>2040.896600602465</v>
      </c>
      <c r="Z51" s="287">
        <v>2181.587924905315</v>
      </c>
      <c r="AA51" s="287">
        <v>2123.6924344567951</v>
      </c>
      <c r="AB51" s="287">
        <v>1974.9698483580489</v>
      </c>
      <c r="AC51" s="287">
        <v>1853.3340080505077</v>
      </c>
      <c r="AD51" s="287">
        <v>1725.6735310967033</v>
      </c>
      <c r="AE51" s="287">
        <v>1699.9219874805046</v>
      </c>
      <c r="AF51" s="287">
        <v>1594.3665585029187</v>
      </c>
      <c r="AG51" s="287">
        <v>1530.2150794792526</v>
      </c>
      <c r="AH51" s="287">
        <v>1489.5520470547244</v>
      </c>
      <c r="AI51" s="287">
        <v>1527.6807043207191</v>
      </c>
      <c r="AJ51" s="287">
        <v>1516.0148889739517</v>
      </c>
      <c r="AK51" s="1"/>
    </row>
    <row r="52" spans="2:40" ht="13.5" thickBot="1">
      <c r="B52" s="180" t="s">
        <v>143</v>
      </c>
      <c r="C52" s="137" t="s">
        <v>133</v>
      </c>
      <c r="D52" s="181">
        <v>2457.5805281486446</v>
      </c>
      <c r="E52" s="181">
        <v>1978.4480380478331</v>
      </c>
      <c r="F52" s="181">
        <v>1482.0465252740012</v>
      </c>
      <c r="G52" s="181">
        <v>1093.2360214277148</v>
      </c>
      <c r="H52" s="181">
        <v>873.08412803442195</v>
      </c>
      <c r="I52" s="181">
        <v>712.77954714778321</v>
      </c>
      <c r="J52" s="181">
        <v>749.60246146494103</v>
      </c>
      <c r="K52" s="181">
        <v>726.08088789560304</v>
      </c>
      <c r="L52" s="181">
        <v>718.01746824594227</v>
      </c>
      <c r="M52" s="181">
        <v>720.31144125931894</v>
      </c>
      <c r="N52" s="181">
        <v>811.63921288616598</v>
      </c>
      <c r="O52" s="181">
        <v>936.44258344227205</v>
      </c>
      <c r="P52" s="181">
        <v>530.30903936981315</v>
      </c>
      <c r="Q52" s="181">
        <v>295.64100566639644</v>
      </c>
      <c r="R52" s="181">
        <v>261.36246959868197</v>
      </c>
      <c r="S52" s="181">
        <v>367.00543767529695</v>
      </c>
      <c r="T52" s="181">
        <v>457.88631751852517</v>
      </c>
      <c r="U52" s="181">
        <v>496.78576663778068</v>
      </c>
      <c r="V52" s="181">
        <v>422.52519713668744</v>
      </c>
      <c r="W52" s="181">
        <v>297.29262918082389</v>
      </c>
      <c r="X52" s="181">
        <v>259.93352685838539</v>
      </c>
      <c r="Y52" s="181">
        <v>255.18408832942922</v>
      </c>
      <c r="Z52" s="181">
        <v>310.33817895611708</v>
      </c>
      <c r="AA52" s="181">
        <v>420.53397819564645</v>
      </c>
      <c r="AB52" s="181">
        <v>482.07811282993191</v>
      </c>
      <c r="AC52" s="181">
        <v>451.20279689849332</v>
      </c>
      <c r="AD52" s="181">
        <v>375.31660222435909</v>
      </c>
      <c r="AE52" s="181">
        <v>376.01151622948373</v>
      </c>
      <c r="AF52" s="181">
        <v>330.66567417073844</v>
      </c>
      <c r="AG52" s="181">
        <v>306.72647824778784</v>
      </c>
      <c r="AH52" s="181">
        <v>332.1990225426818</v>
      </c>
      <c r="AI52" s="181">
        <v>341.0286293073176</v>
      </c>
      <c r="AJ52" s="181">
        <v>425.21358832882368</v>
      </c>
      <c r="AK52" s="1"/>
    </row>
    <row r="53" spans="2:40" ht="13.5" thickTop="1">
      <c r="B53" s="218" t="s">
        <v>140</v>
      </c>
      <c r="C53" s="129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"/>
    </row>
    <row r="54" spans="2:40" ht="12.75">
      <c r="B54" s="118" t="s">
        <v>143</v>
      </c>
      <c r="C54" s="144" t="s">
        <v>133</v>
      </c>
      <c r="D54" s="288">
        <v>82.122888281269681</v>
      </c>
      <c r="E54" s="288">
        <v>74.184966097340237</v>
      </c>
      <c r="F54" s="288">
        <v>58.452939658759057</v>
      </c>
      <c r="G54" s="288">
        <v>53.479788098958167</v>
      </c>
      <c r="H54" s="288">
        <v>45.865592788662504</v>
      </c>
      <c r="I54" s="288">
        <v>42.588404458610412</v>
      </c>
      <c r="J54" s="288">
        <v>40.278745521584945</v>
      </c>
      <c r="K54" s="288">
        <v>40.483151051526171</v>
      </c>
      <c r="L54" s="288">
        <v>39.842336796723252</v>
      </c>
      <c r="M54" s="288">
        <v>42.625062230992398</v>
      </c>
      <c r="N54" s="288">
        <v>41.702297426404392</v>
      </c>
      <c r="O54" s="288">
        <v>35.602496428595856</v>
      </c>
      <c r="P54" s="288">
        <v>36.764589626074347</v>
      </c>
      <c r="Q54" s="288">
        <v>38.421032062336778</v>
      </c>
      <c r="R54" s="288">
        <v>38.349056172376642</v>
      </c>
      <c r="S54" s="288">
        <v>36.967238370328396</v>
      </c>
      <c r="T54" s="288">
        <v>38.580778953830325</v>
      </c>
      <c r="U54" s="288">
        <v>38.778980837418757</v>
      </c>
      <c r="V54" s="288">
        <v>34.042084304426098</v>
      </c>
      <c r="W54" s="288">
        <v>34.094272531338468</v>
      </c>
      <c r="X54" s="288">
        <v>34.482520896106891</v>
      </c>
      <c r="Y54" s="288">
        <v>30.542857188050132</v>
      </c>
      <c r="Z54" s="288">
        <v>33.921911161866106</v>
      </c>
      <c r="AA54" s="288">
        <v>32.862130666460608</v>
      </c>
      <c r="AB54" s="288">
        <v>30.78371804961801</v>
      </c>
      <c r="AC54" s="288">
        <v>25.432043535612586</v>
      </c>
      <c r="AD54" s="288">
        <v>23.02905603235066</v>
      </c>
      <c r="AE54" s="288">
        <v>22.084227434313952</v>
      </c>
      <c r="AF54" s="288">
        <v>18.494890268317917</v>
      </c>
      <c r="AG54" s="288">
        <v>18.936739701507754</v>
      </c>
      <c r="AH54" s="288">
        <v>20.005301346804007</v>
      </c>
      <c r="AI54" s="288">
        <v>22.106126575659161</v>
      </c>
      <c r="AJ54" s="288">
        <v>21.041686089126454</v>
      </c>
      <c r="AK54" s="1"/>
    </row>
    <row r="55" spans="2:40" ht="12.75">
      <c r="B55" s="199"/>
      <c r="C55" s="20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87"/>
      <c r="AH55" s="187"/>
      <c r="AI55" s="187"/>
      <c r="AJ55" s="236"/>
      <c r="AK55" s="1"/>
      <c r="AN55" s="166"/>
    </row>
    <row r="56" spans="2:40" ht="12.75">
      <c r="B56" s="16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40" ht="12.75">
      <c r="B57" s="1" t="s">
        <v>144</v>
      </c>
      <c r="C57" s="6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40" ht="12.75">
      <c r="B58" s="280" t="s">
        <v>114</v>
      </c>
      <c r="C58" s="280" t="s">
        <v>115</v>
      </c>
      <c r="D58" s="270">
        <v>1990</v>
      </c>
      <c r="E58" s="270">
        <f t="shared" ref="E58" si="82">D58+1</f>
        <v>1991</v>
      </c>
      <c r="F58" s="270">
        <f t="shared" ref="F58" si="83">E58+1</f>
        <v>1992</v>
      </c>
      <c r="G58" s="270">
        <f t="shared" ref="G58" si="84">F58+1</f>
        <v>1993</v>
      </c>
      <c r="H58" s="270">
        <f t="shared" ref="H58" si="85">G58+1</f>
        <v>1994</v>
      </c>
      <c r="I58" s="270">
        <f t="shared" ref="I58" si="86">H58+1</f>
        <v>1995</v>
      </c>
      <c r="J58" s="270">
        <f t="shared" ref="J58" si="87">I58+1</f>
        <v>1996</v>
      </c>
      <c r="K58" s="270">
        <f t="shared" ref="K58" si="88">J58+1</f>
        <v>1997</v>
      </c>
      <c r="L58" s="270">
        <f t="shared" ref="L58" si="89">K58+1</f>
        <v>1998</v>
      </c>
      <c r="M58" s="270">
        <f t="shared" ref="M58" si="90">L58+1</f>
        <v>1999</v>
      </c>
      <c r="N58" s="270">
        <f t="shared" ref="N58" si="91">M58+1</f>
        <v>2000</v>
      </c>
      <c r="O58" s="270">
        <f t="shared" ref="O58" si="92">N58+1</f>
        <v>2001</v>
      </c>
      <c r="P58" s="270">
        <f t="shared" ref="P58" si="93">O58+1</f>
        <v>2002</v>
      </c>
      <c r="Q58" s="270">
        <f t="shared" ref="Q58" si="94">P58+1</f>
        <v>2003</v>
      </c>
      <c r="R58" s="270">
        <f t="shared" ref="R58" si="95">Q58+1</f>
        <v>2004</v>
      </c>
      <c r="S58" s="270">
        <f t="shared" ref="S58" si="96">R58+1</f>
        <v>2005</v>
      </c>
      <c r="T58" s="270">
        <f t="shared" ref="T58" si="97">S58+1</f>
        <v>2006</v>
      </c>
      <c r="U58" s="270">
        <f t="shared" ref="U58" si="98">T58+1</f>
        <v>2007</v>
      </c>
      <c r="V58" s="270">
        <f t="shared" ref="V58" si="99">U58+1</f>
        <v>2008</v>
      </c>
      <c r="W58" s="270">
        <f t="shared" ref="W58" si="100">V58+1</f>
        <v>2009</v>
      </c>
      <c r="X58" s="270">
        <f t="shared" ref="X58" si="101">W58+1</f>
        <v>2010</v>
      </c>
      <c r="Y58" s="270">
        <f t="shared" ref="Y58" si="102">X58+1</f>
        <v>2011</v>
      </c>
      <c r="Z58" s="270">
        <f t="shared" ref="Z58" si="103">Y58+1</f>
        <v>2012</v>
      </c>
      <c r="AA58" s="270">
        <f t="shared" ref="AA58:AJ58" si="104">Z58+1</f>
        <v>2013</v>
      </c>
      <c r="AB58" s="270">
        <f t="shared" si="104"/>
        <v>2014</v>
      </c>
      <c r="AC58" s="270">
        <f t="shared" si="104"/>
        <v>2015</v>
      </c>
      <c r="AD58" s="270">
        <f t="shared" si="104"/>
        <v>2016</v>
      </c>
      <c r="AE58" s="270">
        <f t="shared" si="104"/>
        <v>2017</v>
      </c>
      <c r="AF58" s="270">
        <f t="shared" si="104"/>
        <v>2018</v>
      </c>
      <c r="AG58" s="270">
        <f t="shared" si="104"/>
        <v>2019</v>
      </c>
      <c r="AH58" s="270">
        <f t="shared" si="104"/>
        <v>2020</v>
      </c>
      <c r="AI58" s="270">
        <f t="shared" si="104"/>
        <v>2021</v>
      </c>
      <c r="AJ58" s="270">
        <f t="shared" si="104"/>
        <v>2022</v>
      </c>
      <c r="AK58" s="1"/>
    </row>
    <row r="59" spans="2:40" ht="12.75">
      <c r="B59" s="506" t="s">
        <v>145</v>
      </c>
      <c r="C59" s="134" t="s">
        <v>367</v>
      </c>
      <c r="D59" s="289">
        <v>33.634309642043327</v>
      </c>
      <c r="E59" s="289">
        <v>33.616681990333355</v>
      </c>
      <c r="F59" s="289">
        <v>33.616436807838149</v>
      </c>
      <c r="G59" s="289">
        <v>33.62154200913659</v>
      </c>
      <c r="H59" s="289">
        <v>33.621637255630183</v>
      </c>
      <c r="I59" s="289">
        <v>33.627095932081097</v>
      </c>
      <c r="J59" s="289">
        <v>33.617420709578262</v>
      </c>
      <c r="K59" s="289">
        <v>33.611251587105471</v>
      </c>
      <c r="L59" s="289">
        <v>33.580155184843854</v>
      </c>
      <c r="M59" s="289">
        <v>33.573410940022853</v>
      </c>
      <c r="N59" s="289">
        <v>33.572052159584118</v>
      </c>
      <c r="O59" s="289">
        <v>33.563577660134989</v>
      </c>
      <c r="P59" s="289">
        <v>33.579037759205036</v>
      </c>
      <c r="Q59" s="289">
        <v>33.554818437970297</v>
      </c>
      <c r="R59" s="289">
        <v>33.547353768652954</v>
      </c>
      <c r="S59" s="289">
        <v>33.546526293874884</v>
      </c>
      <c r="T59" s="289">
        <v>33.547311815446051</v>
      </c>
      <c r="U59" s="289">
        <v>33.537593104915914</v>
      </c>
      <c r="V59" s="289">
        <v>33.526311878844517</v>
      </c>
      <c r="W59" s="289">
        <v>33.527222131645956</v>
      </c>
      <c r="X59" s="289">
        <v>33.525548342770897</v>
      </c>
      <c r="Y59" s="289">
        <v>33.525992201032928</v>
      </c>
      <c r="Z59" s="289">
        <v>33.5320301412224</v>
      </c>
      <c r="AA59" s="289">
        <v>33.309703937007825</v>
      </c>
      <c r="AB59" s="289">
        <v>33.309703937007825</v>
      </c>
      <c r="AC59" s="289">
        <v>33.309703937007825</v>
      </c>
      <c r="AD59" s="289">
        <v>33.309703937007825</v>
      </c>
      <c r="AE59" s="289">
        <v>33.309703937007825</v>
      </c>
      <c r="AF59" s="289">
        <v>33.309703937007825</v>
      </c>
      <c r="AG59" s="289">
        <v>33.309703937007825</v>
      </c>
      <c r="AH59" s="289">
        <v>33.309703937007825</v>
      </c>
      <c r="AI59" s="289">
        <v>33.309703937007825</v>
      </c>
      <c r="AJ59" s="289">
        <v>33.309703937007825</v>
      </c>
      <c r="AK59" s="187"/>
    </row>
    <row r="60" spans="2:40" ht="12.75">
      <c r="B60" s="342" t="s">
        <v>359</v>
      </c>
      <c r="C60" s="134" t="s">
        <v>366</v>
      </c>
      <c r="D60" s="289">
        <v>18.170000000000002</v>
      </c>
      <c r="E60" s="289">
        <v>18.170000000000002</v>
      </c>
      <c r="F60" s="289">
        <v>18.170000000000002</v>
      </c>
      <c r="G60" s="289">
        <v>18.170000000000002</v>
      </c>
      <c r="H60" s="289">
        <v>18.170000000000002</v>
      </c>
      <c r="I60" s="289">
        <v>18.170000000000002</v>
      </c>
      <c r="J60" s="289">
        <v>18.170000000000002</v>
      </c>
      <c r="K60" s="289">
        <v>18.170000000000002</v>
      </c>
      <c r="L60" s="289">
        <v>18.170000000000002</v>
      </c>
      <c r="M60" s="289">
        <v>18.170000000000002</v>
      </c>
      <c r="N60" s="289">
        <v>18.170000000000002</v>
      </c>
      <c r="O60" s="289">
        <v>18.170000000000002</v>
      </c>
      <c r="P60" s="289">
        <v>18.170000000000002</v>
      </c>
      <c r="Q60" s="289">
        <v>18.170000000000002</v>
      </c>
      <c r="R60" s="289">
        <v>18.170000000000002</v>
      </c>
      <c r="S60" s="289">
        <v>18.170000000000002</v>
      </c>
      <c r="T60" s="289">
        <v>18.170000000000002</v>
      </c>
      <c r="U60" s="289">
        <v>18.170000000000002</v>
      </c>
      <c r="V60" s="289">
        <v>18.170000000000002</v>
      </c>
      <c r="W60" s="289">
        <v>18.170000000000002</v>
      </c>
      <c r="X60" s="289">
        <v>18.170000000000002</v>
      </c>
      <c r="Y60" s="289">
        <v>18.170000000000002</v>
      </c>
      <c r="Z60" s="289">
        <v>18.170000000000002</v>
      </c>
      <c r="AA60" s="289">
        <v>18.630537702558474</v>
      </c>
      <c r="AB60" s="289">
        <v>18.630537702558474</v>
      </c>
      <c r="AC60" s="289">
        <v>18.630537702558474</v>
      </c>
      <c r="AD60" s="289">
        <v>18.630537702558474</v>
      </c>
      <c r="AE60" s="289">
        <v>18.630537702558474</v>
      </c>
      <c r="AF60" s="289">
        <v>18.630537702558474</v>
      </c>
      <c r="AG60" s="289">
        <v>18.630537702558474</v>
      </c>
      <c r="AH60" s="289">
        <v>18.630537702558474</v>
      </c>
      <c r="AI60" s="289">
        <v>18.630537702558474</v>
      </c>
      <c r="AJ60" s="289">
        <v>18.630537702558474</v>
      </c>
      <c r="AK60" s="1"/>
    </row>
    <row r="61" spans="2:40" ht="12.75">
      <c r="B61" s="118" t="s">
        <v>146</v>
      </c>
      <c r="C61" s="134" t="s">
        <v>147</v>
      </c>
      <c r="D61" s="289">
        <v>50.531353959612147</v>
      </c>
      <c r="E61" s="289">
        <v>50.549620078847255</v>
      </c>
      <c r="F61" s="289">
        <v>50.56519744636612</v>
      </c>
      <c r="G61" s="289">
        <v>50.593123193648346</v>
      </c>
      <c r="H61" s="289">
        <v>50.590576755089209</v>
      </c>
      <c r="I61" s="289">
        <v>50.628824521111241</v>
      </c>
      <c r="J61" s="289">
        <v>50.634295974059071</v>
      </c>
      <c r="K61" s="289">
        <v>50.659158493623082</v>
      </c>
      <c r="L61" s="289">
        <v>50.681835130401296</v>
      </c>
      <c r="M61" s="289">
        <v>50.689652909357264</v>
      </c>
      <c r="N61" s="289">
        <v>50.704009156960616</v>
      </c>
      <c r="O61" s="289">
        <v>50.732325387469416</v>
      </c>
      <c r="P61" s="289">
        <v>50.715978937608163</v>
      </c>
      <c r="Q61" s="289">
        <v>50.749448919821191</v>
      </c>
      <c r="R61" s="289">
        <v>50.728935947007287</v>
      </c>
      <c r="S61" s="289">
        <v>50.74681900754878</v>
      </c>
      <c r="T61" s="289">
        <v>50.741701965788174</v>
      </c>
      <c r="U61" s="289">
        <v>50.725716651886636</v>
      </c>
      <c r="V61" s="289">
        <v>50.728468576302973</v>
      </c>
      <c r="W61" s="289">
        <v>50.720146999134997</v>
      </c>
      <c r="X61" s="289">
        <v>50.773253658634658</v>
      </c>
      <c r="Y61" s="289">
        <v>50.764609847755956</v>
      </c>
      <c r="Z61" s="289">
        <v>50.775814192060331</v>
      </c>
      <c r="AA61" s="289">
        <v>50.07190243651101</v>
      </c>
      <c r="AB61" s="289">
        <v>50.086445425145378</v>
      </c>
      <c r="AC61" s="289">
        <v>50.098895836933153</v>
      </c>
      <c r="AD61" s="289">
        <v>50.101337918689353</v>
      </c>
      <c r="AE61" s="289">
        <v>50.111585104380318</v>
      </c>
      <c r="AF61" s="289">
        <v>50.102274907566489</v>
      </c>
      <c r="AG61" s="289">
        <v>50.099066183667453</v>
      </c>
      <c r="AH61" s="289">
        <v>50.123143226574967</v>
      </c>
      <c r="AI61" s="289">
        <v>50.129058742107581</v>
      </c>
      <c r="AJ61" s="289">
        <v>50.12421823492199</v>
      </c>
      <c r="AK61" s="1"/>
    </row>
    <row r="62" spans="2:40" ht="12.75">
      <c r="B62" s="342" t="s">
        <v>359</v>
      </c>
      <c r="C62" s="134" t="s">
        <v>366</v>
      </c>
      <c r="D62" s="289">
        <v>16.544596840650478</v>
      </c>
      <c r="E62" s="289">
        <v>16.538728547626903</v>
      </c>
      <c r="F62" s="289">
        <v>16.533727410101474</v>
      </c>
      <c r="G62" s="289">
        <v>16.524769515662591</v>
      </c>
      <c r="H62" s="289">
        <v>16.525585940889449</v>
      </c>
      <c r="I62" s="289">
        <v>16.513331798192571</v>
      </c>
      <c r="J62" s="289">
        <v>16.51158032141732</v>
      </c>
      <c r="K62" s="289">
        <v>16.503626300572328</v>
      </c>
      <c r="L62" s="289">
        <v>16.496378392526189</v>
      </c>
      <c r="M62" s="289">
        <v>16.493881176739656</v>
      </c>
      <c r="N62" s="289">
        <v>16.489297397888745</v>
      </c>
      <c r="O62" s="289">
        <v>16.480263967470108</v>
      </c>
      <c r="P62" s="289">
        <v>16.485477573362463</v>
      </c>
      <c r="Q62" s="289">
        <v>16.47480611750489</v>
      </c>
      <c r="R62" s="289">
        <v>16.481344733838132</v>
      </c>
      <c r="S62" s="289">
        <v>16.475644120249278</v>
      </c>
      <c r="T62" s="289">
        <v>16.47727487796141</v>
      </c>
      <c r="U62" s="289">
        <v>16.482371380929578</v>
      </c>
      <c r="V62" s="289">
        <v>16.481493772284949</v>
      </c>
      <c r="W62" s="289">
        <v>16.484147874984476</v>
      </c>
      <c r="X62" s="289">
        <v>16.467224856835081</v>
      </c>
      <c r="Y62" s="289">
        <v>16.469976889236591</v>
      </c>
      <c r="Z62" s="289">
        <v>16.466409809385318</v>
      </c>
      <c r="AA62" s="289">
        <v>16.375818020593908</v>
      </c>
      <c r="AB62" s="289">
        <v>16.368051273415567</v>
      </c>
      <c r="AC62" s="289">
        <v>16.361405658727982</v>
      </c>
      <c r="AD62" s="289">
        <v>16.360102544373571</v>
      </c>
      <c r="AE62" s="289">
        <v>16.3546359487455</v>
      </c>
      <c r="AF62" s="289">
        <v>16.355856628784903</v>
      </c>
      <c r="AG62" s="289">
        <v>16.357583752855668</v>
      </c>
      <c r="AH62" s="289">
        <v>16.344629466813693</v>
      </c>
      <c r="AI62" s="289">
        <v>16.341448618086922</v>
      </c>
      <c r="AJ62" s="289">
        <v>16.344051365187717</v>
      </c>
      <c r="AK62" s="1"/>
    </row>
    <row r="63" spans="2:40" ht="15.75">
      <c r="B63" s="118" t="s">
        <v>148</v>
      </c>
      <c r="C63" s="134" t="s">
        <v>149</v>
      </c>
      <c r="D63" s="289">
        <v>39.348870000000005</v>
      </c>
      <c r="E63" s="289">
        <v>39.348870000000005</v>
      </c>
      <c r="F63" s="289">
        <v>39.348870000000005</v>
      </c>
      <c r="G63" s="289">
        <v>39.348870000000005</v>
      </c>
      <c r="H63" s="289">
        <v>39.348870000000005</v>
      </c>
      <c r="I63" s="289">
        <v>39.348870000000005</v>
      </c>
      <c r="J63" s="289">
        <v>39.348870000000005</v>
      </c>
      <c r="K63" s="289">
        <v>39.348870000000005</v>
      </c>
      <c r="L63" s="289">
        <v>39.348870000000005</v>
      </c>
      <c r="M63" s="289">
        <v>39.348870000000005</v>
      </c>
      <c r="N63" s="289">
        <v>44.9</v>
      </c>
      <c r="O63" s="289">
        <v>44.9</v>
      </c>
      <c r="P63" s="289">
        <v>44.9</v>
      </c>
      <c r="Q63" s="289">
        <v>44.9</v>
      </c>
      <c r="R63" s="289">
        <v>44.9</v>
      </c>
      <c r="S63" s="289">
        <v>44.9</v>
      </c>
      <c r="T63" s="289">
        <v>44.9</v>
      </c>
      <c r="U63" s="289">
        <v>44.9</v>
      </c>
      <c r="V63" s="289">
        <v>44.9</v>
      </c>
      <c r="W63" s="289">
        <v>44.9</v>
      </c>
      <c r="X63" s="289">
        <v>44.9</v>
      </c>
      <c r="Y63" s="289">
        <v>44.9</v>
      </c>
      <c r="Z63" s="289">
        <v>44.9</v>
      </c>
      <c r="AA63" s="289">
        <v>46.116938594842786</v>
      </c>
      <c r="AB63" s="289">
        <v>46.116938594842786</v>
      </c>
      <c r="AC63" s="289">
        <v>46.116938594842786</v>
      </c>
      <c r="AD63" s="289">
        <v>46.116938594842786</v>
      </c>
      <c r="AE63" s="289">
        <v>46.116938594842786</v>
      </c>
      <c r="AF63" s="289">
        <v>46.116925731071873</v>
      </c>
      <c r="AG63" s="289">
        <v>46.116925731071873</v>
      </c>
      <c r="AH63" s="289">
        <v>46.116925731071873</v>
      </c>
      <c r="AI63" s="289">
        <v>46.116925731071873</v>
      </c>
      <c r="AJ63" s="289">
        <v>46.116925731071873</v>
      </c>
      <c r="AK63" s="1"/>
    </row>
    <row r="64" spans="2:40" ht="12.75">
      <c r="B64" s="342" t="s">
        <v>359</v>
      </c>
      <c r="C64" s="134" t="s">
        <v>366</v>
      </c>
      <c r="D64" s="289">
        <v>14.15</v>
      </c>
      <c r="E64" s="289">
        <v>14.15</v>
      </c>
      <c r="F64" s="289">
        <v>14.15</v>
      </c>
      <c r="G64" s="289">
        <v>14.15</v>
      </c>
      <c r="H64" s="289">
        <v>14.15</v>
      </c>
      <c r="I64" s="289">
        <v>14.15</v>
      </c>
      <c r="J64" s="289">
        <v>14.15</v>
      </c>
      <c r="K64" s="289">
        <v>14.15</v>
      </c>
      <c r="L64" s="289">
        <v>14.15</v>
      </c>
      <c r="M64" s="289">
        <v>14.15</v>
      </c>
      <c r="N64" s="289">
        <v>14.15</v>
      </c>
      <c r="O64" s="289">
        <v>14.15</v>
      </c>
      <c r="P64" s="289">
        <v>14.15</v>
      </c>
      <c r="Q64" s="289">
        <v>14.15</v>
      </c>
      <c r="R64" s="289">
        <v>14.15</v>
      </c>
      <c r="S64" s="289">
        <v>14.15</v>
      </c>
      <c r="T64" s="289">
        <v>14.15</v>
      </c>
      <c r="U64" s="289">
        <v>14.15</v>
      </c>
      <c r="V64" s="289">
        <v>14.15</v>
      </c>
      <c r="W64" s="289">
        <v>14.15</v>
      </c>
      <c r="X64" s="289">
        <v>14.15</v>
      </c>
      <c r="Y64" s="289">
        <v>14.15</v>
      </c>
      <c r="Z64" s="289">
        <v>14.15</v>
      </c>
      <c r="AA64" s="289">
        <v>14.440605965514742</v>
      </c>
      <c r="AB64" s="289">
        <v>14.440605965514742</v>
      </c>
      <c r="AC64" s="289">
        <v>14.440605965514742</v>
      </c>
      <c r="AD64" s="289">
        <v>14.440605965514742</v>
      </c>
      <c r="AE64" s="289">
        <v>14.440605965514742</v>
      </c>
      <c r="AF64" s="289">
        <v>14.440605965514742</v>
      </c>
      <c r="AG64" s="289">
        <v>14.440605965514742</v>
      </c>
      <c r="AH64" s="289">
        <v>14.440605965514742</v>
      </c>
      <c r="AI64" s="289">
        <v>14.440605965514742</v>
      </c>
      <c r="AJ64" s="289">
        <v>14.440605965514742</v>
      </c>
      <c r="AK64" s="1"/>
    </row>
    <row r="65" spans="2:40" ht="15.75">
      <c r="B65" s="118" t="s">
        <v>150</v>
      </c>
      <c r="C65" s="134" t="s">
        <v>149</v>
      </c>
      <c r="D65" s="289">
        <v>42.093962817154718</v>
      </c>
      <c r="E65" s="289">
        <v>42.225038412185917</v>
      </c>
      <c r="F65" s="289">
        <v>42.243622069272085</v>
      </c>
      <c r="G65" s="289">
        <v>42.32119967928233</v>
      </c>
      <c r="H65" s="289">
        <v>42.212249499141009</v>
      </c>
      <c r="I65" s="289">
        <v>42.387286678831352</v>
      </c>
      <c r="J65" s="289">
        <v>42.564743822860841</v>
      </c>
      <c r="K65" s="289">
        <v>42.751017743127512</v>
      </c>
      <c r="L65" s="289">
        <v>42.759315949854496</v>
      </c>
      <c r="M65" s="289">
        <v>42.631258976914879</v>
      </c>
      <c r="N65" s="289">
        <v>42.553613910435836</v>
      </c>
      <c r="O65" s="289">
        <v>42.894953361881278</v>
      </c>
      <c r="P65" s="289">
        <v>42.536128413826752</v>
      </c>
      <c r="Q65" s="289">
        <v>42.911451355746095</v>
      </c>
      <c r="R65" s="289">
        <v>42.387916532899084</v>
      </c>
      <c r="S65" s="289">
        <v>42.871322083569666</v>
      </c>
      <c r="T65" s="289">
        <v>43.569852064617685</v>
      </c>
      <c r="U65" s="289">
        <v>44.612521393262945</v>
      </c>
      <c r="V65" s="289">
        <v>44.707358508776267</v>
      </c>
      <c r="W65" s="289">
        <v>44.836215458022039</v>
      </c>
      <c r="X65" s="289">
        <v>44.670083518846972</v>
      </c>
      <c r="Y65" s="289">
        <v>44.743329146289192</v>
      </c>
      <c r="Z65" s="289">
        <v>44.753861894210075</v>
      </c>
      <c r="AA65" s="289">
        <v>39.624308593882311</v>
      </c>
      <c r="AB65" s="289">
        <v>39.624308593882311</v>
      </c>
      <c r="AC65" s="289">
        <v>39.624308593882311</v>
      </c>
      <c r="AD65" s="289">
        <v>39.624308593882311</v>
      </c>
      <c r="AE65" s="289">
        <v>39.624308593882311</v>
      </c>
      <c r="AF65" s="289">
        <v>38.378321639711153</v>
      </c>
      <c r="AG65" s="289">
        <v>38.378321639711153</v>
      </c>
      <c r="AH65" s="289">
        <v>38.378321639711153</v>
      </c>
      <c r="AI65" s="289">
        <v>38.378321639711153</v>
      </c>
      <c r="AJ65" s="289">
        <v>38.378321639711153</v>
      </c>
      <c r="AK65" s="1"/>
    </row>
    <row r="66" spans="2:40" ht="12.75">
      <c r="B66" s="342" t="s">
        <v>359</v>
      </c>
      <c r="C66" s="134" t="s">
        <v>366</v>
      </c>
      <c r="D66" s="289">
        <v>13.9</v>
      </c>
      <c r="E66" s="289">
        <v>13.9</v>
      </c>
      <c r="F66" s="289">
        <v>13.9</v>
      </c>
      <c r="G66" s="289">
        <v>13.9</v>
      </c>
      <c r="H66" s="289">
        <v>13.9</v>
      </c>
      <c r="I66" s="289">
        <v>13.9</v>
      </c>
      <c r="J66" s="289">
        <v>13.9</v>
      </c>
      <c r="K66" s="289">
        <v>13.9</v>
      </c>
      <c r="L66" s="289">
        <v>13.9</v>
      </c>
      <c r="M66" s="289">
        <v>13.9</v>
      </c>
      <c r="N66" s="289">
        <v>13.9</v>
      </c>
      <c r="O66" s="289">
        <v>13.9</v>
      </c>
      <c r="P66" s="289">
        <v>13.9</v>
      </c>
      <c r="Q66" s="289">
        <v>13.9</v>
      </c>
      <c r="R66" s="289">
        <v>13.9</v>
      </c>
      <c r="S66" s="289">
        <v>13.9</v>
      </c>
      <c r="T66" s="289">
        <v>13.9</v>
      </c>
      <c r="U66" s="289">
        <v>13.9</v>
      </c>
      <c r="V66" s="289">
        <v>13.9</v>
      </c>
      <c r="W66" s="289">
        <v>13.9</v>
      </c>
      <c r="X66" s="289">
        <v>13.9</v>
      </c>
      <c r="Y66" s="289">
        <v>13.9</v>
      </c>
      <c r="Z66" s="289">
        <v>13.9</v>
      </c>
      <c r="AA66" s="289">
        <v>13.967432576160576</v>
      </c>
      <c r="AB66" s="289">
        <v>13.967432576160576</v>
      </c>
      <c r="AC66" s="289">
        <v>13.967432576160576</v>
      </c>
      <c r="AD66" s="289">
        <v>13.967432576160576</v>
      </c>
      <c r="AE66" s="289">
        <v>13.967432576160576</v>
      </c>
      <c r="AF66" s="289">
        <v>13.908513265631411</v>
      </c>
      <c r="AG66" s="289">
        <v>13.908513265631411</v>
      </c>
      <c r="AH66" s="289">
        <v>13.908513265631411</v>
      </c>
      <c r="AI66" s="289">
        <v>13.908513265631411</v>
      </c>
      <c r="AJ66" s="289">
        <v>13.908513265631411</v>
      </c>
      <c r="AK66" s="1"/>
    </row>
    <row r="67" spans="2:40" ht="12.75">
      <c r="B67" s="118" t="s">
        <v>151</v>
      </c>
      <c r="C67" s="134" t="s">
        <v>147</v>
      </c>
      <c r="D67" s="289">
        <v>25.953510000000001</v>
      </c>
      <c r="E67" s="289">
        <v>25.953510000000001</v>
      </c>
      <c r="F67" s="289">
        <v>25.953510000000001</v>
      </c>
      <c r="G67" s="289">
        <v>25.953510000000001</v>
      </c>
      <c r="H67" s="289">
        <v>25.953510000000001</v>
      </c>
      <c r="I67" s="289">
        <v>25.953510000000001</v>
      </c>
      <c r="J67" s="289">
        <v>25.953510000000001</v>
      </c>
      <c r="K67" s="289">
        <v>25.953510000000001</v>
      </c>
      <c r="L67" s="289">
        <v>25.953510000000001</v>
      </c>
      <c r="M67" s="289">
        <v>25.953510000000001</v>
      </c>
      <c r="N67" s="289">
        <v>26.6</v>
      </c>
      <c r="O67" s="289">
        <v>26.6</v>
      </c>
      <c r="P67" s="289">
        <v>26.6</v>
      </c>
      <c r="Q67" s="289">
        <v>26.6</v>
      </c>
      <c r="R67" s="289">
        <v>26.6</v>
      </c>
      <c r="S67" s="289">
        <v>25.7</v>
      </c>
      <c r="T67" s="289">
        <v>25.7</v>
      </c>
      <c r="U67" s="289">
        <v>25.7</v>
      </c>
      <c r="V67" s="289">
        <v>25.7</v>
      </c>
      <c r="W67" s="289">
        <v>25.7</v>
      </c>
      <c r="X67" s="289">
        <v>25.7</v>
      </c>
      <c r="Y67" s="289">
        <v>25.7</v>
      </c>
      <c r="Z67" s="289">
        <v>25.7</v>
      </c>
      <c r="AA67" s="289">
        <v>25.965127933716122</v>
      </c>
      <c r="AB67" s="289">
        <v>25.965127933716122</v>
      </c>
      <c r="AC67" s="289">
        <v>25.965127933716122</v>
      </c>
      <c r="AD67" s="289">
        <v>25.965127933716122</v>
      </c>
      <c r="AE67" s="289">
        <v>25.965127933716122</v>
      </c>
      <c r="AF67" s="289">
        <v>26.08193370980014</v>
      </c>
      <c r="AG67" s="289">
        <v>26.08193370980014</v>
      </c>
      <c r="AH67" s="289">
        <v>26.08193370980014</v>
      </c>
      <c r="AI67" s="289">
        <v>26.08193370980014</v>
      </c>
      <c r="AJ67" s="289">
        <v>26.08193370980014</v>
      </c>
      <c r="AK67" s="1"/>
    </row>
    <row r="68" spans="2:40" ht="12.75">
      <c r="B68" s="342" t="s">
        <v>359</v>
      </c>
      <c r="C68" s="134" t="s">
        <v>366</v>
      </c>
      <c r="D68" s="289">
        <v>24.71</v>
      </c>
      <c r="E68" s="289">
        <v>24.71</v>
      </c>
      <c r="F68" s="289">
        <v>24.71</v>
      </c>
      <c r="G68" s="289">
        <v>24.71</v>
      </c>
      <c r="H68" s="289">
        <v>24.71</v>
      </c>
      <c r="I68" s="289">
        <v>24.71</v>
      </c>
      <c r="J68" s="289">
        <v>24.71</v>
      </c>
      <c r="K68" s="289">
        <v>24.71</v>
      </c>
      <c r="L68" s="289">
        <v>24.71</v>
      </c>
      <c r="M68" s="289">
        <v>24.71</v>
      </c>
      <c r="N68" s="289">
        <v>24.71</v>
      </c>
      <c r="O68" s="289">
        <v>24.71</v>
      </c>
      <c r="P68" s="289">
        <v>24.71</v>
      </c>
      <c r="Q68" s="289">
        <v>24.71</v>
      </c>
      <c r="R68" s="289">
        <v>24.71</v>
      </c>
      <c r="S68" s="289">
        <v>24.71</v>
      </c>
      <c r="T68" s="289">
        <v>24.71</v>
      </c>
      <c r="U68" s="289">
        <v>24.71</v>
      </c>
      <c r="V68" s="289">
        <v>24.71</v>
      </c>
      <c r="W68" s="289">
        <v>24.71</v>
      </c>
      <c r="X68" s="289">
        <v>24.71</v>
      </c>
      <c r="Y68" s="289">
        <v>24.71</v>
      </c>
      <c r="Z68" s="289">
        <v>24.71</v>
      </c>
      <c r="AA68" s="289">
        <v>24.418477036295684</v>
      </c>
      <c r="AB68" s="289">
        <v>24.418477036295684</v>
      </c>
      <c r="AC68" s="289">
        <v>24.418477036295684</v>
      </c>
      <c r="AD68" s="289">
        <v>24.418477036295684</v>
      </c>
      <c r="AE68" s="289">
        <v>24.418477036295684</v>
      </c>
      <c r="AF68" s="289">
        <v>24.287455246245159</v>
      </c>
      <c r="AG68" s="289">
        <v>24.287455246245159</v>
      </c>
      <c r="AH68" s="289">
        <v>24.287455246245159</v>
      </c>
      <c r="AI68" s="289">
        <v>24.287455246245159</v>
      </c>
      <c r="AJ68" s="289">
        <v>24.287455246245159</v>
      </c>
      <c r="AK68" s="1"/>
    </row>
    <row r="69" spans="2:40" ht="12.75">
      <c r="B69" s="118" t="s">
        <v>152</v>
      </c>
      <c r="C69" s="134" t="s">
        <v>147</v>
      </c>
      <c r="D69" s="289">
        <v>35.581425000000003</v>
      </c>
      <c r="E69" s="289">
        <v>35.581425000000003</v>
      </c>
      <c r="F69" s="289">
        <v>35.581425000000003</v>
      </c>
      <c r="G69" s="289">
        <v>35.581425000000003</v>
      </c>
      <c r="H69" s="289">
        <v>35.581425000000003</v>
      </c>
      <c r="I69" s="289">
        <v>35.581425000000003</v>
      </c>
      <c r="J69" s="289">
        <v>35.581425000000003</v>
      </c>
      <c r="K69" s="289">
        <v>35.581425000000003</v>
      </c>
      <c r="L69" s="289">
        <v>35.581425000000003</v>
      </c>
      <c r="M69" s="289">
        <v>35.581425000000003</v>
      </c>
      <c r="N69" s="289">
        <v>35.6</v>
      </c>
      <c r="O69" s="289">
        <v>35.6</v>
      </c>
      <c r="P69" s="289">
        <v>35.6</v>
      </c>
      <c r="Q69" s="289">
        <v>35.6</v>
      </c>
      <c r="R69" s="289">
        <v>35.6</v>
      </c>
      <c r="S69" s="289">
        <v>29.9</v>
      </c>
      <c r="T69" s="289">
        <v>29.9</v>
      </c>
      <c r="U69" s="289">
        <v>29.9</v>
      </c>
      <c r="V69" s="289">
        <v>29.9</v>
      </c>
      <c r="W69" s="289">
        <v>29.9</v>
      </c>
      <c r="X69" s="289">
        <v>29.9</v>
      </c>
      <c r="Y69" s="289">
        <v>29.9</v>
      </c>
      <c r="Z69" s="289">
        <v>29.9</v>
      </c>
      <c r="AA69" s="289">
        <v>33.293376922185708</v>
      </c>
      <c r="AB69" s="289">
        <v>33.293376922185708</v>
      </c>
      <c r="AC69" s="289">
        <v>33.293376922185708</v>
      </c>
      <c r="AD69" s="289">
        <v>33.293376922185708</v>
      </c>
      <c r="AE69" s="289">
        <v>33.293376922185708</v>
      </c>
      <c r="AF69" s="289">
        <v>33.293376922185708</v>
      </c>
      <c r="AG69" s="289">
        <v>33.293376922185708</v>
      </c>
      <c r="AH69" s="289">
        <v>33.293376922185708</v>
      </c>
      <c r="AI69" s="289">
        <v>34.106075254253604</v>
      </c>
      <c r="AJ69" s="289">
        <v>34.106075254253604</v>
      </c>
      <c r="AK69" s="1"/>
    </row>
    <row r="70" spans="2:40" ht="12.75">
      <c r="B70" s="342" t="s">
        <v>359</v>
      </c>
      <c r="C70" s="134" t="s">
        <v>366</v>
      </c>
      <c r="D70" s="289">
        <v>25.35</v>
      </c>
      <c r="E70" s="289">
        <v>25.35</v>
      </c>
      <c r="F70" s="289">
        <v>25.35</v>
      </c>
      <c r="G70" s="289">
        <v>25.35</v>
      </c>
      <c r="H70" s="289">
        <v>25.35</v>
      </c>
      <c r="I70" s="289">
        <v>25.35</v>
      </c>
      <c r="J70" s="289">
        <v>25.35</v>
      </c>
      <c r="K70" s="289">
        <v>25.35</v>
      </c>
      <c r="L70" s="289">
        <v>25.35</v>
      </c>
      <c r="M70" s="289">
        <v>25.35</v>
      </c>
      <c r="N70" s="289">
        <v>25.35</v>
      </c>
      <c r="O70" s="289">
        <v>25.35</v>
      </c>
      <c r="P70" s="289">
        <v>25.35</v>
      </c>
      <c r="Q70" s="289">
        <v>25.35</v>
      </c>
      <c r="R70" s="289">
        <v>25.35</v>
      </c>
      <c r="S70" s="289">
        <v>25.35</v>
      </c>
      <c r="T70" s="289">
        <v>25.35</v>
      </c>
      <c r="U70" s="289">
        <v>25.35</v>
      </c>
      <c r="V70" s="289">
        <v>25.35</v>
      </c>
      <c r="W70" s="289">
        <v>25.35</v>
      </c>
      <c r="X70" s="289">
        <v>25.35</v>
      </c>
      <c r="Y70" s="289">
        <v>25.35</v>
      </c>
      <c r="Z70" s="289">
        <v>25.35</v>
      </c>
      <c r="AA70" s="289">
        <v>24.500102682122115</v>
      </c>
      <c r="AB70" s="289">
        <v>24.500102682122115</v>
      </c>
      <c r="AC70" s="289">
        <v>24.500102682122115</v>
      </c>
      <c r="AD70" s="289">
        <v>24.500102682122115</v>
      </c>
      <c r="AE70" s="289">
        <v>24.500102682122115</v>
      </c>
      <c r="AF70" s="289">
        <v>24.500102682122115</v>
      </c>
      <c r="AG70" s="289">
        <v>24.500102682122115</v>
      </c>
      <c r="AH70" s="289">
        <v>24.500102682122115</v>
      </c>
      <c r="AI70" s="289">
        <v>24.798422413099921</v>
      </c>
      <c r="AJ70" s="289">
        <v>24.798422413099921</v>
      </c>
      <c r="AK70" s="1"/>
    </row>
    <row r="71" spans="2:40" ht="12.75">
      <c r="B71" s="118" t="s">
        <v>153</v>
      </c>
      <c r="C71" s="134" t="s">
        <v>147</v>
      </c>
      <c r="D71" s="289">
        <v>54.535092999410146</v>
      </c>
      <c r="E71" s="289">
        <v>54.536678271332782</v>
      </c>
      <c r="F71" s="289">
        <v>54.529223112573227</v>
      </c>
      <c r="G71" s="289">
        <v>54.52717889464143</v>
      </c>
      <c r="H71" s="289">
        <v>54.526747968672815</v>
      </c>
      <c r="I71" s="289">
        <v>54.526121123207773</v>
      </c>
      <c r="J71" s="289">
        <v>54.524842090199748</v>
      </c>
      <c r="K71" s="289">
        <v>54.519582090679762</v>
      </c>
      <c r="L71" s="289">
        <v>54.51927167967316</v>
      </c>
      <c r="M71" s="289">
        <v>54.515283791495122</v>
      </c>
      <c r="N71" s="289">
        <v>54.515655599329307</v>
      </c>
      <c r="O71" s="289">
        <v>54.514324570790862</v>
      </c>
      <c r="P71" s="289">
        <v>54.513946641611092</v>
      </c>
      <c r="Q71" s="289">
        <v>54.511333305125937</v>
      </c>
      <c r="R71" s="289">
        <v>54.506875818239649</v>
      </c>
      <c r="S71" s="289">
        <v>54.506977434528032</v>
      </c>
      <c r="T71" s="289">
        <v>54.499858258929301</v>
      </c>
      <c r="U71" s="289">
        <v>54.494556371371473</v>
      </c>
      <c r="V71" s="289">
        <v>54.49584463156264</v>
      </c>
      <c r="W71" s="289">
        <v>54.49162149498455</v>
      </c>
      <c r="X71" s="289">
        <v>54.49078231306919</v>
      </c>
      <c r="Y71" s="289">
        <v>54.475145912911181</v>
      </c>
      <c r="Z71" s="289">
        <v>54.465854873441614</v>
      </c>
      <c r="AA71" s="289">
        <v>54.461766817183246</v>
      </c>
      <c r="AB71" s="289">
        <v>54.463546491191657</v>
      </c>
      <c r="AC71" s="289">
        <v>54.461724952590508</v>
      </c>
      <c r="AD71" s="289">
        <v>54.461732140626964</v>
      </c>
      <c r="AE71" s="289">
        <v>54.464028787435041</v>
      </c>
      <c r="AF71" s="289">
        <v>54.704215287822791</v>
      </c>
      <c r="AG71" s="289">
        <v>54.713401401305603</v>
      </c>
      <c r="AH71" s="289">
        <v>54.728362890322217</v>
      </c>
      <c r="AI71" s="289">
        <v>54.725279742135243</v>
      </c>
      <c r="AJ71" s="289">
        <v>54.710360260894511</v>
      </c>
      <c r="AK71" s="1"/>
    </row>
    <row r="72" spans="2:40" ht="12.75">
      <c r="B72" s="342" t="s">
        <v>359</v>
      </c>
      <c r="C72" s="134" t="s">
        <v>366</v>
      </c>
      <c r="D72" s="289">
        <v>13.943439226072577</v>
      </c>
      <c r="E72" s="289">
        <v>13.942617729607313</v>
      </c>
      <c r="F72" s="289">
        <v>13.946252388477163</v>
      </c>
      <c r="G72" s="289">
        <v>13.947024327727851</v>
      </c>
      <c r="H72" s="289">
        <v>13.947165111729719</v>
      </c>
      <c r="I72" s="289">
        <v>13.94697317016017</v>
      </c>
      <c r="J72" s="289">
        <v>13.947094388920565</v>
      </c>
      <c r="K72" s="289">
        <v>13.946055970121849</v>
      </c>
      <c r="L72" s="289">
        <v>13.94470472797445</v>
      </c>
      <c r="M72" s="289">
        <v>13.944677413016585</v>
      </c>
      <c r="N72" s="289">
        <v>13.943082358108693</v>
      </c>
      <c r="O72" s="289">
        <v>13.942481825215008</v>
      </c>
      <c r="P72" s="289">
        <v>13.941732190479327</v>
      </c>
      <c r="Q72" s="289">
        <v>13.943643042496769</v>
      </c>
      <c r="R72" s="289">
        <v>13.945427537310985</v>
      </c>
      <c r="S72" s="289">
        <v>13.944400150082496</v>
      </c>
      <c r="T72" s="289">
        <v>13.947161194070874</v>
      </c>
      <c r="U72" s="289">
        <v>13.949189307398562</v>
      </c>
      <c r="V72" s="289">
        <v>13.948133446228191</v>
      </c>
      <c r="W72" s="289">
        <v>13.950343727205533</v>
      </c>
      <c r="X72" s="289">
        <v>13.951108640140859</v>
      </c>
      <c r="Y72" s="289">
        <v>13.951454666792502</v>
      </c>
      <c r="Z72" s="289">
        <v>13.955560273912974</v>
      </c>
      <c r="AA72" s="289">
        <v>13.957212231974617</v>
      </c>
      <c r="AB72" s="289">
        <v>13.954808724027302</v>
      </c>
      <c r="AC72" s="289">
        <v>13.959402608071185</v>
      </c>
      <c r="AD72" s="289">
        <v>13.961969628413613</v>
      </c>
      <c r="AE72" s="289">
        <v>13.963474852629982</v>
      </c>
      <c r="AF72" s="289">
        <v>13.873044816872026</v>
      </c>
      <c r="AG72" s="289">
        <v>13.867766666638136</v>
      </c>
      <c r="AH72" s="289">
        <v>13.860590972577041</v>
      </c>
      <c r="AI72" s="289">
        <v>13.862549143719923</v>
      </c>
      <c r="AJ72" s="289">
        <v>13.869099814879668</v>
      </c>
      <c r="AK72" s="1"/>
    </row>
    <row r="73" spans="2:40" ht="15.75">
      <c r="B73" s="118" t="s">
        <v>154</v>
      </c>
      <c r="C73" s="134" t="s">
        <v>149</v>
      </c>
      <c r="D73" s="289">
        <v>21.507566721248633</v>
      </c>
      <c r="E73" s="289">
        <v>21.546448168221911</v>
      </c>
      <c r="F73" s="289">
        <v>21.62577561983483</v>
      </c>
      <c r="G73" s="289">
        <v>21.619017038952819</v>
      </c>
      <c r="H73" s="289">
        <v>21.556425978161197</v>
      </c>
      <c r="I73" s="289">
        <v>21.570917373187971</v>
      </c>
      <c r="J73" s="289">
        <v>21.569430436092954</v>
      </c>
      <c r="K73" s="289">
        <v>21.447747252755889</v>
      </c>
      <c r="L73" s="289">
        <v>21.400417730730585</v>
      </c>
      <c r="M73" s="289">
        <v>21.35334364337902</v>
      </c>
      <c r="N73" s="289">
        <v>21.274254274546259</v>
      </c>
      <c r="O73" s="289">
        <v>21.322527705913721</v>
      </c>
      <c r="P73" s="289">
        <v>21.154123584783957</v>
      </c>
      <c r="Q73" s="289">
        <v>21.358452971205811</v>
      </c>
      <c r="R73" s="289">
        <v>21.356740998360955</v>
      </c>
      <c r="S73" s="289">
        <v>21.423474484168803</v>
      </c>
      <c r="T73" s="289">
        <v>21.382785442907025</v>
      </c>
      <c r="U73" s="289">
        <v>21.279370134687159</v>
      </c>
      <c r="V73" s="289">
        <v>21.19783098984708</v>
      </c>
      <c r="W73" s="289">
        <v>21.146098664039215</v>
      </c>
      <c r="X73" s="289">
        <v>21.320872564528283</v>
      </c>
      <c r="Y73" s="289">
        <v>21.115604608533385</v>
      </c>
      <c r="Z73" s="289">
        <v>20.747000623693562</v>
      </c>
      <c r="AA73" s="289">
        <v>18.871745510512309</v>
      </c>
      <c r="AB73" s="289">
        <v>18.871745510512309</v>
      </c>
      <c r="AC73" s="289">
        <v>18.871745510512309</v>
      </c>
      <c r="AD73" s="289">
        <v>18.871745510512309</v>
      </c>
      <c r="AE73" s="289">
        <v>18.871745510512309</v>
      </c>
      <c r="AF73" s="289">
        <v>18.379432313544658</v>
      </c>
      <c r="AG73" s="289">
        <v>18.379432313544658</v>
      </c>
      <c r="AH73" s="289">
        <v>18.379432313544658</v>
      </c>
      <c r="AI73" s="289">
        <v>18.379432313544658</v>
      </c>
      <c r="AJ73" s="289">
        <v>18.379432313544658</v>
      </c>
      <c r="AK73" s="1"/>
    </row>
    <row r="74" spans="2:40" ht="12.75">
      <c r="B74" s="342" t="s">
        <v>359</v>
      </c>
      <c r="C74" s="134" t="s">
        <v>366</v>
      </c>
      <c r="D74" s="289">
        <v>10.99</v>
      </c>
      <c r="E74" s="289">
        <v>10.99</v>
      </c>
      <c r="F74" s="289">
        <v>10.99</v>
      </c>
      <c r="G74" s="289">
        <v>10.99</v>
      </c>
      <c r="H74" s="289">
        <v>10.99</v>
      </c>
      <c r="I74" s="289">
        <v>10.99</v>
      </c>
      <c r="J74" s="289">
        <v>10.99</v>
      </c>
      <c r="K74" s="289">
        <v>10.99</v>
      </c>
      <c r="L74" s="289">
        <v>10.99</v>
      </c>
      <c r="M74" s="289">
        <v>10.99</v>
      </c>
      <c r="N74" s="289">
        <v>10.99</v>
      </c>
      <c r="O74" s="289">
        <v>10.99</v>
      </c>
      <c r="P74" s="289">
        <v>10.99</v>
      </c>
      <c r="Q74" s="289">
        <v>10.99</v>
      </c>
      <c r="R74" s="289">
        <v>10.99</v>
      </c>
      <c r="S74" s="289">
        <v>10.99</v>
      </c>
      <c r="T74" s="289">
        <v>10.99</v>
      </c>
      <c r="U74" s="289">
        <v>10.99</v>
      </c>
      <c r="V74" s="289">
        <v>10.99</v>
      </c>
      <c r="W74" s="289">
        <v>10.99</v>
      </c>
      <c r="X74" s="289">
        <v>10.99</v>
      </c>
      <c r="Y74" s="289">
        <v>10.99</v>
      </c>
      <c r="Z74" s="289">
        <v>10.99</v>
      </c>
      <c r="AA74" s="289">
        <v>10.927806534489351</v>
      </c>
      <c r="AB74" s="289">
        <v>10.927806534489351</v>
      </c>
      <c r="AC74" s="289">
        <v>10.927806534489351</v>
      </c>
      <c r="AD74" s="289">
        <v>10.927806534489351</v>
      </c>
      <c r="AE74" s="289">
        <v>10.927806534489351</v>
      </c>
      <c r="AF74" s="289">
        <v>10.879732369415944</v>
      </c>
      <c r="AG74" s="289">
        <v>10.879732369415944</v>
      </c>
      <c r="AH74" s="289">
        <v>10.879732369415944</v>
      </c>
      <c r="AI74" s="289">
        <v>10.879732369415944</v>
      </c>
      <c r="AJ74" s="289">
        <v>10.879732369415944</v>
      </c>
      <c r="AK74" s="1"/>
    </row>
    <row r="75" spans="2:40" ht="12.75">
      <c r="B75" s="229"/>
      <c r="C75" s="20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87"/>
      <c r="AH75" s="328"/>
      <c r="AI75" s="328"/>
      <c r="AJ75" s="328"/>
      <c r="AK75" s="1"/>
      <c r="AN75" s="166"/>
    </row>
    <row r="76" spans="2:40" ht="12.75">
      <c r="B76" s="16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2:40" ht="12.75">
      <c r="B77" s="1" t="s">
        <v>155</v>
      </c>
      <c r="C77" s="6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2:40" ht="12.75">
      <c r="B78" s="280" t="s">
        <v>114</v>
      </c>
      <c r="C78" s="280" t="s">
        <v>115</v>
      </c>
      <c r="D78" s="121">
        <v>1990</v>
      </c>
      <c r="E78" s="121">
        <f t="shared" ref="E78:R78" si="105">D78+1</f>
        <v>1991</v>
      </c>
      <c r="F78" s="121">
        <f t="shared" si="105"/>
        <v>1992</v>
      </c>
      <c r="G78" s="121">
        <f t="shared" si="105"/>
        <v>1993</v>
      </c>
      <c r="H78" s="121">
        <f t="shared" si="105"/>
        <v>1994</v>
      </c>
      <c r="I78" s="121">
        <f t="shared" si="105"/>
        <v>1995</v>
      </c>
      <c r="J78" s="121">
        <f t="shared" si="105"/>
        <v>1996</v>
      </c>
      <c r="K78" s="121">
        <f t="shared" si="105"/>
        <v>1997</v>
      </c>
      <c r="L78" s="121">
        <f t="shared" si="105"/>
        <v>1998</v>
      </c>
      <c r="M78" s="121">
        <f t="shared" si="105"/>
        <v>1999</v>
      </c>
      <c r="N78" s="121">
        <f t="shared" si="105"/>
        <v>2000</v>
      </c>
      <c r="O78" s="121">
        <f t="shared" si="105"/>
        <v>2001</v>
      </c>
      <c r="P78" s="121">
        <f t="shared" si="105"/>
        <v>2002</v>
      </c>
      <c r="Q78" s="121">
        <f t="shared" si="105"/>
        <v>2003</v>
      </c>
      <c r="R78" s="121">
        <f t="shared" si="105"/>
        <v>2004</v>
      </c>
      <c r="S78" s="121">
        <f t="shared" ref="S78:AJ78" si="106">R78+1</f>
        <v>2005</v>
      </c>
      <c r="T78" s="121">
        <f t="shared" si="106"/>
        <v>2006</v>
      </c>
      <c r="U78" s="121">
        <f t="shared" si="106"/>
        <v>2007</v>
      </c>
      <c r="V78" s="121">
        <f t="shared" si="106"/>
        <v>2008</v>
      </c>
      <c r="W78" s="121">
        <f t="shared" si="106"/>
        <v>2009</v>
      </c>
      <c r="X78" s="121">
        <f t="shared" si="106"/>
        <v>2010</v>
      </c>
      <c r="Y78" s="121">
        <f t="shared" si="106"/>
        <v>2011</v>
      </c>
      <c r="Z78" s="121">
        <f t="shared" si="106"/>
        <v>2012</v>
      </c>
      <c r="AA78" s="121">
        <f t="shared" si="106"/>
        <v>2013</v>
      </c>
      <c r="AB78" s="121">
        <f t="shared" si="106"/>
        <v>2014</v>
      </c>
      <c r="AC78" s="121">
        <f t="shared" si="106"/>
        <v>2015</v>
      </c>
      <c r="AD78" s="121">
        <f t="shared" si="106"/>
        <v>2016</v>
      </c>
      <c r="AE78" s="121">
        <f t="shared" si="106"/>
        <v>2017</v>
      </c>
      <c r="AF78" s="121">
        <f t="shared" si="106"/>
        <v>2018</v>
      </c>
      <c r="AG78" s="121">
        <f t="shared" si="106"/>
        <v>2019</v>
      </c>
      <c r="AH78" s="121">
        <f t="shared" si="106"/>
        <v>2020</v>
      </c>
      <c r="AI78" s="121">
        <f t="shared" si="106"/>
        <v>2021</v>
      </c>
      <c r="AJ78" s="121">
        <f t="shared" si="106"/>
        <v>2022</v>
      </c>
      <c r="AK78" s="1"/>
    </row>
    <row r="79" spans="2:40" ht="12.75">
      <c r="B79" s="118" t="s">
        <v>156</v>
      </c>
      <c r="C79" s="144" t="s">
        <v>368</v>
      </c>
      <c r="D79" s="281">
        <v>189714</v>
      </c>
      <c r="E79" s="281">
        <v>176578</v>
      </c>
      <c r="F79" s="281">
        <v>190656</v>
      </c>
      <c r="G79" s="281">
        <v>213355</v>
      </c>
      <c r="H79" s="281">
        <v>342148</v>
      </c>
      <c r="I79" s="281">
        <v>477539</v>
      </c>
      <c r="J79" s="281">
        <v>443661</v>
      </c>
      <c r="K79" s="281">
        <v>435740</v>
      </c>
      <c r="L79" s="281">
        <v>310695</v>
      </c>
      <c r="M79" s="281">
        <v>467436</v>
      </c>
      <c r="N79" s="281">
        <v>406958</v>
      </c>
      <c r="O79" s="281">
        <v>268562</v>
      </c>
      <c r="P79" s="281">
        <v>156218</v>
      </c>
      <c r="Q79" s="281">
        <v>97777</v>
      </c>
      <c r="R79" s="281">
        <v>91729</v>
      </c>
      <c r="S79" s="281">
        <v>92453</v>
      </c>
      <c r="T79" s="281">
        <v>80755</v>
      </c>
      <c r="U79" s="281">
        <v>77214</v>
      </c>
      <c r="V79" s="281">
        <v>67062</v>
      </c>
      <c r="W79" s="281">
        <v>72045</v>
      </c>
      <c r="X79" s="281">
        <v>70067</v>
      </c>
      <c r="Y79" s="281">
        <v>67646</v>
      </c>
      <c r="Z79" s="281">
        <v>67869</v>
      </c>
      <c r="AA79" s="281">
        <v>71494</v>
      </c>
      <c r="AB79" s="281">
        <v>66079</v>
      </c>
      <c r="AC79" s="281">
        <v>73612</v>
      </c>
      <c r="AD79" s="281">
        <v>18421</v>
      </c>
      <c r="AE79" s="281" t="s">
        <v>528</v>
      </c>
      <c r="AF79" s="281" t="s">
        <v>528</v>
      </c>
      <c r="AG79" s="281" t="s">
        <v>528</v>
      </c>
      <c r="AH79" s="281" t="s">
        <v>528</v>
      </c>
      <c r="AI79" s="281" t="s">
        <v>528</v>
      </c>
      <c r="AJ79" s="281" t="s">
        <v>528</v>
      </c>
      <c r="AK79" s="187"/>
    </row>
    <row r="80" spans="2:40" ht="12.75">
      <c r="B80" s="118" t="s">
        <v>157</v>
      </c>
      <c r="C80" s="144" t="s">
        <v>158</v>
      </c>
      <c r="D80" s="281">
        <v>226593</v>
      </c>
      <c r="E80" s="281">
        <v>226018</v>
      </c>
      <c r="F80" s="281">
        <v>205829</v>
      </c>
      <c r="G80" s="281">
        <v>168093</v>
      </c>
      <c r="H80" s="281">
        <v>141525</v>
      </c>
      <c r="I80" s="281">
        <v>45932</v>
      </c>
      <c r="J80" s="281">
        <v>70713</v>
      </c>
      <c r="K80" s="281">
        <v>99342</v>
      </c>
      <c r="L80" s="281">
        <v>107392</v>
      </c>
      <c r="M80" s="281">
        <v>21473</v>
      </c>
      <c r="N80" s="281">
        <v>5991</v>
      </c>
      <c r="O80" s="281">
        <v>33804</v>
      </c>
      <c r="P80" s="281">
        <v>44772</v>
      </c>
      <c r="Q80" s="281" t="s">
        <v>528</v>
      </c>
      <c r="R80" s="281" t="s">
        <v>528</v>
      </c>
      <c r="S80" s="281" t="s">
        <v>528</v>
      </c>
      <c r="T80" s="281" t="s">
        <v>528</v>
      </c>
      <c r="U80" s="281" t="s">
        <v>528</v>
      </c>
      <c r="V80" s="281" t="s">
        <v>528</v>
      </c>
      <c r="W80" s="281" t="s">
        <v>528</v>
      </c>
      <c r="X80" s="281" t="s">
        <v>528</v>
      </c>
      <c r="Y80" s="281" t="s">
        <v>528</v>
      </c>
      <c r="Z80" s="281" t="s">
        <v>528</v>
      </c>
      <c r="AA80" s="281" t="s">
        <v>528</v>
      </c>
      <c r="AB80" s="281" t="s">
        <v>528</v>
      </c>
      <c r="AC80" s="281" t="s">
        <v>528</v>
      </c>
      <c r="AD80" s="281" t="s">
        <v>528</v>
      </c>
      <c r="AE80" s="281" t="s">
        <v>528</v>
      </c>
      <c r="AF80" s="281" t="s">
        <v>528</v>
      </c>
      <c r="AG80" s="281" t="s">
        <v>528</v>
      </c>
      <c r="AH80" s="281" t="s">
        <v>528</v>
      </c>
      <c r="AI80" s="281" t="s">
        <v>528</v>
      </c>
      <c r="AJ80" s="281" t="s">
        <v>528</v>
      </c>
      <c r="AK80" s="1"/>
    </row>
    <row r="81" spans="2:40" ht="15.75">
      <c r="B81" s="118" t="s">
        <v>159</v>
      </c>
      <c r="C81" s="144" t="s">
        <v>160</v>
      </c>
      <c r="D81" s="281" t="s">
        <v>527</v>
      </c>
      <c r="E81" s="281" t="s">
        <v>527</v>
      </c>
      <c r="F81" s="281" t="s">
        <v>527</v>
      </c>
      <c r="G81" s="281">
        <v>198704</v>
      </c>
      <c r="H81" s="281">
        <v>208815</v>
      </c>
      <c r="I81" s="281">
        <v>230972</v>
      </c>
      <c r="J81" s="281">
        <v>240750</v>
      </c>
      <c r="K81" s="281">
        <v>236330</v>
      </c>
      <c r="L81" s="281">
        <v>233075</v>
      </c>
      <c r="M81" s="281">
        <v>227997</v>
      </c>
      <c r="N81" s="281">
        <v>240200</v>
      </c>
      <c r="O81" s="281">
        <v>261287</v>
      </c>
      <c r="P81" s="281">
        <v>225168</v>
      </c>
      <c r="Q81" s="281">
        <v>168645</v>
      </c>
      <c r="R81" s="281">
        <v>167345</v>
      </c>
      <c r="S81" s="281">
        <v>147502</v>
      </c>
      <c r="T81" s="281">
        <v>149927</v>
      </c>
      <c r="U81" s="281">
        <v>144196</v>
      </c>
      <c r="V81" s="281">
        <v>151553</v>
      </c>
      <c r="W81" s="281">
        <v>140783</v>
      </c>
      <c r="X81" s="281">
        <v>143634</v>
      </c>
      <c r="Y81" s="281">
        <v>126809</v>
      </c>
      <c r="Z81" s="281" t="s">
        <v>528</v>
      </c>
      <c r="AA81" s="281" t="s">
        <v>528</v>
      </c>
      <c r="AB81" s="281" t="s">
        <v>528</v>
      </c>
      <c r="AC81" s="281" t="s">
        <v>528</v>
      </c>
      <c r="AD81" s="281" t="s">
        <v>528</v>
      </c>
      <c r="AE81" s="281" t="s">
        <v>528</v>
      </c>
      <c r="AF81" s="281" t="s">
        <v>528</v>
      </c>
      <c r="AG81" s="281" t="s">
        <v>528</v>
      </c>
      <c r="AH81" s="281" t="s">
        <v>528</v>
      </c>
      <c r="AI81" s="281" t="s">
        <v>528</v>
      </c>
      <c r="AJ81" s="281" t="s">
        <v>528</v>
      </c>
      <c r="AK81" s="1"/>
    </row>
    <row r="82" spans="2:40" ht="15.75">
      <c r="B82" s="118" t="s">
        <v>161</v>
      </c>
      <c r="C82" s="144" t="s">
        <v>160</v>
      </c>
      <c r="D82" s="281" t="s">
        <v>527</v>
      </c>
      <c r="E82" s="281" t="s">
        <v>527</v>
      </c>
      <c r="F82" s="281" t="s">
        <v>527</v>
      </c>
      <c r="G82" s="281" t="s">
        <v>527</v>
      </c>
      <c r="H82" s="281" t="s">
        <v>527</v>
      </c>
      <c r="I82" s="281">
        <v>100468</v>
      </c>
      <c r="J82" s="281">
        <v>103400</v>
      </c>
      <c r="K82" s="281">
        <v>99906</v>
      </c>
      <c r="L82" s="281">
        <v>74733</v>
      </c>
      <c r="M82" s="281">
        <v>80485</v>
      </c>
      <c r="N82" s="281">
        <v>86873</v>
      </c>
      <c r="O82" s="281">
        <v>80775</v>
      </c>
      <c r="P82" s="281">
        <v>65843</v>
      </c>
      <c r="Q82" s="281">
        <v>77315</v>
      </c>
      <c r="R82" s="281">
        <v>70948</v>
      </c>
      <c r="S82" s="281">
        <v>77299</v>
      </c>
      <c r="T82" s="281">
        <v>67225</v>
      </c>
      <c r="U82" s="281">
        <v>50986</v>
      </c>
      <c r="V82" s="281">
        <v>50260</v>
      </c>
      <c r="W82" s="281">
        <v>21773</v>
      </c>
      <c r="X82" s="281">
        <v>41640</v>
      </c>
      <c r="Y82" s="281">
        <v>41169</v>
      </c>
      <c r="Z82" s="281">
        <v>45808</v>
      </c>
      <c r="AA82" s="281">
        <v>47956</v>
      </c>
      <c r="AB82" s="281">
        <v>51858</v>
      </c>
      <c r="AC82" s="281">
        <v>17498</v>
      </c>
      <c r="AD82" s="281">
        <v>637</v>
      </c>
      <c r="AE82" s="281">
        <v>979</v>
      </c>
      <c r="AF82" s="281">
        <v>1011</v>
      </c>
      <c r="AG82" s="281">
        <v>906</v>
      </c>
      <c r="AH82" s="281">
        <v>941</v>
      </c>
      <c r="AI82" s="281">
        <v>278</v>
      </c>
      <c r="AJ82" s="281">
        <v>947</v>
      </c>
      <c r="AK82" s="1"/>
    </row>
    <row r="83" spans="2:40" ht="12.75">
      <c r="B83" s="118" t="s">
        <v>162</v>
      </c>
      <c r="C83" s="144" t="s">
        <v>158</v>
      </c>
      <c r="D83" s="281" t="s">
        <v>527</v>
      </c>
      <c r="E83" s="281" t="s">
        <v>527</v>
      </c>
      <c r="F83" s="281" t="s">
        <v>527</v>
      </c>
      <c r="G83" s="281">
        <v>209041</v>
      </c>
      <c r="H83" s="281">
        <v>212879</v>
      </c>
      <c r="I83" s="281">
        <v>209839</v>
      </c>
      <c r="J83" s="281">
        <v>52217</v>
      </c>
      <c r="K83" s="281">
        <v>31577</v>
      </c>
      <c r="L83" s="281">
        <v>690</v>
      </c>
      <c r="M83" s="281">
        <v>1032</v>
      </c>
      <c r="N83" s="281">
        <v>726</v>
      </c>
      <c r="O83" s="281">
        <v>843</v>
      </c>
      <c r="P83" s="281">
        <v>1003</v>
      </c>
      <c r="Q83" s="281">
        <v>1014</v>
      </c>
      <c r="R83" s="281">
        <v>838</v>
      </c>
      <c r="S83" s="281">
        <v>1239</v>
      </c>
      <c r="T83" s="281">
        <v>1066</v>
      </c>
      <c r="U83" s="281">
        <v>763</v>
      </c>
      <c r="V83" s="281">
        <v>802</v>
      </c>
      <c r="W83" s="281">
        <v>522</v>
      </c>
      <c r="X83" s="281">
        <v>629</v>
      </c>
      <c r="Y83" s="281">
        <v>879</v>
      </c>
      <c r="Z83" s="281">
        <v>390</v>
      </c>
      <c r="AA83" s="281">
        <v>919</v>
      </c>
      <c r="AB83" s="281">
        <v>787</v>
      </c>
      <c r="AC83" s="281">
        <v>362</v>
      </c>
      <c r="AD83" s="281">
        <v>891</v>
      </c>
      <c r="AE83" s="281">
        <v>483</v>
      </c>
      <c r="AF83" s="281">
        <v>928</v>
      </c>
      <c r="AG83" s="281">
        <v>450</v>
      </c>
      <c r="AH83" s="281">
        <v>845</v>
      </c>
      <c r="AI83" s="281">
        <v>499</v>
      </c>
      <c r="AJ83" s="281">
        <v>934</v>
      </c>
      <c r="AK83" s="1"/>
    </row>
    <row r="84" spans="2:40" ht="12.75">
      <c r="B84" s="118" t="s">
        <v>163</v>
      </c>
      <c r="C84" s="144" t="s">
        <v>158</v>
      </c>
      <c r="D84" s="281" t="s">
        <v>527</v>
      </c>
      <c r="E84" s="281" t="s">
        <v>527</v>
      </c>
      <c r="F84" s="281" t="s">
        <v>527</v>
      </c>
      <c r="G84" s="281">
        <v>259031</v>
      </c>
      <c r="H84" s="281">
        <v>265807</v>
      </c>
      <c r="I84" s="281">
        <v>273125</v>
      </c>
      <c r="J84" s="281">
        <v>381885</v>
      </c>
      <c r="K84" s="281">
        <v>372838</v>
      </c>
      <c r="L84" s="281">
        <v>383438</v>
      </c>
      <c r="M84" s="281">
        <v>435966</v>
      </c>
      <c r="N84" s="281">
        <v>420862</v>
      </c>
      <c r="O84" s="281">
        <v>427244</v>
      </c>
      <c r="P84" s="281">
        <v>385680</v>
      </c>
      <c r="Q84" s="281">
        <v>390357</v>
      </c>
      <c r="R84" s="281">
        <v>373492</v>
      </c>
      <c r="S84" s="281">
        <v>353983</v>
      </c>
      <c r="T84" s="281">
        <v>365068</v>
      </c>
      <c r="U84" s="281">
        <v>407213</v>
      </c>
      <c r="V84" s="281">
        <v>336633</v>
      </c>
      <c r="W84" s="281">
        <v>351594</v>
      </c>
      <c r="X84" s="281">
        <v>394116</v>
      </c>
      <c r="Y84" s="281">
        <v>365340</v>
      </c>
      <c r="Z84" s="281">
        <v>405557</v>
      </c>
      <c r="AA84" s="281">
        <v>401721</v>
      </c>
      <c r="AB84" s="281">
        <v>426743</v>
      </c>
      <c r="AC84" s="281">
        <v>468684</v>
      </c>
      <c r="AD84" s="281">
        <v>416722</v>
      </c>
      <c r="AE84" s="281">
        <v>462107</v>
      </c>
      <c r="AF84" s="281">
        <v>371819</v>
      </c>
      <c r="AG84" s="281">
        <v>454952</v>
      </c>
      <c r="AH84" s="281">
        <v>347107</v>
      </c>
      <c r="AI84" s="281">
        <v>450097</v>
      </c>
      <c r="AJ84" s="281">
        <v>367225</v>
      </c>
      <c r="AK84" s="1"/>
    </row>
    <row r="85" spans="2:40" ht="12.75">
      <c r="B85" s="118" t="s">
        <v>164</v>
      </c>
      <c r="C85" s="144" t="s">
        <v>158</v>
      </c>
      <c r="D85" s="281" t="s">
        <v>527</v>
      </c>
      <c r="E85" s="281" t="s">
        <v>527</v>
      </c>
      <c r="F85" s="281" t="s">
        <v>527</v>
      </c>
      <c r="G85" s="281">
        <v>72926</v>
      </c>
      <c r="H85" s="281" t="s">
        <v>527</v>
      </c>
      <c r="I85" s="281">
        <v>46501</v>
      </c>
      <c r="J85" s="281">
        <v>50630</v>
      </c>
      <c r="K85" s="281">
        <v>30175</v>
      </c>
      <c r="L85" s="281">
        <v>12962</v>
      </c>
      <c r="M85" s="281">
        <v>22350</v>
      </c>
      <c r="N85" s="281">
        <v>23395</v>
      </c>
      <c r="O85" s="281">
        <v>21404</v>
      </c>
      <c r="P85" s="281">
        <v>109681</v>
      </c>
      <c r="Q85" s="281">
        <v>139773</v>
      </c>
      <c r="R85" s="281">
        <v>176140</v>
      </c>
      <c r="S85" s="281">
        <v>165606</v>
      </c>
      <c r="T85" s="281">
        <v>180923</v>
      </c>
      <c r="U85" s="281">
        <v>180161</v>
      </c>
      <c r="V85" s="281">
        <v>162342</v>
      </c>
      <c r="W85" s="281">
        <v>145699</v>
      </c>
      <c r="X85" s="281">
        <v>157918</v>
      </c>
      <c r="Y85" s="281">
        <v>161588</v>
      </c>
      <c r="Z85" s="281">
        <v>169109</v>
      </c>
      <c r="AA85" s="281">
        <v>168155</v>
      </c>
      <c r="AB85" s="281">
        <v>127824</v>
      </c>
      <c r="AC85" s="281">
        <v>122453</v>
      </c>
      <c r="AD85" s="281">
        <v>131446</v>
      </c>
      <c r="AE85" s="281">
        <v>122081</v>
      </c>
      <c r="AF85" s="281">
        <v>122818</v>
      </c>
      <c r="AG85" s="281">
        <v>122555</v>
      </c>
      <c r="AH85" s="281">
        <v>132158</v>
      </c>
      <c r="AI85" s="281">
        <v>131465</v>
      </c>
      <c r="AJ85" s="281">
        <v>148381</v>
      </c>
      <c r="AK85" s="1"/>
    </row>
    <row r="86" spans="2:40" ht="15.75">
      <c r="B86" s="118" t="s">
        <v>165</v>
      </c>
      <c r="C86" s="144" t="s">
        <v>160</v>
      </c>
      <c r="D86" s="281" t="s">
        <v>527</v>
      </c>
      <c r="E86" s="281" t="s">
        <v>527</v>
      </c>
      <c r="F86" s="281" t="s">
        <v>527</v>
      </c>
      <c r="G86" s="281">
        <v>33012</v>
      </c>
      <c r="H86" s="281">
        <v>36198</v>
      </c>
      <c r="I86" s="281">
        <v>35860</v>
      </c>
      <c r="J86" s="281">
        <v>33392</v>
      </c>
      <c r="K86" s="281">
        <v>26113</v>
      </c>
      <c r="L86" s="281">
        <v>50604</v>
      </c>
      <c r="M86" s="281">
        <v>58166</v>
      </c>
      <c r="N86" s="281">
        <v>55333</v>
      </c>
      <c r="O86" s="281">
        <v>3835</v>
      </c>
      <c r="P86" s="281" t="s">
        <v>528</v>
      </c>
      <c r="Q86" s="281" t="s">
        <v>528</v>
      </c>
      <c r="R86" s="281" t="s">
        <v>528</v>
      </c>
      <c r="S86" s="281" t="s">
        <v>528</v>
      </c>
      <c r="T86" s="281" t="s">
        <v>528</v>
      </c>
      <c r="U86" s="281" t="s">
        <v>528</v>
      </c>
      <c r="V86" s="281" t="s">
        <v>528</v>
      </c>
      <c r="W86" s="281" t="s">
        <v>528</v>
      </c>
      <c r="X86" s="281" t="s">
        <v>528</v>
      </c>
      <c r="Y86" s="281" t="s">
        <v>528</v>
      </c>
      <c r="Z86" s="281" t="s">
        <v>528</v>
      </c>
      <c r="AA86" s="281" t="s">
        <v>528</v>
      </c>
      <c r="AB86" s="281" t="s">
        <v>528</v>
      </c>
      <c r="AC86" s="281" t="s">
        <v>528</v>
      </c>
      <c r="AD86" s="281" t="s">
        <v>528</v>
      </c>
      <c r="AE86" s="281" t="s">
        <v>528</v>
      </c>
      <c r="AF86" s="281" t="s">
        <v>528</v>
      </c>
      <c r="AG86" s="281" t="s">
        <v>528</v>
      </c>
      <c r="AH86" s="281" t="s">
        <v>528</v>
      </c>
      <c r="AI86" s="281" t="s">
        <v>528</v>
      </c>
      <c r="AJ86" s="281" t="s">
        <v>528</v>
      </c>
      <c r="AK86" s="1"/>
    </row>
    <row r="87" spans="2:40" ht="12.75">
      <c r="B87" s="199"/>
      <c r="C87" s="20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64"/>
      <c r="Y87" s="64"/>
      <c r="Z87" s="64"/>
      <c r="AA87" s="64"/>
      <c r="AB87" s="64"/>
      <c r="AC87" s="64"/>
      <c r="AD87" s="64"/>
      <c r="AE87" s="64"/>
      <c r="AF87" s="64"/>
      <c r="AG87" s="201"/>
      <c r="AH87" s="201"/>
      <c r="AI87" s="201"/>
      <c r="AJ87" s="201"/>
      <c r="AK87" s="1"/>
      <c r="AN87" s="166"/>
    </row>
    <row r="88" spans="2:40" ht="12.75">
      <c r="B88" s="199"/>
      <c r="C88" s="20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64"/>
      <c r="Y88" s="64"/>
      <c r="Z88" s="64"/>
      <c r="AA88" s="64"/>
      <c r="AB88" s="64"/>
      <c r="AC88" s="64"/>
      <c r="AD88" s="64"/>
      <c r="AE88" s="64"/>
      <c r="AF88" s="64"/>
      <c r="AG88" s="201"/>
      <c r="AH88" s="201"/>
      <c r="AI88" s="201"/>
      <c r="AJ88" s="201"/>
      <c r="AK88" s="1"/>
      <c r="AN88" s="166"/>
    </row>
    <row r="89" spans="2:40" ht="14.25">
      <c r="B89" s="1" t="s">
        <v>166</v>
      </c>
      <c r="C89" s="62"/>
      <c r="D89" s="1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"/>
    </row>
    <row r="90" spans="2:40" ht="12.75">
      <c r="B90" s="280" t="s">
        <v>114</v>
      </c>
      <c r="C90" s="280" t="s">
        <v>115</v>
      </c>
      <c r="D90" s="121">
        <v>1990</v>
      </c>
      <c r="E90" s="121">
        <f t="shared" ref="E90:R90" si="107">D90+1</f>
        <v>1991</v>
      </c>
      <c r="F90" s="121">
        <f t="shared" si="107"/>
        <v>1992</v>
      </c>
      <c r="G90" s="121">
        <f t="shared" si="107"/>
        <v>1993</v>
      </c>
      <c r="H90" s="121">
        <f t="shared" si="107"/>
        <v>1994</v>
      </c>
      <c r="I90" s="121">
        <f t="shared" si="107"/>
        <v>1995</v>
      </c>
      <c r="J90" s="121">
        <f t="shared" si="107"/>
        <v>1996</v>
      </c>
      <c r="K90" s="121">
        <f t="shared" si="107"/>
        <v>1997</v>
      </c>
      <c r="L90" s="121">
        <f t="shared" si="107"/>
        <v>1998</v>
      </c>
      <c r="M90" s="121">
        <f t="shared" si="107"/>
        <v>1999</v>
      </c>
      <c r="N90" s="121">
        <f t="shared" si="107"/>
        <v>2000</v>
      </c>
      <c r="O90" s="121">
        <f t="shared" si="107"/>
        <v>2001</v>
      </c>
      <c r="P90" s="121">
        <f t="shared" si="107"/>
        <v>2002</v>
      </c>
      <c r="Q90" s="121">
        <f t="shared" si="107"/>
        <v>2003</v>
      </c>
      <c r="R90" s="121">
        <f t="shared" si="107"/>
        <v>2004</v>
      </c>
      <c r="S90" s="121">
        <f t="shared" ref="S90:AJ90" si="108">R90+1</f>
        <v>2005</v>
      </c>
      <c r="T90" s="121">
        <f t="shared" si="108"/>
        <v>2006</v>
      </c>
      <c r="U90" s="121">
        <f t="shared" si="108"/>
        <v>2007</v>
      </c>
      <c r="V90" s="121">
        <f t="shared" si="108"/>
        <v>2008</v>
      </c>
      <c r="W90" s="121">
        <f t="shared" si="108"/>
        <v>2009</v>
      </c>
      <c r="X90" s="121">
        <f t="shared" si="108"/>
        <v>2010</v>
      </c>
      <c r="Y90" s="121">
        <f t="shared" si="108"/>
        <v>2011</v>
      </c>
      <c r="Z90" s="121">
        <f t="shared" si="108"/>
        <v>2012</v>
      </c>
      <c r="AA90" s="121">
        <f t="shared" si="108"/>
        <v>2013</v>
      </c>
      <c r="AB90" s="121">
        <f t="shared" si="108"/>
        <v>2014</v>
      </c>
      <c r="AC90" s="121">
        <f t="shared" si="108"/>
        <v>2015</v>
      </c>
      <c r="AD90" s="121">
        <f t="shared" si="108"/>
        <v>2016</v>
      </c>
      <c r="AE90" s="121">
        <f t="shared" si="108"/>
        <v>2017</v>
      </c>
      <c r="AF90" s="121">
        <f t="shared" si="108"/>
        <v>2018</v>
      </c>
      <c r="AG90" s="121">
        <f t="shared" si="108"/>
        <v>2019</v>
      </c>
      <c r="AH90" s="121">
        <f t="shared" si="108"/>
        <v>2020</v>
      </c>
      <c r="AI90" s="121">
        <f t="shared" si="108"/>
        <v>2021</v>
      </c>
      <c r="AJ90" s="121">
        <f t="shared" si="108"/>
        <v>2022</v>
      </c>
      <c r="AK90" s="1"/>
    </row>
    <row r="91" spans="2:40" ht="14.25">
      <c r="B91" s="118" t="s">
        <v>167</v>
      </c>
      <c r="C91" s="144" t="s">
        <v>168</v>
      </c>
      <c r="D91" s="290">
        <v>3.5005668934240362</v>
      </c>
      <c r="E91" s="290">
        <v>3.4776511435252075</v>
      </c>
      <c r="F91" s="290">
        <v>3.5155862381809677</v>
      </c>
      <c r="G91" s="290">
        <v>3.5738243728963504</v>
      </c>
      <c r="H91" s="290">
        <v>3.545485745729108</v>
      </c>
      <c r="I91" s="290">
        <v>3.5069711744076639</v>
      </c>
      <c r="J91" s="290">
        <v>3.5736248617081627</v>
      </c>
      <c r="K91" s="290">
        <v>3.659560528098194</v>
      </c>
      <c r="L91" s="290">
        <v>4.0423319341052339</v>
      </c>
      <c r="M91" s="290">
        <v>3.8456089218126985</v>
      </c>
      <c r="N91" s="290">
        <v>3.92</v>
      </c>
      <c r="O91" s="290">
        <v>3.91</v>
      </c>
      <c r="P91" s="290">
        <v>3.81</v>
      </c>
      <c r="Q91" s="290">
        <v>4.2</v>
      </c>
      <c r="R91" s="290">
        <v>4.34</v>
      </c>
      <c r="S91" s="290">
        <v>4.18</v>
      </c>
      <c r="T91" s="290">
        <v>3.34</v>
      </c>
      <c r="U91" s="290">
        <v>3.22</v>
      </c>
      <c r="V91" s="290">
        <v>3.35</v>
      </c>
      <c r="W91" s="290">
        <v>3.34</v>
      </c>
      <c r="X91" s="290">
        <v>3.58</v>
      </c>
      <c r="Y91" s="290">
        <v>3.49</v>
      </c>
      <c r="Z91" s="290">
        <v>3.38</v>
      </c>
      <c r="AA91" s="290">
        <v>3.55</v>
      </c>
      <c r="AB91" s="290">
        <v>3.54</v>
      </c>
      <c r="AC91" s="290">
        <v>3.6</v>
      </c>
      <c r="AD91" s="290">
        <v>3.59</v>
      </c>
      <c r="AE91" s="290">
        <v>3.27</v>
      </c>
      <c r="AF91" s="290">
        <v>3.26</v>
      </c>
      <c r="AG91" s="290">
        <v>3.28</v>
      </c>
      <c r="AH91" s="290">
        <v>3</v>
      </c>
      <c r="AI91" s="290">
        <v>3.47</v>
      </c>
      <c r="AJ91" s="290">
        <v>3.21</v>
      </c>
      <c r="AK91" s="187"/>
    </row>
    <row r="92" spans="2:40" ht="12.75">
      <c r="B92" s="199"/>
      <c r="C92" s="20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87"/>
      <c r="AH92" s="328"/>
      <c r="AI92" s="328"/>
      <c r="AJ92" s="328"/>
      <c r="AK92" s="1"/>
      <c r="AN92" s="166"/>
    </row>
    <row r="93" spans="2:40" ht="12.75">
      <c r="B93" s="199"/>
      <c r="C93" s="20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87"/>
      <c r="AH93" s="328"/>
      <c r="AI93" s="328"/>
      <c r="AJ93" s="328"/>
      <c r="AK93" s="1"/>
      <c r="AN93" s="166"/>
    </row>
    <row r="94" spans="2:40" ht="12.75">
      <c r="B94" s="1" t="s">
        <v>169</v>
      </c>
      <c r="C94" s="6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"/>
    </row>
    <row r="95" spans="2:40" ht="12.75">
      <c r="B95" s="280" t="s">
        <v>114</v>
      </c>
      <c r="C95" s="280" t="s">
        <v>115</v>
      </c>
      <c r="D95" s="121">
        <v>1990</v>
      </c>
      <c r="E95" s="121">
        <f t="shared" ref="E95:R95" si="109">D95+1</f>
        <v>1991</v>
      </c>
      <c r="F95" s="121">
        <f t="shared" si="109"/>
        <v>1992</v>
      </c>
      <c r="G95" s="121">
        <f t="shared" si="109"/>
        <v>1993</v>
      </c>
      <c r="H95" s="121">
        <f t="shared" si="109"/>
        <v>1994</v>
      </c>
      <c r="I95" s="121">
        <f t="shared" si="109"/>
        <v>1995</v>
      </c>
      <c r="J95" s="121">
        <f t="shared" si="109"/>
        <v>1996</v>
      </c>
      <c r="K95" s="121">
        <f t="shared" si="109"/>
        <v>1997</v>
      </c>
      <c r="L95" s="121">
        <f t="shared" si="109"/>
        <v>1998</v>
      </c>
      <c r="M95" s="121">
        <f t="shared" si="109"/>
        <v>1999</v>
      </c>
      <c r="N95" s="121">
        <f t="shared" si="109"/>
        <v>2000</v>
      </c>
      <c r="O95" s="121">
        <f t="shared" si="109"/>
        <v>2001</v>
      </c>
      <c r="P95" s="121">
        <f t="shared" si="109"/>
        <v>2002</v>
      </c>
      <c r="Q95" s="121">
        <f t="shared" si="109"/>
        <v>2003</v>
      </c>
      <c r="R95" s="121">
        <f t="shared" si="109"/>
        <v>2004</v>
      </c>
      <c r="S95" s="121">
        <f t="shared" ref="S95:AJ95" si="110">R95+1</f>
        <v>2005</v>
      </c>
      <c r="T95" s="121">
        <f t="shared" si="110"/>
        <v>2006</v>
      </c>
      <c r="U95" s="121">
        <f t="shared" si="110"/>
        <v>2007</v>
      </c>
      <c r="V95" s="121">
        <f t="shared" si="110"/>
        <v>2008</v>
      </c>
      <c r="W95" s="121">
        <f t="shared" si="110"/>
        <v>2009</v>
      </c>
      <c r="X95" s="121">
        <f t="shared" si="110"/>
        <v>2010</v>
      </c>
      <c r="Y95" s="121">
        <f t="shared" si="110"/>
        <v>2011</v>
      </c>
      <c r="Z95" s="121">
        <f t="shared" si="110"/>
        <v>2012</v>
      </c>
      <c r="AA95" s="121">
        <f t="shared" si="110"/>
        <v>2013</v>
      </c>
      <c r="AB95" s="121">
        <f t="shared" si="110"/>
        <v>2014</v>
      </c>
      <c r="AC95" s="121">
        <f t="shared" si="110"/>
        <v>2015</v>
      </c>
      <c r="AD95" s="121">
        <f t="shared" si="110"/>
        <v>2016</v>
      </c>
      <c r="AE95" s="121">
        <f t="shared" si="110"/>
        <v>2017</v>
      </c>
      <c r="AF95" s="121">
        <f t="shared" si="110"/>
        <v>2018</v>
      </c>
      <c r="AG95" s="121">
        <f t="shared" si="110"/>
        <v>2019</v>
      </c>
      <c r="AH95" s="121">
        <f t="shared" si="110"/>
        <v>2020</v>
      </c>
      <c r="AI95" s="121">
        <f t="shared" si="110"/>
        <v>2021</v>
      </c>
      <c r="AJ95" s="121">
        <f t="shared" si="110"/>
        <v>2022</v>
      </c>
      <c r="AK95" s="1"/>
    </row>
    <row r="96" spans="2:40" ht="12.75">
      <c r="B96" s="118" t="s">
        <v>170</v>
      </c>
      <c r="C96" s="144" t="s">
        <v>133</v>
      </c>
      <c r="D96" s="281">
        <v>705.6</v>
      </c>
      <c r="E96" s="281">
        <v>707.37400000000002</v>
      </c>
      <c r="F96" s="281">
        <v>705.43</v>
      </c>
      <c r="G96" s="281">
        <v>682.74199999999996</v>
      </c>
      <c r="H96" s="281">
        <v>705.12199999999996</v>
      </c>
      <c r="I96" s="281">
        <v>701.46</v>
      </c>
      <c r="J96" s="281">
        <v>671.58699999999999</v>
      </c>
      <c r="K96" s="281">
        <v>677.67700000000002</v>
      </c>
      <c r="L96" s="281">
        <v>630.82399999999996</v>
      </c>
      <c r="M96" s="281">
        <v>642.29100000000005</v>
      </c>
      <c r="N96" s="281">
        <v>655.64499999999998</v>
      </c>
      <c r="O96" s="281">
        <v>603.39300000000003</v>
      </c>
      <c r="P96" s="281">
        <v>637.11800000000005</v>
      </c>
      <c r="Q96" s="281">
        <v>617.21100000000001</v>
      </c>
      <c r="R96" s="281">
        <v>608.52300000000002</v>
      </c>
      <c r="S96" s="281">
        <v>602.34799999999996</v>
      </c>
      <c r="T96" s="281">
        <v>682.68</v>
      </c>
      <c r="U96" s="281">
        <v>590.33199999999999</v>
      </c>
      <c r="V96" s="281">
        <v>484.07</v>
      </c>
      <c r="W96" s="281">
        <v>460.6</v>
      </c>
      <c r="X96" s="281">
        <v>506.07100000000003</v>
      </c>
      <c r="Y96" s="281">
        <v>426.34899999999999</v>
      </c>
      <c r="Z96" s="281">
        <v>452.91800000000001</v>
      </c>
      <c r="AA96" s="281">
        <v>433.78500000000003</v>
      </c>
      <c r="AB96" s="281">
        <v>437.24099999999999</v>
      </c>
      <c r="AC96" s="281">
        <v>388.40800000000002</v>
      </c>
      <c r="AD96" s="281">
        <v>356.38799999999998</v>
      </c>
      <c r="AE96" s="281">
        <v>355.01799999999997</v>
      </c>
      <c r="AF96" s="281">
        <v>327.83100000000002</v>
      </c>
      <c r="AG96" s="281">
        <v>311.02199999999999</v>
      </c>
      <c r="AH96" s="281">
        <v>226.71700000000001</v>
      </c>
      <c r="AI96" s="281">
        <v>247.95820999999998</v>
      </c>
      <c r="AJ96" s="281">
        <v>218.203</v>
      </c>
      <c r="AK96" s="187"/>
    </row>
    <row r="97" spans="2:40" ht="12.75">
      <c r="B97" s="229"/>
      <c r="C97" s="32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87"/>
      <c r="AH97" s="328"/>
      <c r="AI97" s="328"/>
      <c r="AJ97" s="328"/>
      <c r="AK97" s="1"/>
      <c r="AN97" s="166"/>
    </row>
    <row r="98" spans="2:40" ht="12.7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"/>
    </row>
    <row r="99" spans="2:40" ht="12.75">
      <c r="B99" s="223" t="s">
        <v>419</v>
      </c>
      <c r="C99" s="62"/>
      <c r="D99" s="1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2:40" ht="12.75">
      <c r="B100" s="280" t="s">
        <v>114</v>
      </c>
      <c r="C100" s="280" t="s">
        <v>115</v>
      </c>
      <c r="D100" s="121">
        <v>1990</v>
      </c>
      <c r="E100" s="121">
        <f t="shared" ref="E100:R100" si="111">D100+1</f>
        <v>1991</v>
      </c>
      <c r="F100" s="121">
        <f t="shared" si="111"/>
        <v>1992</v>
      </c>
      <c r="G100" s="121">
        <f t="shared" si="111"/>
        <v>1993</v>
      </c>
      <c r="H100" s="121">
        <f t="shared" si="111"/>
        <v>1994</v>
      </c>
      <c r="I100" s="121">
        <f t="shared" si="111"/>
        <v>1995</v>
      </c>
      <c r="J100" s="121">
        <f t="shared" si="111"/>
        <v>1996</v>
      </c>
      <c r="K100" s="121">
        <f t="shared" si="111"/>
        <v>1997</v>
      </c>
      <c r="L100" s="121">
        <f t="shared" si="111"/>
        <v>1998</v>
      </c>
      <c r="M100" s="121">
        <f t="shared" si="111"/>
        <v>1999</v>
      </c>
      <c r="N100" s="121">
        <f t="shared" si="111"/>
        <v>2000</v>
      </c>
      <c r="O100" s="121">
        <f t="shared" si="111"/>
        <v>2001</v>
      </c>
      <c r="P100" s="121">
        <f t="shared" si="111"/>
        <v>2002</v>
      </c>
      <c r="Q100" s="121">
        <f t="shared" si="111"/>
        <v>2003</v>
      </c>
      <c r="R100" s="121">
        <f t="shared" si="111"/>
        <v>2004</v>
      </c>
      <c r="S100" s="121">
        <f t="shared" ref="S100:AJ100" si="112">R100+1</f>
        <v>2005</v>
      </c>
      <c r="T100" s="121">
        <f t="shared" si="112"/>
        <v>2006</v>
      </c>
      <c r="U100" s="121">
        <f t="shared" si="112"/>
        <v>2007</v>
      </c>
      <c r="V100" s="121">
        <f t="shared" si="112"/>
        <v>2008</v>
      </c>
      <c r="W100" s="121">
        <f t="shared" si="112"/>
        <v>2009</v>
      </c>
      <c r="X100" s="121">
        <f t="shared" si="112"/>
        <v>2010</v>
      </c>
      <c r="Y100" s="121">
        <f t="shared" si="112"/>
        <v>2011</v>
      </c>
      <c r="Z100" s="121">
        <f t="shared" si="112"/>
        <v>2012</v>
      </c>
      <c r="AA100" s="121">
        <f t="shared" si="112"/>
        <v>2013</v>
      </c>
      <c r="AB100" s="121">
        <f t="shared" si="112"/>
        <v>2014</v>
      </c>
      <c r="AC100" s="121">
        <f t="shared" si="112"/>
        <v>2015</v>
      </c>
      <c r="AD100" s="121">
        <f t="shared" si="112"/>
        <v>2016</v>
      </c>
      <c r="AE100" s="121">
        <f t="shared" si="112"/>
        <v>2017</v>
      </c>
      <c r="AF100" s="121">
        <f t="shared" si="112"/>
        <v>2018</v>
      </c>
      <c r="AG100" s="121">
        <f t="shared" si="112"/>
        <v>2019</v>
      </c>
      <c r="AH100" s="121">
        <f t="shared" si="112"/>
        <v>2020</v>
      </c>
      <c r="AI100" s="121">
        <f t="shared" si="112"/>
        <v>2021</v>
      </c>
      <c r="AJ100" s="121">
        <f t="shared" si="112"/>
        <v>2022</v>
      </c>
      <c r="AK100" s="1"/>
    </row>
    <row r="101" spans="2:40" ht="12.75">
      <c r="B101" s="118" t="s">
        <v>171</v>
      </c>
      <c r="C101" s="144" t="s">
        <v>133</v>
      </c>
      <c r="D101" s="160">
        <v>5966.2160000000003</v>
      </c>
      <c r="E101" s="160">
        <v>6149.8950000000004</v>
      </c>
      <c r="F101" s="160">
        <v>6009.1959999999999</v>
      </c>
      <c r="G101" s="160">
        <v>5687.5540000000001</v>
      </c>
      <c r="H101" s="160">
        <v>6470.0370000000003</v>
      </c>
      <c r="I101" s="160">
        <v>6951.0940000000001</v>
      </c>
      <c r="J101" s="160">
        <v>7247.5680000000002</v>
      </c>
      <c r="K101" s="160">
        <v>7337.6580000000004</v>
      </c>
      <c r="L101" s="160">
        <v>7223.1790000000001</v>
      </c>
      <c r="M101" s="160">
        <v>7720.741</v>
      </c>
      <c r="N101" s="160">
        <v>7566.4189999999999</v>
      </c>
      <c r="O101" s="160">
        <v>7205.6369999999997</v>
      </c>
      <c r="P101" s="160">
        <v>7283.1629999999996</v>
      </c>
      <c r="Q101" s="160">
        <v>7418.6329999999998</v>
      </c>
      <c r="R101" s="160">
        <v>7555.3530000000001</v>
      </c>
      <c r="S101" s="160">
        <v>7548.5309999999999</v>
      </c>
      <c r="T101" s="160">
        <v>7661.3540000000003</v>
      </c>
      <c r="U101" s="160">
        <v>7558.7470000000003</v>
      </c>
      <c r="V101" s="160">
        <v>6520.085</v>
      </c>
      <c r="W101" s="160">
        <v>7218.6419999999998</v>
      </c>
      <c r="X101" s="160">
        <v>6998.5389999999998</v>
      </c>
      <c r="Y101" s="160">
        <v>6474.2340000000004</v>
      </c>
      <c r="Z101" s="160">
        <v>6260.9430000000002</v>
      </c>
      <c r="AA101" s="160">
        <v>6764.116</v>
      </c>
      <c r="AB101" s="160">
        <v>6687.4030000000002</v>
      </c>
      <c r="AC101" s="160">
        <v>6779.9009999999998</v>
      </c>
      <c r="AD101" s="160">
        <v>6286.3639999999996</v>
      </c>
      <c r="AE101" s="160">
        <v>6458.8069999999998</v>
      </c>
      <c r="AF101" s="160">
        <v>6186.1170000000002</v>
      </c>
      <c r="AG101" s="160">
        <v>6281.6790000000001</v>
      </c>
      <c r="AH101" s="160">
        <v>6042.6080000000002</v>
      </c>
      <c r="AI101" s="160">
        <v>6101.9629999999997</v>
      </c>
      <c r="AJ101" s="160">
        <v>5482.1689999999999</v>
      </c>
      <c r="AK101" s="187"/>
    </row>
    <row r="102" spans="2:40" ht="12.75">
      <c r="B102" s="229"/>
      <c r="C102" s="32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87"/>
      <c r="AH102" s="328"/>
      <c r="AI102" s="328"/>
      <c r="AJ102" s="328"/>
      <c r="AK102" s="1"/>
      <c r="AN102" s="166"/>
    </row>
    <row r="103" spans="2:40" ht="12.7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"/>
    </row>
    <row r="104" spans="2:40" ht="12.75">
      <c r="B104" s="223" t="s">
        <v>420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"/>
    </row>
    <row r="105" spans="2:40" ht="12.75">
      <c r="B105" s="280" t="s">
        <v>114</v>
      </c>
      <c r="C105" s="280" t="s">
        <v>115</v>
      </c>
      <c r="D105" s="121">
        <v>1990</v>
      </c>
      <c r="E105" s="121">
        <f t="shared" ref="E105" si="113">D105+1</f>
        <v>1991</v>
      </c>
      <c r="F105" s="121">
        <f t="shared" ref="F105" si="114">E105+1</f>
        <v>1992</v>
      </c>
      <c r="G105" s="121">
        <f t="shared" ref="G105" si="115">F105+1</f>
        <v>1993</v>
      </c>
      <c r="H105" s="121">
        <f t="shared" ref="H105" si="116">G105+1</f>
        <v>1994</v>
      </c>
      <c r="I105" s="121">
        <f t="shared" ref="I105" si="117">H105+1</f>
        <v>1995</v>
      </c>
      <c r="J105" s="121">
        <f t="shared" ref="J105" si="118">I105+1</f>
        <v>1996</v>
      </c>
      <c r="K105" s="121">
        <f t="shared" ref="K105" si="119">J105+1</f>
        <v>1997</v>
      </c>
      <c r="L105" s="121">
        <f t="shared" ref="L105" si="120">K105+1</f>
        <v>1998</v>
      </c>
      <c r="M105" s="121">
        <f t="shared" ref="M105" si="121">L105+1</f>
        <v>1999</v>
      </c>
      <c r="N105" s="121">
        <f t="shared" ref="N105" si="122">M105+1</f>
        <v>2000</v>
      </c>
      <c r="O105" s="121">
        <f t="shared" ref="O105" si="123">N105+1</f>
        <v>2001</v>
      </c>
      <c r="P105" s="121">
        <f t="shared" ref="P105" si="124">O105+1</f>
        <v>2002</v>
      </c>
      <c r="Q105" s="121">
        <f t="shared" ref="Q105" si="125">P105+1</f>
        <v>2003</v>
      </c>
      <c r="R105" s="121">
        <f t="shared" ref="R105" si="126">Q105+1</f>
        <v>2004</v>
      </c>
      <c r="S105" s="121">
        <f t="shared" ref="S105" si="127">R105+1</f>
        <v>2005</v>
      </c>
      <c r="T105" s="121">
        <f t="shared" ref="T105" si="128">S105+1</f>
        <v>2006</v>
      </c>
      <c r="U105" s="121">
        <f t="shared" ref="U105" si="129">T105+1</f>
        <v>2007</v>
      </c>
      <c r="V105" s="121">
        <f t="shared" ref="V105" si="130">U105+1</f>
        <v>2008</v>
      </c>
      <c r="W105" s="121">
        <f t="shared" ref="W105" si="131">V105+1</f>
        <v>2009</v>
      </c>
      <c r="X105" s="121">
        <f t="shared" ref="X105" si="132">W105+1</f>
        <v>2010</v>
      </c>
      <c r="Y105" s="121">
        <f t="shared" ref="Y105" si="133">X105+1</f>
        <v>2011</v>
      </c>
      <c r="Z105" s="121">
        <f t="shared" ref="Z105" si="134">Y105+1</f>
        <v>2012</v>
      </c>
      <c r="AA105" s="121">
        <f t="shared" ref="AA105" si="135">Z105+1</f>
        <v>2013</v>
      </c>
      <c r="AB105" s="121">
        <f t="shared" ref="AB105:AJ105" si="136">AA105+1</f>
        <v>2014</v>
      </c>
      <c r="AC105" s="121">
        <f t="shared" si="136"/>
        <v>2015</v>
      </c>
      <c r="AD105" s="121">
        <f t="shared" si="136"/>
        <v>2016</v>
      </c>
      <c r="AE105" s="121">
        <f t="shared" si="136"/>
        <v>2017</v>
      </c>
      <c r="AF105" s="121">
        <f t="shared" si="136"/>
        <v>2018</v>
      </c>
      <c r="AG105" s="121">
        <f t="shared" si="136"/>
        <v>2019</v>
      </c>
      <c r="AH105" s="121">
        <f t="shared" si="136"/>
        <v>2020</v>
      </c>
      <c r="AI105" s="121">
        <f t="shared" si="136"/>
        <v>2021</v>
      </c>
      <c r="AJ105" s="121">
        <f t="shared" si="136"/>
        <v>2022</v>
      </c>
      <c r="AK105" s="1"/>
    </row>
    <row r="106" spans="2:40" ht="12.75">
      <c r="B106" s="246" t="s">
        <v>172</v>
      </c>
      <c r="C106" s="144" t="s">
        <v>133</v>
      </c>
      <c r="D106" s="281">
        <v>2315.7620000000002</v>
      </c>
      <c r="E106" s="281">
        <v>2249.8490000000002</v>
      </c>
      <c r="F106" s="281">
        <v>2302.1689999999999</v>
      </c>
      <c r="G106" s="281">
        <v>2276.5129999999999</v>
      </c>
      <c r="H106" s="281">
        <v>2383.9059999999999</v>
      </c>
      <c r="I106" s="281">
        <v>2648.4479999999999</v>
      </c>
      <c r="J106" s="281">
        <v>3051.2020000000002</v>
      </c>
      <c r="K106" s="281">
        <v>3050.8760000000002</v>
      </c>
      <c r="L106" s="281">
        <v>3016.55</v>
      </c>
      <c r="M106" s="281">
        <v>3193.1610000000001</v>
      </c>
      <c r="N106" s="281">
        <v>2976.1480000000001</v>
      </c>
      <c r="O106" s="281">
        <v>2895.9810000000002</v>
      </c>
      <c r="P106" s="281">
        <v>2979.2939999999999</v>
      </c>
      <c r="Q106" s="281">
        <v>2956.0709999999999</v>
      </c>
      <c r="R106" s="281">
        <v>2980.2979999999998</v>
      </c>
      <c r="S106" s="281">
        <v>3098.0079999999998</v>
      </c>
      <c r="T106" s="281">
        <v>3171.777</v>
      </c>
      <c r="U106" s="281">
        <v>3076.9430000000002</v>
      </c>
      <c r="V106" s="281">
        <v>2839.462</v>
      </c>
      <c r="W106" s="281">
        <v>2958.0810000000001</v>
      </c>
      <c r="X106" s="281">
        <v>2849.78</v>
      </c>
      <c r="Y106" s="281">
        <v>2253.3339999999998</v>
      </c>
      <c r="Z106" s="281">
        <v>2009.2260000000001</v>
      </c>
      <c r="AA106" s="281">
        <v>2286.1579999999999</v>
      </c>
      <c r="AB106" s="281">
        <v>2314.7069999999999</v>
      </c>
      <c r="AC106" s="281">
        <v>2615.8969999999999</v>
      </c>
      <c r="AD106" s="281">
        <v>2620.5509999999999</v>
      </c>
      <c r="AE106" s="281">
        <v>2706.221</v>
      </c>
      <c r="AF106" s="281">
        <v>2663.5540000000001</v>
      </c>
      <c r="AG106" s="281">
        <v>2713.1729999999998</v>
      </c>
      <c r="AH106" s="281">
        <v>2690.123</v>
      </c>
      <c r="AI106" s="281">
        <v>2734.6289999999999</v>
      </c>
      <c r="AJ106" s="281">
        <v>2615.4749999999999</v>
      </c>
      <c r="AK106" s="187"/>
    </row>
    <row r="107" spans="2:40" ht="12.75">
      <c r="B107" s="199"/>
      <c r="C107" s="18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87"/>
      <c r="AH107" s="187"/>
      <c r="AI107" s="187"/>
      <c r="AJ107" s="328"/>
      <c r="AK107" s="1"/>
      <c r="AN107" s="166"/>
    </row>
    <row r="108" spans="2:40" ht="12.7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"/>
    </row>
    <row r="109" spans="2:40" ht="12.75">
      <c r="B109" s="223" t="s">
        <v>421</v>
      </c>
      <c r="C109" s="62"/>
      <c r="D109" s="1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40" ht="12.75">
      <c r="B110" s="280" t="s">
        <v>114</v>
      </c>
      <c r="C110" s="280" t="s">
        <v>115</v>
      </c>
      <c r="D110" s="121">
        <v>1990</v>
      </c>
      <c r="E110" s="121">
        <f t="shared" ref="E110:R110" si="137">D110+1</f>
        <v>1991</v>
      </c>
      <c r="F110" s="121">
        <f t="shared" si="137"/>
        <v>1992</v>
      </c>
      <c r="G110" s="121">
        <f t="shared" si="137"/>
        <v>1993</v>
      </c>
      <c r="H110" s="121">
        <f t="shared" si="137"/>
        <v>1994</v>
      </c>
      <c r="I110" s="121">
        <f t="shared" si="137"/>
        <v>1995</v>
      </c>
      <c r="J110" s="121">
        <f t="shared" si="137"/>
        <v>1996</v>
      </c>
      <c r="K110" s="121">
        <f t="shared" si="137"/>
        <v>1997</v>
      </c>
      <c r="L110" s="121">
        <f t="shared" si="137"/>
        <v>1998</v>
      </c>
      <c r="M110" s="121">
        <f t="shared" si="137"/>
        <v>1999</v>
      </c>
      <c r="N110" s="121">
        <f t="shared" si="137"/>
        <v>2000</v>
      </c>
      <c r="O110" s="121">
        <f t="shared" si="137"/>
        <v>2001</v>
      </c>
      <c r="P110" s="121">
        <f t="shared" si="137"/>
        <v>2002</v>
      </c>
      <c r="Q110" s="121">
        <f t="shared" si="137"/>
        <v>2003</v>
      </c>
      <c r="R110" s="121">
        <f t="shared" si="137"/>
        <v>2004</v>
      </c>
      <c r="S110" s="121">
        <f t="shared" ref="S110:AJ110" si="138">R110+1</f>
        <v>2005</v>
      </c>
      <c r="T110" s="121">
        <f t="shared" si="138"/>
        <v>2006</v>
      </c>
      <c r="U110" s="121">
        <f t="shared" si="138"/>
        <v>2007</v>
      </c>
      <c r="V110" s="121">
        <f t="shared" si="138"/>
        <v>2008</v>
      </c>
      <c r="W110" s="121">
        <f t="shared" si="138"/>
        <v>2009</v>
      </c>
      <c r="X110" s="121">
        <f t="shared" si="138"/>
        <v>2010</v>
      </c>
      <c r="Y110" s="121">
        <f t="shared" si="138"/>
        <v>2011</v>
      </c>
      <c r="Z110" s="121">
        <f t="shared" si="138"/>
        <v>2012</v>
      </c>
      <c r="AA110" s="121">
        <f t="shared" si="138"/>
        <v>2013</v>
      </c>
      <c r="AB110" s="121">
        <f t="shared" si="138"/>
        <v>2014</v>
      </c>
      <c r="AC110" s="121">
        <f t="shared" si="138"/>
        <v>2015</v>
      </c>
      <c r="AD110" s="121">
        <f t="shared" si="138"/>
        <v>2016</v>
      </c>
      <c r="AE110" s="121">
        <f t="shared" si="138"/>
        <v>2017</v>
      </c>
      <c r="AF110" s="121">
        <f t="shared" si="138"/>
        <v>2018</v>
      </c>
      <c r="AG110" s="121">
        <f t="shared" si="138"/>
        <v>2019</v>
      </c>
      <c r="AH110" s="121">
        <f t="shared" si="138"/>
        <v>2020</v>
      </c>
      <c r="AI110" s="121">
        <f t="shared" si="138"/>
        <v>2021</v>
      </c>
      <c r="AJ110" s="121">
        <f t="shared" si="138"/>
        <v>2022</v>
      </c>
      <c r="AK110" s="1"/>
    </row>
    <row r="111" spans="2:40" ht="12.75">
      <c r="B111" s="118" t="s">
        <v>173</v>
      </c>
      <c r="C111" s="144" t="s">
        <v>133</v>
      </c>
      <c r="D111" s="160">
        <v>2682.5610000000001</v>
      </c>
      <c r="E111" s="160">
        <v>2646.0250000000001</v>
      </c>
      <c r="F111" s="160">
        <v>2704.4659999999999</v>
      </c>
      <c r="G111" s="160">
        <v>2742.5369999999998</v>
      </c>
      <c r="H111" s="160">
        <v>2809.846</v>
      </c>
      <c r="I111" s="160">
        <v>3014.4250000000002</v>
      </c>
      <c r="J111" s="160">
        <v>3188.4119999999998</v>
      </c>
      <c r="K111" s="160">
        <v>3518.2930000000001</v>
      </c>
      <c r="L111" s="160">
        <v>3421.634</v>
      </c>
      <c r="M111" s="160">
        <v>3610.768</v>
      </c>
      <c r="N111" s="160">
        <v>3346.3870000000002</v>
      </c>
      <c r="O111" s="160">
        <v>3263.0830000000001</v>
      </c>
      <c r="P111" s="160">
        <v>3396.8009999999999</v>
      </c>
      <c r="Q111" s="160">
        <v>3493.71</v>
      </c>
      <c r="R111" s="160">
        <v>3646.1559999999999</v>
      </c>
      <c r="S111" s="160">
        <v>3639.1750000000002</v>
      </c>
      <c r="T111" s="160">
        <v>3510.93</v>
      </c>
      <c r="U111" s="160">
        <v>3516.9090000000001</v>
      </c>
      <c r="V111" s="160">
        <v>3242.5990000000002</v>
      </c>
      <c r="W111" s="160">
        <v>3212.634</v>
      </c>
      <c r="X111" s="160">
        <v>3154.5920000000001</v>
      </c>
      <c r="Y111" s="160">
        <v>2840.9560000000001</v>
      </c>
      <c r="Z111" s="160">
        <v>2558.402</v>
      </c>
      <c r="AA111" s="160">
        <v>2732.7910000000002</v>
      </c>
      <c r="AB111" s="160">
        <v>2729.5219999999999</v>
      </c>
      <c r="AC111" s="160">
        <v>3002.7809999999999</v>
      </c>
      <c r="AD111" s="160">
        <v>3011.8229999999999</v>
      </c>
      <c r="AE111" s="160">
        <v>3158.058</v>
      </c>
      <c r="AF111" s="160">
        <v>3113.0970000000002</v>
      </c>
      <c r="AG111" s="160">
        <v>3297.4</v>
      </c>
      <c r="AH111" s="160">
        <v>3262.5940000000001</v>
      </c>
      <c r="AI111" s="160">
        <v>3450.6509999999998</v>
      </c>
      <c r="AJ111" s="160">
        <v>3279.154</v>
      </c>
      <c r="AK111" s="187"/>
    </row>
    <row r="112" spans="2:40" ht="12.75">
      <c r="B112" s="199"/>
      <c r="C112" s="187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187"/>
      <c r="AH112" s="187"/>
      <c r="AI112" s="187"/>
      <c r="AJ112" s="187"/>
      <c r="AK112" s="1"/>
      <c r="AN112" s="166"/>
    </row>
    <row r="113" spans="2:40" ht="12.75">
      <c r="B113" s="66"/>
      <c r="C113" s="63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1"/>
    </row>
    <row r="114" spans="2:40" ht="12.75">
      <c r="B114" s="223" t="s">
        <v>422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"/>
    </row>
    <row r="115" spans="2:40" ht="12.75">
      <c r="B115" s="280" t="s">
        <v>114</v>
      </c>
      <c r="C115" s="280" t="s">
        <v>115</v>
      </c>
      <c r="D115" s="121">
        <v>1990</v>
      </c>
      <c r="E115" s="121">
        <f t="shared" ref="E115" si="139">D115+1</f>
        <v>1991</v>
      </c>
      <c r="F115" s="121">
        <f t="shared" ref="F115" si="140">E115+1</f>
        <v>1992</v>
      </c>
      <c r="G115" s="121">
        <f t="shared" ref="G115" si="141">F115+1</f>
        <v>1993</v>
      </c>
      <c r="H115" s="121">
        <f t="shared" ref="H115" si="142">G115+1</f>
        <v>1994</v>
      </c>
      <c r="I115" s="121">
        <f t="shared" ref="I115" si="143">H115+1</f>
        <v>1995</v>
      </c>
      <c r="J115" s="121">
        <f t="shared" ref="J115" si="144">I115+1</f>
        <v>1996</v>
      </c>
      <c r="K115" s="121">
        <f t="shared" ref="K115" si="145">J115+1</f>
        <v>1997</v>
      </c>
      <c r="L115" s="121">
        <f t="shared" ref="L115" si="146">K115+1</f>
        <v>1998</v>
      </c>
      <c r="M115" s="121">
        <f t="shared" ref="M115" si="147">L115+1</f>
        <v>1999</v>
      </c>
      <c r="N115" s="121">
        <f t="shared" ref="N115" si="148">M115+1</f>
        <v>2000</v>
      </c>
      <c r="O115" s="121">
        <f t="shared" ref="O115" si="149">N115+1</f>
        <v>2001</v>
      </c>
      <c r="P115" s="121">
        <f t="shared" ref="P115" si="150">O115+1</f>
        <v>2002</v>
      </c>
      <c r="Q115" s="121">
        <f t="shared" ref="Q115" si="151">P115+1</f>
        <v>2003</v>
      </c>
      <c r="R115" s="121">
        <f t="shared" ref="R115" si="152">Q115+1</f>
        <v>2004</v>
      </c>
      <c r="S115" s="121">
        <f t="shared" ref="S115" si="153">R115+1</f>
        <v>2005</v>
      </c>
      <c r="T115" s="121">
        <f t="shared" ref="T115" si="154">S115+1</f>
        <v>2006</v>
      </c>
      <c r="U115" s="121">
        <f t="shared" ref="U115" si="155">T115+1</f>
        <v>2007</v>
      </c>
      <c r="V115" s="121">
        <f t="shared" ref="V115" si="156">U115+1</f>
        <v>2008</v>
      </c>
      <c r="W115" s="121">
        <f t="shared" ref="W115" si="157">V115+1</f>
        <v>2009</v>
      </c>
      <c r="X115" s="121">
        <f t="shared" ref="X115" si="158">W115+1</f>
        <v>2010</v>
      </c>
      <c r="Y115" s="121">
        <f t="shared" ref="Y115" si="159">X115+1</f>
        <v>2011</v>
      </c>
      <c r="Z115" s="121">
        <f t="shared" ref="Z115" si="160">Y115+1</f>
        <v>2012</v>
      </c>
      <c r="AA115" s="121">
        <f t="shared" ref="AA115:AJ115" si="161">Z115+1</f>
        <v>2013</v>
      </c>
      <c r="AB115" s="121">
        <f t="shared" si="161"/>
        <v>2014</v>
      </c>
      <c r="AC115" s="121">
        <f t="shared" si="161"/>
        <v>2015</v>
      </c>
      <c r="AD115" s="121">
        <f t="shared" si="161"/>
        <v>2016</v>
      </c>
      <c r="AE115" s="121">
        <f t="shared" si="161"/>
        <v>2017</v>
      </c>
      <c r="AF115" s="121">
        <f t="shared" si="161"/>
        <v>2018</v>
      </c>
      <c r="AG115" s="121">
        <f t="shared" si="161"/>
        <v>2019</v>
      </c>
      <c r="AH115" s="121">
        <f t="shared" si="161"/>
        <v>2020</v>
      </c>
      <c r="AI115" s="121">
        <f t="shared" si="161"/>
        <v>2021</v>
      </c>
      <c r="AJ115" s="121">
        <f t="shared" si="161"/>
        <v>2022</v>
      </c>
      <c r="AK115" s="1"/>
    </row>
    <row r="116" spans="2:40" ht="12.75">
      <c r="B116" s="118" t="s">
        <v>174</v>
      </c>
      <c r="C116" s="144" t="s">
        <v>133</v>
      </c>
      <c r="D116" s="281">
        <v>714.10400000000004</v>
      </c>
      <c r="E116" s="281">
        <v>741.94399999999996</v>
      </c>
      <c r="F116" s="281">
        <v>725.221</v>
      </c>
      <c r="G116" s="281">
        <v>661.80700000000002</v>
      </c>
      <c r="H116" s="281">
        <v>742.18600000000004</v>
      </c>
      <c r="I116" s="281">
        <v>794.86300000000006</v>
      </c>
      <c r="J116" s="281">
        <v>885.26599999999996</v>
      </c>
      <c r="K116" s="281">
        <v>956.57600000000002</v>
      </c>
      <c r="L116" s="281">
        <v>961.05499999999995</v>
      </c>
      <c r="M116" s="281">
        <v>992.50699999999995</v>
      </c>
      <c r="N116" s="281">
        <v>961.13</v>
      </c>
      <c r="O116" s="281">
        <v>869.07100000000003</v>
      </c>
      <c r="P116" s="281">
        <v>887.42700000000002</v>
      </c>
      <c r="Q116" s="281">
        <v>948.09699999999998</v>
      </c>
      <c r="R116" s="281">
        <v>958.8</v>
      </c>
      <c r="S116" s="281">
        <v>1000.568</v>
      </c>
      <c r="T116" s="281">
        <v>972.44100000000003</v>
      </c>
      <c r="U116" s="281">
        <v>957.35199999999998</v>
      </c>
      <c r="V116" s="281">
        <v>794.96100000000001</v>
      </c>
      <c r="W116" s="281">
        <v>792.14700000000005</v>
      </c>
      <c r="X116" s="281">
        <v>842.82600000000002</v>
      </c>
      <c r="Y116" s="281">
        <v>842.32399999999996</v>
      </c>
      <c r="Z116" s="281">
        <v>848.98500000000001</v>
      </c>
      <c r="AA116" s="281">
        <v>914.76499999999999</v>
      </c>
      <c r="AB116" s="281">
        <v>893.72500000000002</v>
      </c>
      <c r="AC116" s="281">
        <v>922.721</v>
      </c>
      <c r="AD116" s="281">
        <v>882.346</v>
      </c>
      <c r="AE116" s="281">
        <v>945.24599999999998</v>
      </c>
      <c r="AF116" s="281">
        <v>893.48500000000001</v>
      </c>
      <c r="AG116" s="281">
        <v>878.31899999999996</v>
      </c>
      <c r="AH116" s="281">
        <v>789.95500000000004</v>
      </c>
      <c r="AI116" s="281">
        <v>817.755</v>
      </c>
      <c r="AJ116" s="281">
        <v>618.40800000000002</v>
      </c>
      <c r="AK116" s="187"/>
    </row>
    <row r="117" spans="2:40" ht="12.75">
      <c r="B117" s="229"/>
      <c r="C117" s="187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187"/>
      <c r="AH117" s="187"/>
      <c r="AI117" s="187"/>
      <c r="AJ117" s="187"/>
      <c r="AK117" s="1"/>
      <c r="AN117" s="166"/>
    </row>
    <row r="118" spans="2:40" ht="12.75">
      <c r="B118" s="66"/>
      <c r="C118" s="63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1"/>
    </row>
    <row r="119" spans="2:40" ht="12.75">
      <c r="B119" s="223" t="s">
        <v>423</v>
      </c>
      <c r="C119" s="63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1"/>
    </row>
    <row r="120" spans="2:40" ht="12.75">
      <c r="B120" s="280" t="s">
        <v>114</v>
      </c>
      <c r="C120" s="280" t="s">
        <v>115</v>
      </c>
      <c r="D120" s="121">
        <v>1990</v>
      </c>
      <c r="E120" s="121">
        <f t="shared" ref="E120" si="162">D120+1</f>
        <v>1991</v>
      </c>
      <c r="F120" s="121">
        <f t="shared" ref="F120" si="163">E120+1</f>
        <v>1992</v>
      </c>
      <c r="G120" s="121">
        <f t="shared" ref="G120" si="164">F120+1</f>
        <v>1993</v>
      </c>
      <c r="H120" s="121">
        <f t="shared" ref="H120" si="165">G120+1</f>
        <v>1994</v>
      </c>
      <c r="I120" s="121">
        <f t="shared" ref="I120" si="166">H120+1</f>
        <v>1995</v>
      </c>
      <c r="J120" s="121">
        <f t="shared" ref="J120" si="167">I120+1</f>
        <v>1996</v>
      </c>
      <c r="K120" s="121">
        <f t="shared" ref="K120" si="168">J120+1</f>
        <v>1997</v>
      </c>
      <c r="L120" s="121">
        <f t="shared" ref="L120" si="169">K120+1</f>
        <v>1998</v>
      </c>
      <c r="M120" s="121">
        <f t="shared" ref="M120" si="170">L120+1</f>
        <v>1999</v>
      </c>
      <c r="N120" s="121">
        <f t="shared" ref="N120" si="171">M120+1</f>
        <v>2000</v>
      </c>
      <c r="O120" s="121">
        <f t="shared" ref="O120" si="172">N120+1</f>
        <v>2001</v>
      </c>
      <c r="P120" s="121">
        <f t="shared" ref="P120" si="173">O120+1</f>
        <v>2002</v>
      </c>
      <c r="Q120" s="121">
        <f t="shared" ref="Q120" si="174">P120+1</f>
        <v>2003</v>
      </c>
      <c r="R120" s="121">
        <f t="shared" ref="R120" si="175">Q120+1</f>
        <v>2004</v>
      </c>
      <c r="S120" s="121">
        <f t="shared" ref="S120" si="176">R120+1</f>
        <v>2005</v>
      </c>
      <c r="T120" s="121">
        <f t="shared" ref="T120" si="177">S120+1</f>
        <v>2006</v>
      </c>
      <c r="U120" s="121">
        <f t="shared" ref="U120" si="178">T120+1</f>
        <v>2007</v>
      </c>
      <c r="V120" s="121">
        <f t="shared" ref="V120" si="179">U120+1</f>
        <v>2008</v>
      </c>
      <c r="W120" s="121">
        <f t="shared" ref="W120" si="180">V120+1</f>
        <v>2009</v>
      </c>
      <c r="X120" s="121">
        <f t="shared" ref="X120" si="181">W120+1</f>
        <v>2010</v>
      </c>
      <c r="Y120" s="121">
        <f t="shared" ref="Y120" si="182">X120+1</f>
        <v>2011</v>
      </c>
      <c r="Z120" s="121">
        <f t="shared" ref="Z120" si="183">Y120+1</f>
        <v>2012</v>
      </c>
      <c r="AA120" s="121">
        <f t="shared" ref="AA120:AJ120" si="184">Z120+1</f>
        <v>2013</v>
      </c>
      <c r="AB120" s="121">
        <f t="shared" si="184"/>
        <v>2014</v>
      </c>
      <c r="AC120" s="121">
        <f t="shared" si="184"/>
        <v>2015</v>
      </c>
      <c r="AD120" s="121">
        <f t="shared" si="184"/>
        <v>2016</v>
      </c>
      <c r="AE120" s="121">
        <f t="shared" si="184"/>
        <v>2017</v>
      </c>
      <c r="AF120" s="121">
        <f t="shared" si="184"/>
        <v>2018</v>
      </c>
      <c r="AG120" s="121">
        <f t="shared" si="184"/>
        <v>2019</v>
      </c>
      <c r="AH120" s="121">
        <f t="shared" si="184"/>
        <v>2020</v>
      </c>
      <c r="AI120" s="121">
        <f t="shared" si="184"/>
        <v>2021</v>
      </c>
      <c r="AJ120" s="121">
        <f t="shared" si="184"/>
        <v>2022</v>
      </c>
      <c r="AK120" s="1"/>
    </row>
    <row r="121" spans="2:40" ht="12.75">
      <c r="B121" s="118" t="s">
        <v>175</v>
      </c>
      <c r="C121" s="144" t="s">
        <v>133</v>
      </c>
      <c r="D121" s="281">
        <v>602.33600000000001</v>
      </c>
      <c r="E121" s="281">
        <v>605.75199999999995</v>
      </c>
      <c r="F121" s="281">
        <v>621.77</v>
      </c>
      <c r="G121" s="281">
        <v>587.04399999999998</v>
      </c>
      <c r="H121" s="281">
        <v>639.89</v>
      </c>
      <c r="I121" s="281">
        <v>651.56399999999996</v>
      </c>
      <c r="J121" s="281">
        <v>701.03599999999994</v>
      </c>
      <c r="K121" s="281">
        <v>707.77700000000004</v>
      </c>
      <c r="L121" s="281">
        <v>679.678</v>
      </c>
      <c r="M121" s="281">
        <v>739.08100000000002</v>
      </c>
      <c r="N121" s="281">
        <v>733.61300000000006</v>
      </c>
      <c r="O121" s="281">
        <v>712.524</v>
      </c>
      <c r="P121" s="281">
        <v>751.15</v>
      </c>
      <c r="Q121" s="281">
        <v>742.02300000000002</v>
      </c>
      <c r="R121" s="281">
        <v>738.31700000000001</v>
      </c>
      <c r="S121" s="281">
        <v>697.29100000000005</v>
      </c>
      <c r="T121" s="281">
        <v>699.31399999999996</v>
      </c>
      <c r="U121" s="281">
        <v>712.90099999999995</v>
      </c>
      <c r="V121" s="281">
        <v>563.04300000000001</v>
      </c>
      <c r="W121" s="281">
        <v>631.18399999999997</v>
      </c>
      <c r="X121" s="281">
        <v>717.97500000000002</v>
      </c>
      <c r="Y121" s="281">
        <v>665.1</v>
      </c>
      <c r="Z121" s="281">
        <v>553.45000000000005</v>
      </c>
      <c r="AA121" s="281">
        <v>498.65</v>
      </c>
      <c r="AB121" s="281">
        <v>467.96300000000002</v>
      </c>
      <c r="AC121" s="281">
        <v>431.029</v>
      </c>
      <c r="AD121" s="281">
        <v>437.392</v>
      </c>
      <c r="AE121" s="281">
        <v>443.101</v>
      </c>
      <c r="AF121" s="281">
        <v>467.05799999999999</v>
      </c>
      <c r="AG121" s="281">
        <v>457.35300000000001</v>
      </c>
      <c r="AH121" s="281">
        <v>419.755</v>
      </c>
      <c r="AI121" s="281">
        <v>444.77600000000001</v>
      </c>
      <c r="AJ121" s="281">
        <v>402.03399999999999</v>
      </c>
      <c r="AK121" s="187"/>
    </row>
    <row r="122" spans="2:40" ht="12.75">
      <c r="B122" s="330"/>
      <c r="C122" s="187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187"/>
      <c r="AH122" s="187"/>
      <c r="AI122" s="187"/>
      <c r="AJ122" s="187"/>
      <c r="AK122" s="1"/>
      <c r="AN122" s="166"/>
    </row>
    <row r="123" spans="2:40" ht="12.7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"/>
    </row>
    <row r="124" spans="2:40" ht="12.75">
      <c r="B124" s="223" t="s">
        <v>424</v>
      </c>
      <c r="C124" s="62"/>
      <c r="D124" s="1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2:40" ht="12.75">
      <c r="B125" s="280" t="s">
        <v>114</v>
      </c>
      <c r="C125" s="280" t="s">
        <v>115</v>
      </c>
      <c r="D125" s="121">
        <v>1990</v>
      </c>
      <c r="E125" s="121">
        <f t="shared" ref="E125:R125" si="185">D125+1</f>
        <v>1991</v>
      </c>
      <c r="F125" s="121">
        <f t="shared" si="185"/>
        <v>1992</v>
      </c>
      <c r="G125" s="121">
        <f t="shared" si="185"/>
        <v>1993</v>
      </c>
      <c r="H125" s="121">
        <f t="shared" si="185"/>
        <v>1994</v>
      </c>
      <c r="I125" s="121">
        <f t="shared" si="185"/>
        <v>1995</v>
      </c>
      <c r="J125" s="121">
        <f t="shared" si="185"/>
        <v>1996</v>
      </c>
      <c r="K125" s="121">
        <f t="shared" si="185"/>
        <v>1997</v>
      </c>
      <c r="L125" s="121">
        <f t="shared" si="185"/>
        <v>1998</v>
      </c>
      <c r="M125" s="121">
        <f t="shared" si="185"/>
        <v>1999</v>
      </c>
      <c r="N125" s="121">
        <f t="shared" si="185"/>
        <v>2000</v>
      </c>
      <c r="O125" s="121">
        <f t="shared" si="185"/>
        <v>2001</v>
      </c>
      <c r="P125" s="121">
        <f t="shared" si="185"/>
        <v>2002</v>
      </c>
      <c r="Q125" s="121">
        <f t="shared" si="185"/>
        <v>2003</v>
      </c>
      <c r="R125" s="121">
        <f t="shared" si="185"/>
        <v>2004</v>
      </c>
      <c r="S125" s="121">
        <f t="shared" ref="S125:AJ125" si="186">R125+1</f>
        <v>2005</v>
      </c>
      <c r="T125" s="121">
        <f t="shared" si="186"/>
        <v>2006</v>
      </c>
      <c r="U125" s="121">
        <f t="shared" si="186"/>
        <v>2007</v>
      </c>
      <c r="V125" s="121">
        <f t="shared" si="186"/>
        <v>2008</v>
      </c>
      <c r="W125" s="121">
        <f t="shared" si="186"/>
        <v>2009</v>
      </c>
      <c r="X125" s="121">
        <f t="shared" si="186"/>
        <v>2010</v>
      </c>
      <c r="Y125" s="121">
        <f t="shared" si="186"/>
        <v>2011</v>
      </c>
      <c r="Z125" s="121">
        <f t="shared" si="186"/>
        <v>2012</v>
      </c>
      <c r="AA125" s="121">
        <f t="shared" si="186"/>
        <v>2013</v>
      </c>
      <c r="AB125" s="121">
        <f t="shared" si="186"/>
        <v>2014</v>
      </c>
      <c r="AC125" s="121">
        <f t="shared" si="186"/>
        <v>2015</v>
      </c>
      <c r="AD125" s="121">
        <f t="shared" si="186"/>
        <v>2016</v>
      </c>
      <c r="AE125" s="121">
        <f t="shared" si="186"/>
        <v>2017</v>
      </c>
      <c r="AF125" s="121">
        <f t="shared" si="186"/>
        <v>2018</v>
      </c>
      <c r="AG125" s="121">
        <f t="shared" si="186"/>
        <v>2019</v>
      </c>
      <c r="AH125" s="121">
        <f t="shared" si="186"/>
        <v>2020</v>
      </c>
      <c r="AI125" s="121">
        <f t="shared" si="186"/>
        <v>2021</v>
      </c>
      <c r="AJ125" s="121">
        <f t="shared" si="186"/>
        <v>2022</v>
      </c>
      <c r="AK125" s="1"/>
    </row>
    <row r="126" spans="2:40" ht="12.75">
      <c r="B126" s="118" t="s">
        <v>176</v>
      </c>
      <c r="C126" s="144" t="s">
        <v>133</v>
      </c>
      <c r="D126" s="160">
        <v>792.72199999999998</v>
      </c>
      <c r="E126" s="160">
        <v>786.83100000000002</v>
      </c>
      <c r="F126" s="160">
        <v>755.04200000000003</v>
      </c>
      <c r="G126" s="160">
        <v>685.47199999999998</v>
      </c>
      <c r="H126" s="160">
        <v>727.553</v>
      </c>
      <c r="I126" s="160">
        <v>758.53599999999994</v>
      </c>
      <c r="J126" s="160">
        <v>762.827</v>
      </c>
      <c r="K126" s="160">
        <v>767.27</v>
      </c>
      <c r="L126" s="160">
        <v>718.66600000000005</v>
      </c>
      <c r="M126" s="160">
        <v>778.54899999999998</v>
      </c>
      <c r="N126" s="160">
        <v>771.875</v>
      </c>
      <c r="O126" s="160">
        <v>736.54399999999998</v>
      </c>
      <c r="P126" s="160">
        <v>770.58699999999999</v>
      </c>
      <c r="Q126" s="160">
        <v>792.11400000000003</v>
      </c>
      <c r="R126" s="160">
        <v>809.09199999999998</v>
      </c>
      <c r="S126" s="160">
        <v>805.46100000000001</v>
      </c>
      <c r="T126" s="160">
        <v>832.47</v>
      </c>
      <c r="U126" s="160">
        <v>840.63400000000001</v>
      </c>
      <c r="V126" s="160">
        <v>725.11300000000006</v>
      </c>
      <c r="W126" s="160">
        <v>634.73299999999995</v>
      </c>
      <c r="X126" s="160">
        <v>730.35199999999998</v>
      </c>
      <c r="Y126" s="160">
        <v>669.88699999999994</v>
      </c>
      <c r="Z126" s="160">
        <v>612.04300000000001</v>
      </c>
      <c r="AA126" s="160">
        <v>628.38699999999994</v>
      </c>
      <c r="AB126" s="160">
        <v>608.34699999999998</v>
      </c>
      <c r="AC126" s="160">
        <v>563.428</v>
      </c>
      <c r="AD126" s="160">
        <v>567.16499999999996</v>
      </c>
      <c r="AE126" s="160">
        <v>597.21299999999997</v>
      </c>
      <c r="AF126" s="160">
        <v>611.01199999999994</v>
      </c>
      <c r="AG126" s="160">
        <v>571.63599999999997</v>
      </c>
      <c r="AH126" s="160">
        <v>475.91899999999998</v>
      </c>
      <c r="AI126" s="160">
        <v>581.56700000000001</v>
      </c>
      <c r="AJ126" s="160">
        <v>559.73</v>
      </c>
      <c r="AK126" s="187"/>
    </row>
    <row r="127" spans="2:40" ht="12.75">
      <c r="B127" s="199"/>
      <c r="C127" s="187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187"/>
      <c r="AH127" s="187"/>
      <c r="AI127" s="187"/>
      <c r="AJ127" s="187"/>
      <c r="AK127" s="1"/>
      <c r="AN127" s="166"/>
    </row>
    <row r="128" spans="2:40" ht="12.75">
      <c r="B128" s="16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2:40" ht="12.75">
      <c r="B129" s="223" t="s">
        <v>500</v>
      </c>
      <c r="C129" s="62"/>
      <c r="D129" s="1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40" ht="12.75">
      <c r="B130" s="280" t="s">
        <v>114</v>
      </c>
      <c r="C130" s="280" t="s">
        <v>115</v>
      </c>
      <c r="D130" s="121">
        <v>1990</v>
      </c>
      <c r="E130" s="121">
        <f t="shared" ref="E130:AJ130" si="187">D130+1</f>
        <v>1991</v>
      </c>
      <c r="F130" s="121">
        <f t="shared" si="187"/>
        <v>1992</v>
      </c>
      <c r="G130" s="121">
        <f t="shared" si="187"/>
        <v>1993</v>
      </c>
      <c r="H130" s="121">
        <f t="shared" si="187"/>
        <v>1994</v>
      </c>
      <c r="I130" s="121">
        <f t="shared" si="187"/>
        <v>1995</v>
      </c>
      <c r="J130" s="121">
        <f t="shared" si="187"/>
        <v>1996</v>
      </c>
      <c r="K130" s="121">
        <f t="shared" si="187"/>
        <v>1997</v>
      </c>
      <c r="L130" s="121">
        <f t="shared" si="187"/>
        <v>1998</v>
      </c>
      <c r="M130" s="121">
        <f t="shared" si="187"/>
        <v>1999</v>
      </c>
      <c r="N130" s="121">
        <f t="shared" si="187"/>
        <v>2000</v>
      </c>
      <c r="O130" s="121">
        <f t="shared" si="187"/>
        <v>2001</v>
      </c>
      <c r="P130" s="121">
        <f t="shared" si="187"/>
        <v>2002</v>
      </c>
      <c r="Q130" s="121">
        <f t="shared" si="187"/>
        <v>2003</v>
      </c>
      <c r="R130" s="121">
        <f t="shared" si="187"/>
        <v>2004</v>
      </c>
      <c r="S130" s="121">
        <f t="shared" si="187"/>
        <v>2005</v>
      </c>
      <c r="T130" s="121">
        <f t="shared" si="187"/>
        <v>2006</v>
      </c>
      <c r="U130" s="121">
        <f t="shared" si="187"/>
        <v>2007</v>
      </c>
      <c r="V130" s="121">
        <f t="shared" si="187"/>
        <v>2008</v>
      </c>
      <c r="W130" s="121">
        <f t="shared" si="187"/>
        <v>2009</v>
      </c>
      <c r="X130" s="121">
        <f t="shared" si="187"/>
        <v>2010</v>
      </c>
      <c r="Y130" s="121">
        <f t="shared" si="187"/>
        <v>2011</v>
      </c>
      <c r="Z130" s="121">
        <f t="shared" si="187"/>
        <v>2012</v>
      </c>
      <c r="AA130" s="121">
        <f t="shared" si="187"/>
        <v>2013</v>
      </c>
      <c r="AB130" s="121">
        <f t="shared" si="187"/>
        <v>2014</v>
      </c>
      <c r="AC130" s="121">
        <f t="shared" si="187"/>
        <v>2015</v>
      </c>
      <c r="AD130" s="121">
        <f t="shared" si="187"/>
        <v>2016</v>
      </c>
      <c r="AE130" s="121">
        <f t="shared" si="187"/>
        <v>2017</v>
      </c>
      <c r="AF130" s="121">
        <f t="shared" si="187"/>
        <v>2018</v>
      </c>
      <c r="AG130" s="121">
        <f t="shared" si="187"/>
        <v>2019</v>
      </c>
      <c r="AH130" s="121">
        <f t="shared" si="187"/>
        <v>2020</v>
      </c>
      <c r="AI130" s="121">
        <f t="shared" si="187"/>
        <v>2021</v>
      </c>
      <c r="AJ130" s="121">
        <f t="shared" si="187"/>
        <v>2022</v>
      </c>
      <c r="AK130" s="1"/>
    </row>
    <row r="131" spans="2:40" ht="12.75">
      <c r="B131" s="291" t="s">
        <v>177</v>
      </c>
      <c r="C131" s="144" t="s">
        <v>133</v>
      </c>
      <c r="D131" s="160">
        <v>2227.1640000000002</v>
      </c>
      <c r="E131" s="160">
        <v>2187.576</v>
      </c>
      <c r="F131" s="160">
        <v>2167.3919999999998</v>
      </c>
      <c r="G131" s="160">
        <v>2252.4830000000002</v>
      </c>
      <c r="H131" s="160">
        <v>2762.8919999999998</v>
      </c>
      <c r="I131" s="160">
        <v>2951.703</v>
      </c>
      <c r="J131" s="160">
        <v>3133.5619999999999</v>
      </c>
      <c r="K131" s="160">
        <v>2865.2979999999998</v>
      </c>
      <c r="L131" s="160">
        <v>2934.3150000000001</v>
      </c>
      <c r="M131" s="160">
        <v>2994.5990000000002</v>
      </c>
      <c r="N131" s="160">
        <v>3020.1790000000001</v>
      </c>
      <c r="O131" s="160">
        <v>2947.8440000000001</v>
      </c>
      <c r="P131" s="160">
        <v>3073.5929999999998</v>
      </c>
      <c r="Q131" s="160">
        <v>3255.3209999999999</v>
      </c>
      <c r="R131" s="160">
        <v>3323.5949999999998</v>
      </c>
      <c r="S131" s="160">
        <v>3374.5709999999999</v>
      </c>
      <c r="T131" s="160">
        <v>3372.7359999999999</v>
      </c>
      <c r="U131" s="160">
        <v>3416.7739999999999</v>
      </c>
      <c r="V131" s="160">
        <v>2698.7460000000001</v>
      </c>
      <c r="W131" s="160">
        <v>3043.4569999999999</v>
      </c>
      <c r="X131" s="160">
        <v>3018.6210000000001</v>
      </c>
      <c r="Y131" s="160">
        <v>2593.9279999999999</v>
      </c>
      <c r="Z131" s="160">
        <v>2425.5729999999999</v>
      </c>
      <c r="AA131" s="160">
        <v>2538.5859999999998</v>
      </c>
      <c r="AB131" s="160">
        <v>2517.982</v>
      </c>
      <c r="AC131" s="160">
        <v>2259.69</v>
      </c>
      <c r="AD131" s="160">
        <v>1951.7059999999999</v>
      </c>
      <c r="AE131" s="160">
        <v>2100.232</v>
      </c>
      <c r="AF131" s="160">
        <v>1994.0129999999999</v>
      </c>
      <c r="AG131" s="160">
        <v>1979.81</v>
      </c>
      <c r="AH131" s="160">
        <v>1873.576</v>
      </c>
      <c r="AI131" s="160">
        <v>1897.8520000000001</v>
      </c>
      <c r="AJ131" s="160">
        <v>1495.835</v>
      </c>
      <c r="AK131" s="187"/>
    </row>
    <row r="132" spans="2:40" ht="12.75">
      <c r="B132" s="199"/>
      <c r="C132" s="187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187"/>
      <c r="AH132" s="187"/>
      <c r="AI132" s="187"/>
      <c r="AJ132" s="187"/>
      <c r="AK132" s="1"/>
      <c r="AN132" s="166"/>
    </row>
    <row r="133" spans="2:40" ht="12.75">
      <c r="B133" s="16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40" ht="12.75">
      <c r="B134" s="223" t="s">
        <v>425</v>
      </c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40" ht="12.75">
      <c r="B135" s="280" t="s">
        <v>114</v>
      </c>
      <c r="C135" s="280" t="s">
        <v>115</v>
      </c>
      <c r="D135" s="121">
        <v>1990</v>
      </c>
      <c r="E135" s="121">
        <f t="shared" ref="E135" si="188">D135+1</f>
        <v>1991</v>
      </c>
      <c r="F135" s="121">
        <f t="shared" ref="F135" si="189">E135+1</f>
        <v>1992</v>
      </c>
      <c r="G135" s="121">
        <f t="shared" ref="G135" si="190">F135+1</f>
        <v>1993</v>
      </c>
      <c r="H135" s="121">
        <f t="shared" ref="H135" si="191">G135+1</f>
        <v>1994</v>
      </c>
      <c r="I135" s="121">
        <f t="shared" ref="I135" si="192">H135+1</f>
        <v>1995</v>
      </c>
      <c r="J135" s="121">
        <f t="shared" ref="J135" si="193">I135+1</f>
        <v>1996</v>
      </c>
      <c r="K135" s="121">
        <f t="shared" ref="K135" si="194">J135+1</f>
        <v>1997</v>
      </c>
      <c r="L135" s="121">
        <f t="shared" ref="L135" si="195">K135+1</f>
        <v>1998</v>
      </c>
      <c r="M135" s="121">
        <f t="shared" ref="M135" si="196">L135+1</f>
        <v>1999</v>
      </c>
      <c r="N135" s="121">
        <f t="shared" ref="N135" si="197">M135+1</f>
        <v>2000</v>
      </c>
      <c r="O135" s="121">
        <f t="shared" ref="O135" si="198">N135+1</f>
        <v>2001</v>
      </c>
      <c r="P135" s="121">
        <f t="shared" ref="P135" si="199">O135+1</f>
        <v>2002</v>
      </c>
      <c r="Q135" s="121">
        <f t="shared" ref="Q135" si="200">P135+1</f>
        <v>2003</v>
      </c>
      <c r="R135" s="121">
        <f t="shared" ref="R135" si="201">Q135+1</f>
        <v>2004</v>
      </c>
      <c r="S135" s="121">
        <f t="shared" ref="S135" si="202">R135+1</f>
        <v>2005</v>
      </c>
      <c r="T135" s="121">
        <f t="shared" ref="T135" si="203">S135+1</f>
        <v>2006</v>
      </c>
      <c r="U135" s="121">
        <f t="shared" ref="U135" si="204">T135+1</f>
        <v>2007</v>
      </c>
      <c r="V135" s="121">
        <f t="shared" ref="V135" si="205">U135+1</f>
        <v>2008</v>
      </c>
      <c r="W135" s="121">
        <f t="shared" ref="W135" si="206">V135+1</f>
        <v>2009</v>
      </c>
      <c r="X135" s="121">
        <f t="shared" ref="X135" si="207">W135+1</f>
        <v>2010</v>
      </c>
      <c r="Y135" s="121">
        <f t="shared" ref="Y135" si="208">X135+1</f>
        <v>2011</v>
      </c>
      <c r="Z135" s="121">
        <f t="shared" ref="Z135" si="209">Y135+1</f>
        <v>2012</v>
      </c>
      <c r="AA135" s="121">
        <f t="shared" ref="AA135:AJ135" si="210">Z135+1</f>
        <v>2013</v>
      </c>
      <c r="AB135" s="121">
        <f t="shared" si="210"/>
        <v>2014</v>
      </c>
      <c r="AC135" s="121">
        <f t="shared" si="210"/>
        <v>2015</v>
      </c>
      <c r="AD135" s="121">
        <f t="shared" si="210"/>
        <v>2016</v>
      </c>
      <c r="AE135" s="121">
        <f t="shared" si="210"/>
        <v>2017</v>
      </c>
      <c r="AF135" s="121">
        <f t="shared" si="210"/>
        <v>2018</v>
      </c>
      <c r="AG135" s="121">
        <f t="shared" si="210"/>
        <v>2019</v>
      </c>
      <c r="AH135" s="121">
        <f t="shared" si="210"/>
        <v>2020</v>
      </c>
      <c r="AI135" s="121">
        <f t="shared" si="210"/>
        <v>2021</v>
      </c>
      <c r="AJ135" s="121">
        <f t="shared" si="210"/>
        <v>2022</v>
      </c>
      <c r="AK135" s="1"/>
    </row>
    <row r="136" spans="2:40" ht="14.25">
      <c r="B136" s="325" t="s">
        <v>344</v>
      </c>
      <c r="C136" s="144" t="s">
        <v>122</v>
      </c>
      <c r="D136" s="292">
        <v>0.38992764091676207</v>
      </c>
      <c r="E136" s="292">
        <v>0.38992764091676207</v>
      </c>
      <c r="F136" s="292">
        <v>0.38992764091676207</v>
      </c>
      <c r="G136" s="292">
        <v>0.38992764091676207</v>
      </c>
      <c r="H136" s="292">
        <v>0.38992764091676207</v>
      </c>
      <c r="I136" s="292">
        <v>0.38992764091676207</v>
      </c>
      <c r="J136" s="292">
        <v>0.38992764091676207</v>
      </c>
      <c r="K136" s="292">
        <v>0.39865395177075064</v>
      </c>
      <c r="L136" s="292">
        <v>0.41646353109458767</v>
      </c>
      <c r="M136" s="292">
        <v>0.41646353109458767</v>
      </c>
      <c r="N136" s="292">
        <v>0.40991893108308014</v>
      </c>
      <c r="O136" s="292">
        <v>0.4136851479128249</v>
      </c>
      <c r="P136" s="292">
        <v>0.4136851479128249</v>
      </c>
      <c r="Q136" s="292">
        <v>0.41151389066812605</v>
      </c>
      <c r="R136" s="292">
        <v>0.41151389066812605</v>
      </c>
      <c r="S136" s="292">
        <v>0.37391390402438957</v>
      </c>
      <c r="T136" s="292">
        <v>0.37391390402438957</v>
      </c>
      <c r="U136" s="292">
        <v>0.37391390402438957</v>
      </c>
      <c r="V136" s="292">
        <v>0.37391390402438957</v>
      </c>
      <c r="W136" s="292">
        <v>0.37391390402438957</v>
      </c>
      <c r="X136" s="292">
        <v>0.37391390402438957</v>
      </c>
      <c r="Y136" s="292">
        <v>0.37391390402438957</v>
      </c>
      <c r="Z136" s="292">
        <v>0.37391390402438957</v>
      </c>
      <c r="AA136" s="292">
        <v>0.37391390402438957</v>
      </c>
      <c r="AB136" s="292">
        <v>0.37391390402438957</v>
      </c>
      <c r="AC136" s="292">
        <v>0.37391390402438957</v>
      </c>
      <c r="AD136" s="292">
        <v>0.37391390402438957</v>
      </c>
      <c r="AE136" s="292">
        <v>0.37391390402438957</v>
      </c>
      <c r="AF136" s="292">
        <v>0.37391390402438957</v>
      </c>
      <c r="AG136" s="292">
        <v>0.37391390402438957</v>
      </c>
      <c r="AH136" s="292">
        <v>0.37391390402438957</v>
      </c>
      <c r="AI136" s="292">
        <v>0.37391390402438957</v>
      </c>
      <c r="AJ136" s="292">
        <v>0.37391390402438957</v>
      </c>
      <c r="AK136" s="187"/>
    </row>
    <row r="137" spans="2:40" ht="12.75">
      <c r="B137" s="229"/>
      <c r="C137" s="18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187"/>
      <c r="AH137" s="187"/>
      <c r="AI137" s="187"/>
      <c r="AJ137" s="187"/>
      <c r="AK137" s="1"/>
      <c r="AN137" s="166"/>
    </row>
    <row r="138" spans="2:40" ht="12.75">
      <c r="B138" s="66"/>
      <c r="C138" s="63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1"/>
    </row>
    <row r="139" spans="2:40" ht="12.75">
      <c r="B139" s="223" t="s">
        <v>426</v>
      </c>
      <c r="C139" s="63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1"/>
    </row>
    <row r="140" spans="2:40" ht="12.75">
      <c r="B140" s="280" t="s">
        <v>114</v>
      </c>
      <c r="C140" s="280" t="s">
        <v>115</v>
      </c>
      <c r="D140" s="121">
        <v>1990</v>
      </c>
      <c r="E140" s="121">
        <f t="shared" ref="E140" si="211">D140+1</f>
        <v>1991</v>
      </c>
      <c r="F140" s="121">
        <f t="shared" ref="F140" si="212">E140+1</f>
        <v>1992</v>
      </c>
      <c r="G140" s="121">
        <f t="shared" ref="G140" si="213">F140+1</f>
        <v>1993</v>
      </c>
      <c r="H140" s="121">
        <f t="shared" ref="H140" si="214">G140+1</f>
        <v>1994</v>
      </c>
      <c r="I140" s="121">
        <f t="shared" ref="I140" si="215">H140+1</f>
        <v>1995</v>
      </c>
      <c r="J140" s="121">
        <f t="shared" ref="J140" si="216">I140+1</f>
        <v>1996</v>
      </c>
      <c r="K140" s="121">
        <f t="shared" ref="K140" si="217">J140+1</f>
        <v>1997</v>
      </c>
      <c r="L140" s="121">
        <f t="shared" ref="L140" si="218">K140+1</f>
        <v>1998</v>
      </c>
      <c r="M140" s="121">
        <f t="shared" ref="M140" si="219">L140+1</f>
        <v>1999</v>
      </c>
      <c r="N140" s="121">
        <f t="shared" ref="N140" si="220">M140+1</f>
        <v>2000</v>
      </c>
      <c r="O140" s="121">
        <f t="shared" ref="O140" si="221">N140+1</f>
        <v>2001</v>
      </c>
      <c r="P140" s="121">
        <f t="shared" ref="P140" si="222">O140+1</f>
        <v>2002</v>
      </c>
      <c r="Q140" s="121">
        <f t="shared" ref="Q140" si="223">P140+1</f>
        <v>2003</v>
      </c>
      <c r="R140" s="121">
        <f t="shared" ref="R140" si="224">Q140+1</f>
        <v>2004</v>
      </c>
      <c r="S140" s="121">
        <f t="shared" ref="S140" si="225">R140+1</f>
        <v>2005</v>
      </c>
      <c r="T140" s="121">
        <f t="shared" ref="T140" si="226">S140+1</f>
        <v>2006</v>
      </c>
      <c r="U140" s="121">
        <f t="shared" ref="U140" si="227">T140+1</f>
        <v>2007</v>
      </c>
      <c r="V140" s="121">
        <f t="shared" ref="V140" si="228">U140+1</f>
        <v>2008</v>
      </c>
      <c r="W140" s="121">
        <f t="shared" ref="W140" si="229">V140+1</f>
        <v>2009</v>
      </c>
      <c r="X140" s="121">
        <f t="shared" ref="X140" si="230">W140+1</f>
        <v>2010</v>
      </c>
      <c r="Y140" s="121">
        <f t="shared" ref="Y140" si="231">X140+1</f>
        <v>2011</v>
      </c>
      <c r="Z140" s="121">
        <f t="shared" ref="Z140" si="232">Y140+1</f>
        <v>2012</v>
      </c>
      <c r="AA140" s="121">
        <f t="shared" ref="AA140:AJ140" si="233">Z140+1</f>
        <v>2013</v>
      </c>
      <c r="AB140" s="121">
        <f t="shared" si="233"/>
        <v>2014</v>
      </c>
      <c r="AC140" s="121">
        <f t="shared" si="233"/>
        <v>2015</v>
      </c>
      <c r="AD140" s="121">
        <f t="shared" si="233"/>
        <v>2016</v>
      </c>
      <c r="AE140" s="121">
        <f t="shared" si="233"/>
        <v>2017</v>
      </c>
      <c r="AF140" s="121">
        <f t="shared" si="233"/>
        <v>2018</v>
      </c>
      <c r="AG140" s="121">
        <f t="shared" si="233"/>
        <v>2019</v>
      </c>
      <c r="AH140" s="121">
        <f t="shared" si="233"/>
        <v>2020</v>
      </c>
      <c r="AI140" s="121">
        <f t="shared" si="233"/>
        <v>2021</v>
      </c>
      <c r="AJ140" s="121">
        <f t="shared" si="233"/>
        <v>2022</v>
      </c>
      <c r="AK140" s="1"/>
    </row>
    <row r="141" spans="2:40" ht="12.75">
      <c r="B141" s="118" t="s">
        <v>178</v>
      </c>
      <c r="C141" s="144" t="s">
        <v>133</v>
      </c>
      <c r="D141" s="281">
        <v>300.35599999999999</v>
      </c>
      <c r="E141" s="281">
        <v>313.34300000000002</v>
      </c>
      <c r="F141" s="281">
        <v>294.41199999999998</v>
      </c>
      <c r="G141" s="281">
        <v>286.45600000000002</v>
      </c>
      <c r="H141" s="281">
        <v>312.81799999999998</v>
      </c>
      <c r="I141" s="281">
        <v>318.59500000000003</v>
      </c>
      <c r="J141" s="281">
        <v>345.45600000000002</v>
      </c>
      <c r="K141" s="281">
        <v>325.58600000000001</v>
      </c>
      <c r="L141" s="281">
        <v>296.84300000000002</v>
      </c>
      <c r="M141" s="281">
        <v>296</v>
      </c>
      <c r="N141" s="281">
        <v>288.10300000000001</v>
      </c>
      <c r="O141" s="281">
        <v>254.01499999999999</v>
      </c>
      <c r="P141" s="281">
        <v>268.22500000000002</v>
      </c>
      <c r="Q141" s="281">
        <v>257.435</v>
      </c>
      <c r="R141" s="281">
        <v>257.16800000000001</v>
      </c>
      <c r="S141" s="281">
        <v>215.739</v>
      </c>
      <c r="T141" s="281">
        <v>177.14699999999999</v>
      </c>
      <c r="U141" s="281">
        <v>181.25299999999999</v>
      </c>
      <c r="V141" s="281">
        <v>158.74600000000001</v>
      </c>
      <c r="W141" s="281">
        <v>136.673</v>
      </c>
      <c r="X141" s="281">
        <v>159.501</v>
      </c>
      <c r="Y141" s="281">
        <v>148</v>
      </c>
      <c r="Z141" s="281">
        <v>161.68</v>
      </c>
      <c r="AA141" s="281">
        <v>158.304</v>
      </c>
      <c r="AB141" s="281">
        <v>155.68100000000001</v>
      </c>
      <c r="AC141" s="281">
        <v>159.44800000000001</v>
      </c>
      <c r="AD141" s="281">
        <v>156.16800000000001</v>
      </c>
      <c r="AE141" s="281">
        <v>162.858</v>
      </c>
      <c r="AF141" s="281">
        <v>154.65600000000001</v>
      </c>
      <c r="AG141" s="281">
        <v>160.155</v>
      </c>
      <c r="AH141" s="281">
        <v>137.09200000000001</v>
      </c>
      <c r="AI141" s="281">
        <v>151.15899999999999</v>
      </c>
      <c r="AJ141" s="281">
        <v>142.13499999999999</v>
      </c>
      <c r="AK141" s="187"/>
    </row>
    <row r="142" spans="2:40" ht="12.75">
      <c r="B142" s="229"/>
      <c r="C142" s="18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187"/>
      <c r="AH142" s="236"/>
      <c r="AI142" s="236"/>
      <c r="AJ142" s="236"/>
      <c r="AK142" s="1"/>
      <c r="AN142" s="166"/>
    </row>
    <row r="143" spans="2:40" ht="12.75">
      <c r="B143" s="66"/>
      <c r="C143" s="63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1"/>
    </row>
    <row r="144" spans="2:40" ht="12.75">
      <c r="B144" s="223" t="s">
        <v>427</v>
      </c>
      <c r="C144" s="63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1"/>
    </row>
    <row r="145" spans="2:40" ht="12.75">
      <c r="B145" s="280" t="s">
        <v>114</v>
      </c>
      <c r="C145" s="280" t="s">
        <v>115</v>
      </c>
      <c r="D145" s="121">
        <v>1990</v>
      </c>
      <c r="E145" s="121">
        <f t="shared" ref="E145" si="234">D145+1</f>
        <v>1991</v>
      </c>
      <c r="F145" s="121">
        <f t="shared" ref="F145" si="235">E145+1</f>
        <v>1992</v>
      </c>
      <c r="G145" s="121">
        <f t="shared" ref="G145" si="236">F145+1</f>
        <v>1993</v>
      </c>
      <c r="H145" s="121">
        <f t="shared" ref="H145" si="237">G145+1</f>
        <v>1994</v>
      </c>
      <c r="I145" s="121">
        <f t="shared" ref="I145" si="238">H145+1</f>
        <v>1995</v>
      </c>
      <c r="J145" s="121">
        <f t="shared" ref="J145" si="239">I145+1</f>
        <v>1996</v>
      </c>
      <c r="K145" s="121">
        <f t="shared" ref="K145" si="240">J145+1</f>
        <v>1997</v>
      </c>
      <c r="L145" s="121">
        <f t="shared" ref="L145" si="241">K145+1</f>
        <v>1998</v>
      </c>
      <c r="M145" s="121">
        <f t="shared" ref="M145" si="242">L145+1</f>
        <v>1999</v>
      </c>
      <c r="N145" s="121">
        <f t="shared" ref="N145" si="243">M145+1</f>
        <v>2000</v>
      </c>
      <c r="O145" s="121">
        <f t="shared" ref="O145" si="244">N145+1</f>
        <v>2001</v>
      </c>
      <c r="P145" s="121">
        <f t="shared" ref="P145" si="245">O145+1</f>
        <v>2002</v>
      </c>
      <c r="Q145" s="121">
        <f t="shared" ref="Q145" si="246">P145+1</f>
        <v>2003</v>
      </c>
      <c r="R145" s="121">
        <f t="shared" ref="R145" si="247">Q145+1</f>
        <v>2004</v>
      </c>
      <c r="S145" s="121">
        <f t="shared" ref="S145" si="248">R145+1</f>
        <v>2005</v>
      </c>
      <c r="T145" s="121">
        <f t="shared" ref="T145" si="249">S145+1</f>
        <v>2006</v>
      </c>
      <c r="U145" s="121">
        <f t="shared" ref="U145" si="250">T145+1</f>
        <v>2007</v>
      </c>
      <c r="V145" s="121">
        <f t="shared" ref="V145" si="251">U145+1</f>
        <v>2008</v>
      </c>
      <c r="W145" s="121">
        <f t="shared" ref="W145" si="252">V145+1</f>
        <v>2009</v>
      </c>
      <c r="X145" s="121">
        <f t="shared" ref="X145" si="253">W145+1</f>
        <v>2010</v>
      </c>
      <c r="Y145" s="121">
        <f t="shared" ref="Y145" si="254">X145+1</f>
        <v>2011</v>
      </c>
      <c r="Z145" s="121">
        <f t="shared" ref="Z145" si="255">Y145+1</f>
        <v>2012</v>
      </c>
      <c r="AA145" s="121">
        <f t="shared" ref="AA145:AJ145" si="256">Z145+1</f>
        <v>2013</v>
      </c>
      <c r="AB145" s="121">
        <f t="shared" si="256"/>
        <v>2014</v>
      </c>
      <c r="AC145" s="121">
        <f t="shared" si="256"/>
        <v>2015</v>
      </c>
      <c r="AD145" s="121">
        <f t="shared" si="256"/>
        <v>2016</v>
      </c>
      <c r="AE145" s="121">
        <f t="shared" si="256"/>
        <v>2017</v>
      </c>
      <c r="AF145" s="121">
        <f t="shared" si="256"/>
        <v>2018</v>
      </c>
      <c r="AG145" s="121">
        <f t="shared" si="256"/>
        <v>2019</v>
      </c>
      <c r="AH145" s="121">
        <f t="shared" si="256"/>
        <v>2020</v>
      </c>
      <c r="AI145" s="121">
        <f t="shared" si="256"/>
        <v>2021</v>
      </c>
      <c r="AJ145" s="121">
        <f t="shared" si="256"/>
        <v>2022</v>
      </c>
      <c r="AK145" s="1"/>
    </row>
    <row r="146" spans="2:40" ht="14.25">
      <c r="B146" s="325" t="s">
        <v>345</v>
      </c>
      <c r="C146" s="144" t="s">
        <v>122</v>
      </c>
      <c r="D146" s="292">
        <v>1.1950658761528328</v>
      </c>
      <c r="E146" s="292">
        <v>1.1950658761528328</v>
      </c>
      <c r="F146" s="292">
        <v>1.1950658761528328</v>
      </c>
      <c r="G146" s="292">
        <v>1.1950658761528328</v>
      </c>
      <c r="H146" s="292">
        <v>1.1950658761528328</v>
      </c>
      <c r="I146" s="292">
        <v>1.1950658761528328</v>
      </c>
      <c r="J146" s="292">
        <v>1.1950658761528328</v>
      </c>
      <c r="K146" s="292">
        <v>1.2515892621870883</v>
      </c>
      <c r="L146" s="292">
        <v>1.2515892621870883</v>
      </c>
      <c r="M146" s="292">
        <v>1.2302660686532074</v>
      </c>
      <c r="N146" s="292">
        <v>1.2302660686532074</v>
      </c>
      <c r="O146" s="292">
        <v>1.1062434123847169</v>
      </c>
      <c r="P146" s="292">
        <v>1.1062434123847169</v>
      </c>
      <c r="Q146" s="292">
        <v>1.1062434123847169</v>
      </c>
      <c r="R146" s="292">
        <v>1.1062434123847169</v>
      </c>
      <c r="S146" s="292">
        <v>1.1062434123847169</v>
      </c>
      <c r="T146" s="292">
        <v>1.1062434123847169</v>
      </c>
      <c r="U146" s="292">
        <v>1.1062434123847169</v>
      </c>
      <c r="V146" s="292">
        <v>1.1062434123847169</v>
      </c>
      <c r="W146" s="292">
        <v>1.1062434123847169</v>
      </c>
      <c r="X146" s="292">
        <v>1.1062434123847169</v>
      </c>
      <c r="Y146" s="292">
        <v>1.0352017540357463</v>
      </c>
      <c r="Z146" s="292">
        <v>1.0352017540357463</v>
      </c>
      <c r="AA146" s="292">
        <v>1.0352017540357463</v>
      </c>
      <c r="AB146" s="292">
        <v>1.0352017540357463</v>
      </c>
      <c r="AC146" s="292">
        <v>1.0352017540357463</v>
      </c>
      <c r="AD146" s="292">
        <v>1.0352017540357463</v>
      </c>
      <c r="AE146" s="292">
        <v>1.0352017540357463</v>
      </c>
      <c r="AF146" s="292">
        <v>1.0352017540357463</v>
      </c>
      <c r="AG146" s="292">
        <v>1.064434050651442</v>
      </c>
      <c r="AH146" s="292">
        <v>1.064434050651442</v>
      </c>
      <c r="AI146" s="292">
        <v>1.064434050651442</v>
      </c>
      <c r="AJ146" s="292">
        <v>1.064434050651442</v>
      </c>
      <c r="AK146" s="187"/>
    </row>
    <row r="147" spans="2:40" ht="12.75">
      <c r="B147" s="229"/>
      <c r="C147" s="328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187"/>
      <c r="AH147" s="236"/>
      <c r="AI147" s="236"/>
      <c r="AJ147" s="236"/>
      <c r="AK147" s="1"/>
      <c r="AN147" s="166"/>
    </row>
    <row r="148" spans="2:40" ht="12.75">
      <c r="B148" s="66"/>
      <c r="C148" s="63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1"/>
    </row>
    <row r="149" spans="2:40" ht="12.75">
      <c r="B149" s="223" t="s">
        <v>428</v>
      </c>
      <c r="C149" s="63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1"/>
    </row>
    <row r="150" spans="2:40" ht="12.75">
      <c r="B150" s="280" t="s">
        <v>114</v>
      </c>
      <c r="C150" s="280" t="s">
        <v>115</v>
      </c>
      <c r="D150" s="121">
        <v>1990</v>
      </c>
      <c r="E150" s="121">
        <f t="shared" ref="E150" si="257">D150+1</f>
        <v>1991</v>
      </c>
      <c r="F150" s="121">
        <f t="shared" ref="F150" si="258">E150+1</f>
        <v>1992</v>
      </c>
      <c r="G150" s="121">
        <f t="shared" ref="G150" si="259">F150+1</f>
        <v>1993</v>
      </c>
      <c r="H150" s="121">
        <f t="shared" ref="H150" si="260">G150+1</f>
        <v>1994</v>
      </c>
      <c r="I150" s="121">
        <f t="shared" ref="I150" si="261">H150+1</f>
        <v>1995</v>
      </c>
      <c r="J150" s="121">
        <f t="shared" ref="J150" si="262">I150+1</f>
        <v>1996</v>
      </c>
      <c r="K150" s="121">
        <f t="shared" ref="K150" si="263">J150+1</f>
        <v>1997</v>
      </c>
      <c r="L150" s="121">
        <f t="shared" ref="L150" si="264">K150+1</f>
        <v>1998</v>
      </c>
      <c r="M150" s="121">
        <f t="shared" ref="M150" si="265">L150+1</f>
        <v>1999</v>
      </c>
      <c r="N150" s="121">
        <f t="shared" ref="N150" si="266">M150+1</f>
        <v>2000</v>
      </c>
      <c r="O150" s="121">
        <f t="shared" ref="O150" si="267">N150+1</f>
        <v>2001</v>
      </c>
      <c r="P150" s="121">
        <f t="shared" ref="P150" si="268">O150+1</f>
        <v>2002</v>
      </c>
      <c r="Q150" s="121">
        <f t="shared" ref="Q150" si="269">P150+1</f>
        <v>2003</v>
      </c>
      <c r="R150" s="121">
        <f t="shared" ref="R150" si="270">Q150+1</f>
        <v>2004</v>
      </c>
      <c r="S150" s="121">
        <f t="shared" ref="S150" si="271">R150+1</f>
        <v>2005</v>
      </c>
      <c r="T150" s="121">
        <f t="shared" ref="T150" si="272">S150+1</f>
        <v>2006</v>
      </c>
      <c r="U150" s="121">
        <f t="shared" ref="U150" si="273">T150+1</f>
        <v>2007</v>
      </c>
      <c r="V150" s="121">
        <f t="shared" ref="V150" si="274">U150+1</f>
        <v>2008</v>
      </c>
      <c r="W150" s="121">
        <f t="shared" ref="W150" si="275">V150+1</f>
        <v>2009</v>
      </c>
      <c r="X150" s="121">
        <f t="shared" ref="X150" si="276">W150+1</f>
        <v>2010</v>
      </c>
      <c r="Y150" s="121">
        <f t="shared" ref="Y150" si="277">X150+1</f>
        <v>2011</v>
      </c>
      <c r="Z150" s="121">
        <f t="shared" ref="Z150" si="278">Y150+1</f>
        <v>2012</v>
      </c>
      <c r="AA150" s="121">
        <f t="shared" ref="AA150:AJ150" si="279">Z150+1</f>
        <v>2013</v>
      </c>
      <c r="AB150" s="121">
        <f t="shared" si="279"/>
        <v>2014</v>
      </c>
      <c r="AC150" s="121">
        <f t="shared" si="279"/>
        <v>2015</v>
      </c>
      <c r="AD150" s="121">
        <f t="shared" si="279"/>
        <v>2016</v>
      </c>
      <c r="AE150" s="121">
        <f t="shared" si="279"/>
        <v>2017</v>
      </c>
      <c r="AF150" s="121">
        <f t="shared" si="279"/>
        <v>2018</v>
      </c>
      <c r="AG150" s="121">
        <f t="shared" si="279"/>
        <v>2019</v>
      </c>
      <c r="AH150" s="121">
        <f t="shared" si="279"/>
        <v>2020</v>
      </c>
      <c r="AI150" s="121">
        <f t="shared" si="279"/>
        <v>2021</v>
      </c>
      <c r="AJ150" s="121">
        <f t="shared" si="279"/>
        <v>2022</v>
      </c>
      <c r="AK150" s="1"/>
    </row>
    <row r="151" spans="2:40" ht="12.75">
      <c r="B151" s="325" t="s">
        <v>343</v>
      </c>
      <c r="C151" s="144" t="s">
        <v>133</v>
      </c>
      <c r="D151" s="281">
        <v>103.303</v>
      </c>
      <c r="E151" s="281">
        <v>98.721000000000004</v>
      </c>
      <c r="F151" s="281">
        <v>105.43899999999999</v>
      </c>
      <c r="G151" s="281">
        <v>110.944</v>
      </c>
      <c r="H151" s="281">
        <v>118.217</v>
      </c>
      <c r="I151" s="281">
        <v>115.78400000000001</v>
      </c>
      <c r="J151" s="281">
        <v>121.199</v>
      </c>
      <c r="K151" s="281">
        <v>136.34399999999999</v>
      </c>
      <c r="L151" s="281">
        <v>133.149</v>
      </c>
      <c r="M151" s="281">
        <v>133.96899999999999</v>
      </c>
      <c r="N151" s="281">
        <v>132.249</v>
      </c>
      <c r="O151" s="281">
        <v>108.633</v>
      </c>
      <c r="P151" s="281">
        <v>103.14100000000001</v>
      </c>
      <c r="Q151" s="281">
        <v>109.87</v>
      </c>
      <c r="R151" s="281">
        <v>111.604</v>
      </c>
      <c r="S151" s="281">
        <v>102.779</v>
      </c>
      <c r="T151" s="281">
        <v>106.26600000000001</v>
      </c>
      <c r="U151" s="281">
        <v>103.825</v>
      </c>
      <c r="V151" s="281">
        <v>86.423000000000002</v>
      </c>
      <c r="W151" s="281">
        <v>84.894000000000005</v>
      </c>
      <c r="X151" s="281">
        <v>92.551000000000002</v>
      </c>
      <c r="Y151" s="281">
        <v>87.548000000000002</v>
      </c>
      <c r="Z151" s="281">
        <v>75.197000000000003</v>
      </c>
      <c r="AA151" s="281">
        <v>85.918000000000006</v>
      </c>
      <c r="AB151" s="281">
        <v>85.257000000000005</v>
      </c>
      <c r="AC151" s="281">
        <v>86.962000000000003</v>
      </c>
      <c r="AD151" s="281">
        <v>87.608999999999995</v>
      </c>
      <c r="AE151" s="281">
        <v>90.409000000000006</v>
      </c>
      <c r="AF151" s="281">
        <v>88.518000000000001</v>
      </c>
      <c r="AG151" s="281">
        <v>79.757999999999996</v>
      </c>
      <c r="AH151" s="281">
        <v>74.001999999999995</v>
      </c>
      <c r="AI151" s="281">
        <v>86.733999999999995</v>
      </c>
      <c r="AJ151" s="281">
        <v>77.046999999999997</v>
      </c>
      <c r="AK151" s="187"/>
    </row>
    <row r="152" spans="2:40" ht="12.75">
      <c r="B152" s="199"/>
      <c r="C152" s="18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187"/>
      <c r="AH152" s="236"/>
      <c r="AI152" s="236"/>
      <c r="AJ152" s="236"/>
      <c r="AK152" s="1"/>
      <c r="AN152" s="166"/>
    </row>
    <row r="153" spans="2:40" ht="12.75">
      <c r="B153" s="66"/>
      <c r="C153" s="63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1"/>
    </row>
    <row r="154" spans="2:40" ht="12.75">
      <c r="B154" s="223" t="s">
        <v>429</v>
      </c>
      <c r="C154" s="62"/>
      <c r="D154" s="1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40" ht="12.75">
      <c r="B155" s="280" t="s">
        <v>114</v>
      </c>
      <c r="C155" s="280" t="s">
        <v>115</v>
      </c>
      <c r="D155" s="121">
        <v>1990</v>
      </c>
      <c r="E155" s="121">
        <f t="shared" ref="E155:R155" si="280">D155+1</f>
        <v>1991</v>
      </c>
      <c r="F155" s="121">
        <f t="shared" si="280"/>
        <v>1992</v>
      </c>
      <c r="G155" s="121">
        <f t="shared" si="280"/>
        <v>1993</v>
      </c>
      <c r="H155" s="121">
        <f t="shared" si="280"/>
        <v>1994</v>
      </c>
      <c r="I155" s="121">
        <f t="shared" si="280"/>
        <v>1995</v>
      </c>
      <c r="J155" s="121">
        <f t="shared" si="280"/>
        <v>1996</v>
      </c>
      <c r="K155" s="121">
        <f t="shared" si="280"/>
        <v>1997</v>
      </c>
      <c r="L155" s="121">
        <f t="shared" si="280"/>
        <v>1998</v>
      </c>
      <c r="M155" s="121">
        <f t="shared" si="280"/>
        <v>1999</v>
      </c>
      <c r="N155" s="121">
        <f t="shared" si="280"/>
        <v>2000</v>
      </c>
      <c r="O155" s="121">
        <f t="shared" si="280"/>
        <v>2001</v>
      </c>
      <c r="P155" s="121">
        <f t="shared" si="280"/>
        <v>2002</v>
      </c>
      <c r="Q155" s="121">
        <f t="shared" si="280"/>
        <v>2003</v>
      </c>
      <c r="R155" s="121">
        <f t="shared" si="280"/>
        <v>2004</v>
      </c>
      <c r="S155" s="121">
        <f t="shared" ref="S155:AJ155" si="281">R155+1</f>
        <v>2005</v>
      </c>
      <c r="T155" s="121">
        <f t="shared" si="281"/>
        <v>2006</v>
      </c>
      <c r="U155" s="121">
        <f t="shared" si="281"/>
        <v>2007</v>
      </c>
      <c r="V155" s="121">
        <f t="shared" si="281"/>
        <v>2008</v>
      </c>
      <c r="W155" s="121">
        <f t="shared" si="281"/>
        <v>2009</v>
      </c>
      <c r="X155" s="121">
        <f t="shared" si="281"/>
        <v>2010</v>
      </c>
      <c r="Y155" s="121">
        <f t="shared" si="281"/>
        <v>2011</v>
      </c>
      <c r="Z155" s="121">
        <f t="shared" si="281"/>
        <v>2012</v>
      </c>
      <c r="AA155" s="121">
        <f t="shared" si="281"/>
        <v>2013</v>
      </c>
      <c r="AB155" s="121">
        <f t="shared" si="281"/>
        <v>2014</v>
      </c>
      <c r="AC155" s="121">
        <f t="shared" si="281"/>
        <v>2015</v>
      </c>
      <c r="AD155" s="121">
        <f t="shared" si="281"/>
        <v>2016</v>
      </c>
      <c r="AE155" s="121">
        <f t="shared" si="281"/>
        <v>2017</v>
      </c>
      <c r="AF155" s="121">
        <f t="shared" si="281"/>
        <v>2018</v>
      </c>
      <c r="AG155" s="121">
        <f t="shared" si="281"/>
        <v>2019</v>
      </c>
      <c r="AH155" s="121">
        <f t="shared" si="281"/>
        <v>2020</v>
      </c>
      <c r="AI155" s="121">
        <f t="shared" si="281"/>
        <v>2021</v>
      </c>
      <c r="AJ155" s="121">
        <f t="shared" si="281"/>
        <v>2022</v>
      </c>
      <c r="AK155" s="1"/>
    </row>
    <row r="156" spans="2:40" ht="12.75">
      <c r="B156" s="118" t="s">
        <v>182</v>
      </c>
      <c r="C156" s="144" t="s">
        <v>158</v>
      </c>
      <c r="D156" s="160">
        <v>60122.401006768785</v>
      </c>
      <c r="E156" s="160">
        <v>65485.491543985016</v>
      </c>
      <c r="F156" s="160">
        <v>66355.480887907004</v>
      </c>
      <c r="G156" s="160">
        <v>63383.521003564623</v>
      </c>
      <c r="H156" s="160">
        <v>69513.762607549186</v>
      </c>
      <c r="I156" s="160">
        <v>81000</v>
      </c>
      <c r="J156" s="160">
        <v>79489</v>
      </c>
      <c r="K156" s="160">
        <v>80265</v>
      </c>
      <c r="L156" s="160">
        <v>85487</v>
      </c>
      <c r="M156" s="160">
        <v>94525</v>
      </c>
      <c r="N156" s="160">
        <v>95271</v>
      </c>
      <c r="O156" s="160">
        <v>88157</v>
      </c>
      <c r="P156" s="160">
        <v>72787</v>
      </c>
      <c r="Q156" s="160">
        <v>77310</v>
      </c>
      <c r="R156" s="160">
        <v>61900.4</v>
      </c>
      <c r="S156" s="160">
        <v>65714.5</v>
      </c>
      <c r="T156" s="160">
        <v>65905</v>
      </c>
      <c r="U156" s="160">
        <v>61196.7</v>
      </c>
      <c r="V156" s="160">
        <v>60401.2</v>
      </c>
      <c r="W156" s="160">
        <v>26682.2</v>
      </c>
      <c r="X156" s="160">
        <v>46149.253731343284</v>
      </c>
      <c r="Y156" s="160">
        <v>45313.725490196077</v>
      </c>
      <c r="Z156" s="160">
        <v>54387.5</v>
      </c>
      <c r="AA156" s="160">
        <v>47546.099290780141</v>
      </c>
      <c r="AB156" s="160">
        <v>51753.424657534248</v>
      </c>
      <c r="AC156" s="160">
        <v>49116.438356164384</v>
      </c>
      <c r="AD156" s="160">
        <v>48833.333333333336</v>
      </c>
      <c r="AE156" s="160">
        <v>52646.258503401361</v>
      </c>
      <c r="AF156" s="160">
        <v>56933.333333333336</v>
      </c>
      <c r="AG156" s="160">
        <v>57872.340425531911</v>
      </c>
      <c r="AH156" s="160">
        <v>44733.00970873786</v>
      </c>
      <c r="AI156" s="160">
        <v>53325.966850828729</v>
      </c>
      <c r="AJ156" s="160">
        <v>55254.901960784315</v>
      </c>
      <c r="AK156" s="187"/>
    </row>
    <row r="157" spans="2:40" ht="12.75">
      <c r="B157" s="118" t="s">
        <v>183</v>
      </c>
      <c r="C157" s="144" t="s">
        <v>117</v>
      </c>
      <c r="D157" s="293">
        <v>2.1271604938271606E-2</v>
      </c>
      <c r="E157" s="293">
        <v>2.1271604938271606E-2</v>
      </c>
      <c r="F157" s="293">
        <v>2.1271604938271606E-2</v>
      </c>
      <c r="G157" s="293">
        <v>2.1271604938271606E-2</v>
      </c>
      <c r="H157" s="293">
        <v>2.1271604938271606E-2</v>
      </c>
      <c r="I157" s="293">
        <v>2.1271604938271606E-2</v>
      </c>
      <c r="J157" s="293">
        <v>2.0405339103523757E-2</v>
      </c>
      <c r="K157" s="293">
        <v>2.0918208434560517E-2</v>
      </c>
      <c r="L157" s="293">
        <v>1.9464947886813199E-2</v>
      </c>
      <c r="M157" s="293">
        <v>1.7519174821475799E-2</v>
      </c>
      <c r="N157" s="293">
        <v>1.6972635954277795E-2</v>
      </c>
      <c r="O157" s="293">
        <v>1.3895663418673503E-2</v>
      </c>
      <c r="P157" s="293">
        <v>1.5442317996345501E-2</v>
      </c>
      <c r="Q157" s="293">
        <v>1.6517914888112793E-2</v>
      </c>
      <c r="R157" s="293">
        <v>1.9381134855348269E-2</v>
      </c>
      <c r="S157" s="293">
        <v>1.8957764268159996E-2</v>
      </c>
      <c r="T157" s="293">
        <v>1.9427964494347926E-2</v>
      </c>
      <c r="U157" s="293">
        <v>1.8156207769373184E-2</v>
      </c>
      <c r="V157" s="293">
        <v>1.9981391098190103E-2</v>
      </c>
      <c r="W157" s="293">
        <v>2.336389053376408E-2</v>
      </c>
      <c r="X157" s="293">
        <v>2.01E-2</v>
      </c>
      <c r="Y157" s="293">
        <v>1.5299999999999999E-2</v>
      </c>
      <c r="Z157" s="293">
        <v>1.6E-2</v>
      </c>
      <c r="AA157" s="293">
        <v>1.41E-2</v>
      </c>
      <c r="AB157" s="293">
        <v>1.46E-2</v>
      </c>
      <c r="AC157" s="293">
        <v>1.46E-2</v>
      </c>
      <c r="AD157" s="293">
        <v>1.38E-2</v>
      </c>
      <c r="AE157" s="293">
        <v>1.47E-2</v>
      </c>
      <c r="AF157" s="293">
        <v>1.7999999999999999E-2</v>
      </c>
      <c r="AG157" s="293">
        <v>1.8800000000000001E-2</v>
      </c>
      <c r="AH157" s="293">
        <v>2.06E-2</v>
      </c>
      <c r="AI157" s="293">
        <v>1.8100000000000002E-2</v>
      </c>
      <c r="AJ157" s="293">
        <v>2.0400000000000001E-2</v>
      </c>
      <c r="AK157" s="1"/>
    </row>
    <row r="158" spans="2:40" ht="12.75">
      <c r="B158" s="118" t="s">
        <v>184</v>
      </c>
      <c r="C158" s="144" t="s">
        <v>117</v>
      </c>
      <c r="D158" s="293">
        <v>1.7901234567901235E-2</v>
      </c>
      <c r="E158" s="293">
        <v>1.7901234567901235E-2</v>
      </c>
      <c r="F158" s="293">
        <v>1.7901234567901235E-2</v>
      </c>
      <c r="G158" s="293">
        <v>1.7901234567901235E-2</v>
      </c>
      <c r="H158" s="293">
        <v>1.7901234567901235E-2</v>
      </c>
      <c r="I158" s="293">
        <v>1.7901234567901235E-2</v>
      </c>
      <c r="J158" s="293">
        <v>1.6769615921699857E-2</v>
      </c>
      <c r="K158" s="293">
        <v>1.5648165451940449E-2</v>
      </c>
      <c r="L158" s="293">
        <v>1.3779872963140594E-2</v>
      </c>
      <c r="M158" s="293">
        <v>1.2747950277704312E-2</v>
      </c>
      <c r="N158" s="293">
        <v>1.1126155913132013E-2</v>
      </c>
      <c r="O158" s="293">
        <v>9.0520321698787393E-3</v>
      </c>
      <c r="P158" s="293">
        <v>7.1578715979501838E-3</v>
      </c>
      <c r="Q158" s="293">
        <v>5.5529685681024446E-3</v>
      </c>
      <c r="R158" s="293">
        <v>1.4054836479247307E-3</v>
      </c>
      <c r="S158" s="293">
        <v>6.0260673063022624E-4</v>
      </c>
      <c r="T158" s="293">
        <v>8.5198391624307713E-4</v>
      </c>
      <c r="U158" s="293">
        <v>3.0393795743888154E-4</v>
      </c>
      <c r="V158" s="293">
        <v>6.6389409481930827E-4</v>
      </c>
      <c r="W158" s="293">
        <v>1.2742577448636167E-4</v>
      </c>
      <c r="X158" s="293">
        <v>7.8007761966364814E-5</v>
      </c>
      <c r="Y158" s="294">
        <v>2.4275205538727826E-5</v>
      </c>
      <c r="Z158" s="294">
        <v>2.2063893357848769E-5</v>
      </c>
      <c r="AA158" s="294">
        <v>2.3135441527446303E-5</v>
      </c>
      <c r="AB158" s="294">
        <v>3.0915828480677607E-5</v>
      </c>
      <c r="AC158" s="294">
        <v>4.07195649142379E-5</v>
      </c>
      <c r="AD158" s="294">
        <v>3.2764505119453927E-5</v>
      </c>
      <c r="AE158" s="294">
        <v>4.9386225610543998E-5</v>
      </c>
      <c r="AF158" s="294">
        <v>1.405152224824356E-5</v>
      </c>
      <c r="AG158" s="294">
        <v>1.5551470588235294E-5</v>
      </c>
      <c r="AH158" s="294">
        <v>2.1237113402061857E-4</v>
      </c>
      <c r="AI158" s="294">
        <v>1.6689805221715707E-4</v>
      </c>
      <c r="AJ158" s="294">
        <v>5.429382540809084E-6</v>
      </c>
      <c r="AK158" s="236"/>
    </row>
    <row r="159" spans="2:40" ht="12.75">
      <c r="B159" s="599" t="s">
        <v>185</v>
      </c>
      <c r="C159" s="144" t="s">
        <v>158</v>
      </c>
      <c r="D159" s="295">
        <v>1076.2652032075894</v>
      </c>
      <c r="E159" s="295">
        <v>1172.2711449231886</v>
      </c>
      <c r="F159" s="295">
        <v>1187.8450282403105</v>
      </c>
      <c r="G159" s="295">
        <v>1134.6432772243049</v>
      </c>
      <c r="H159" s="295">
        <v>1244.3821701351399</v>
      </c>
      <c r="I159" s="295">
        <v>1450</v>
      </c>
      <c r="J159" s="295">
        <v>1333</v>
      </c>
      <c r="K159" s="295">
        <v>1256</v>
      </c>
      <c r="L159" s="295">
        <v>1178</v>
      </c>
      <c r="M159" s="295">
        <v>1205</v>
      </c>
      <c r="N159" s="295">
        <v>1060</v>
      </c>
      <c r="O159" s="295">
        <v>798</v>
      </c>
      <c r="P159" s="295">
        <v>521</v>
      </c>
      <c r="Q159" s="295">
        <v>429.3</v>
      </c>
      <c r="R159" s="295">
        <v>87</v>
      </c>
      <c r="S159" s="295">
        <v>39.6</v>
      </c>
      <c r="T159" s="295">
        <v>56.15</v>
      </c>
      <c r="U159" s="295">
        <v>18.600000000000001</v>
      </c>
      <c r="V159" s="295">
        <v>40.1</v>
      </c>
      <c r="W159" s="295">
        <v>3.4</v>
      </c>
      <c r="X159" s="295">
        <v>3.6</v>
      </c>
      <c r="Y159" s="295">
        <v>1.1000000000000001</v>
      </c>
      <c r="Z159" s="295">
        <v>1.2</v>
      </c>
      <c r="AA159" s="295">
        <v>1.1000000000000001</v>
      </c>
      <c r="AB159" s="295">
        <v>1.6</v>
      </c>
      <c r="AC159" s="295">
        <v>2</v>
      </c>
      <c r="AD159" s="295">
        <v>1.6</v>
      </c>
      <c r="AE159" s="295">
        <v>2.6</v>
      </c>
      <c r="AF159" s="295">
        <v>0.8</v>
      </c>
      <c r="AG159" s="295">
        <v>0.9</v>
      </c>
      <c r="AH159" s="295">
        <v>9.5</v>
      </c>
      <c r="AI159" s="295">
        <v>8.9</v>
      </c>
      <c r="AJ159" s="295">
        <v>0.3</v>
      </c>
      <c r="AK159" s="1"/>
    </row>
    <row r="160" spans="2:40" ht="14.25">
      <c r="B160" s="573"/>
      <c r="C160" s="147" t="s">
        <v>186</v>
      </c>
      <c r="D160" s="296">
        <v>13345.688519774108</v>
      </c>
      <c r="E160" s="296">
        <v>14536.162197047535</v>
      </c>
      <c r="F160" s="296">
        <v>14729.278350179846</v>
      </c>
      <c r="G160" s="296">
        <v>14069.57663758138</v>
      </c>
      <c r="H160" s="296">
        <v>15430.338909675736</v>
      </c>
      <c r="I160" s="296">
        <v>17980</v>
      </c>
      <c r="J160" s="296">
        <v>16529.2</v>
      </c>
      <c r="K160" s="296">
        <v>15574.4</v>
      </c>
      <c r="L160" s="296">
        <v>14607.2</v>
      </c>
      <c r="M160" s="296">
        <v>14942</v>
      </c>
      <c r="N160" s="296">
        <v>13144</v>
      </c>
      <c r="O160" s="296">
        <v>9895.2000000000007</v>
      </c>
      <c r="P160" s="296">
        <v>6460.4</v>
      </c>
      <c r="Q160" s="296">
        <v>5323.32</v>
      </c>
      <c r="R160" s="296">
        <v>1078.8</v>
      </c>
      <c r="S160" s="296">
        <v>491.04</v>
      </c>
      <c r="T160" s="296">
        <v>696.26</v>
      </c>
      <c r="U160" s="296">
        <v>230.64000000000004</v>
      </c>
      <c r="V160" s="296">
        <v>497.24</v>
      </c>
      <c r="W160" s="296">
        <v>42.16</v>
      </c>
      <c r="X160" s="296">
        <v>44.64</v>
      </c>
      <c r="Y160" s="296">
        <v>13.640000000000002</v>
      </c>
      <c r="Z160" s="296">
        <v>14.88</v>
      </c>
      <c r="AA160" s="296">
        <v>13.640000000000002</v>
      </c>
      <c r="AB160" s="296">
        <v>19.84</v>
      </c>
      <c r="AC160" s="296">
        <v>24.8</v>
      </c>
      <c r="AD160" s="296">
        <v>19.84</v>
      </c>
      <c r="AE160" s="296">
        <v>32.24</v>
      </c>
      <c r="AF160" s="296">
        <v>9.92</v>
      </c>
      <c r="AG160" s="296">
        <v>11.16</v>
      </c>
      <c r="AH160" s="296">
        <v>117.8</v>
      </c>
      <c r="AI160" s="296">
        <v>110.36</v>
      </c>
      <c r="AJ160" s="296">
        <v>3.72</v>
      </c>
      <c r="AK160" s="114"/>
    </row>
    <row r="161" spans="2:40" ht="12.75">
      <c r="B161" s="231"/>
      <c r="C161" s="231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204"/>
      <c r="AH161" s="233"/>
      <c r="AI161" s="233"/>
      <c r="AJ161" s="233"/>
      <c r="AK161" s="1"/>
      <c r="AN161" s="15"/>
    </row>
    <row r="162" spans="2:40" ht="12.75">
      <c r="B162" s="66"/>
      <c r="C162" s="63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1"/>
    </row>
    <row r="163" spans="2:40" ht="12.75">
      <c r="B163" s="223" t="s">
        <v>430</v>
      </c>
      <c r="C163" s="62"/>
      <c r="D163" s="1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2:40" ht="12.75">
      <c r="B164" s="120" t="s">
        <v>114</v>
      </c>
      <c r="C164" s="120" t="s">
        <v>115</v>
      </c>
      <c r="D164" s="121">
        <v>1990</v>
      </c>
      <c r="E164" s="121">
        <f t="shared" ref="E164:Q164" si="282">D164+1</f>
        <v>1991</v>
      </c>
      <c r="F164" s="121">
        <f t="shared" si="282"/>
        <v>1992</v>
      </c>
      <c r="G164" s="121">
        <f t="shared" si="282"/>
        <v>1993</v>
      </c>
      <c r="H164" s="121">
        <f t="shared" si="282"/>
        <v>1994</v>
      </c>
      <c r="I164" s="121">
        <f t="shared" si="282"/>
        <v>1995</v>
      </c>
      <c r="J164" s="121">
        <f t="shared" si="282"/>
        <v>1996</v>
      </c>
      <c r="K164" s="121">
        <f t="shared" si="282"/>
        <v>1997</v>
      </c>
      <c r="L164" s="121">
        <f t="shared" si="282"/>
        <v>1998</v>
      </c>
      <c r="M164" s="121">
        <f t="shared" si="282"/>
        <v>1999</v>
      </c>
      <c r="N164" s="121">
        <f t="shared" si="282"/>
        <v>2000</v>
      </c>
      <c r="O164" s="121">
        <f t="shared" si="282"/>
        <v>2001</v>
      </c>
      <c r="P164" s="121">
        <f t="shared" si="282"/>
        <v>2002</v>
      </c>
      <c r="Q164" s="121">
        <f t="shared" si="282"/>
        <v>2003</v>
      </c>
      <c r="R164" s="121">
        <f t="shared" ref="R164:AJ164" si="283">Q164+1</f>
        <v>2004</v>
      </c>
      <c r="S164" s="121">
        <f t="shared" si="283"/>
        <v>2005</v>
      </c>
      <c r="T164" s="121">
        <f t="shared" si="283"/>
        <v>2006</v>
      </c>
      <c r="U164" s="121">
        <f t="shared" si="283"/>
        <v>2007</v>
      </c>
      <c r="V164" s="121">
        <f t="shared" si="283"/>
        <v>2008</v>
      </c>
      <c r="W164" s="121">
        <f t="shared" si="283"/>
        <v>2009</v>
      </c>
      <c r="X164" s="121">
        <f t="shared" si="283"/>
        <v>2010</v>
      </c>
      <c r="Y164" s="121">
        <f t="shared" si="283"/>
        <v>2011</v>
      </c>
      <c r="Z164" s="121">
        <f t="shared" si="283"/>
        <v>2012</v>
      </c>
      <c r="AA164" s="121">
        <f t="shared" si="283"/>
        <v>2013</v>
      </c>
      <c r="AB164" s="121">
        <f t="shared" si="283"/>
        <v>2014</v>
      </c>
      <c r="AC164" s="121">
        <f t="shared" si="283"/>
        <v>2015</v>
      </c>
      <c r="AD164" s="121">
        <f t="shared" si="283"/>
        <v>2016</v>
      </c>
      <c r="AE164" s="121">
        <f t="shared" si="283"/>
        <v>2017</v>
      </c>
      <c r="AF164" s="121">
        <f t="shared" si="283"/>
        <v>2018</v>
      </c>
      <c r="AG164" s="121">
        <f t="shared" si="283"/>
        <v>2019</v>
      </c>
      <c r="AH164" s="121">
        <f t="shared" si="283"/>
        <v>2020</v>
      </c>
      <c r="AI164" s="121">
        <f t="shared" si="283"/>
        <v>2021</v>
      </c>
      <c r="AJ164" s="121">
        <f t="shared" si="283"/>
        <v>2022</v>
      </c>
      <c r="AK164" s="1"/>
    </row>
    <row r="165" spans="2:40" ht="14.25">
      <c r="B165" s="218" t="s">
        <v>341</v>
      </c>
      <c r="C165" s="147" t="s">
        <v>186</v>
      </c>
      <c r="D165" s="148">
        <v>1.3593956488929699</v>
      </c>
      <c r="E165" s="148" t="s">
        <v>528</v>
      </c>
      <c r="F165" s="148">
        <v>40.781869466789097</v>
      </c>
      <c r="G165" s="148">
        <v>265.08215153412914</v>
      </c>
      <c r="H165" s="148">
        <v>455.39754237914491</v>
      </c>
      <c r="I165" s="148">
        <v>502.97639009039887</v>
      </c>
      <c r="J165" s="148">
        <v>478.53948814993754</v>
      </c>
      <c r="K165" s="148">
        <v>385.79738770868869</v>
      </c>
      <c r="L165" s="148">
        <v>275.98274804362427</v>
      </c>
      <c r="M165" s="148">
        <v>166.4939614513878</v>
      </c>
      <c r="N165" s="148">
        <v>264.3951553057322</v>
      </c>
      <c r="O165" s="148">
        <v>394.50216145138785</v>
      </c>
      <c r="P165" s="148">
        <v>377.39726145138781</v>
      </c>
      <c r="Q165" s="148">
        <v>476.17240893678616</v>
      </c>
      <c r="R165" s="148">
        <v>516.60676089316178</v>
      </c>
      <c r="S165" s="148">
        <v>407.18126871349563</v>
      </c>
      <c r="T165" s="148">
        <v>330.43508882514095</v>
      </c>
      <c r="U165" s="148">
        <v>325.03626927172172</v>
      </c>
      <c r="V165" s="148">
        <v>278.15951508244171</v>
      </c>
      <c r="W165" s="148">
        <v>211.62891508244175</v>
      </c>
      <c r="X165" s="148">
        <v>115.1560150824417</v>
      </c>
      <c r="Y165" s="148">
        <v>137.62911508244173</v>
      </c>
      <c r="Z165" s="148">
        <v>108.66686878244171</v>
      </c>
      <c r="AA165" s="148">
        <v>118.5417150824417</v>
      </c>
      <c r="AB165" s="148">
        <v>90.765615082441741</v>
      </c>
      <c r="AC165" s="148">
        <v>75.025815082441724</v>
      </c>
      <c r="AD165" s="148">
        <v>136.29678608244174</v>
      </c>
      <c r="AE165" s="148">
        <v>86.144615082441732</v>
      </c>
      <c r="AF165" s="148">
        <v>80.525615082441718</v>
      </c>
      <c r="AG165" s="148">
        <v>108.23741508244174</v>
      </c>
      <c r="AH165" s="148">
        <v>69.333255082441724</v>
      </c>
      <c r="AI165" s="148">
        <v>109.14179508244172</v>
      </c>
      <c r="AJ165" s="148">
        <v>62.518125082441721</v>
      </c>
      <c r="AK165" s="187"/>
    </row>
    <row r="166" spans="2:40" ht="12.75">
      <c r="B166" s="231"/>
      <c r="C166" s="231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204"/>
      <c r="AH166" s="232"/>
      <c r="AI166" s="232"/>
      <c r="AJ166" s="232"/>
      <c r="AK166" s="1"/>
      <c r="AN166" s="15"/>
    </row>
    <row r="167" spans="2:40" ht="12.75">
      <c r="B167" s="16"/>
      <c r="C167" s="63"/>
      <c r="D167" s="1"/>
      <c r="E167" s="1"/>
      <c r="F167" s="1"/>
      <c r="G167" s="1"/>
      <c r="H167" s="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40" ht="12.75">
      <c r="B168" s="223" t="s">
        <v>431</v>
      </c>
      <c r="C168" s="72"/>
      <c r="D168" s="74"/>
      <c r="E168" s="73"/>
      <c r="F168" s="73"/>
      <c r="G168" s="73"/>
      <c r="H168" s="73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40" ht="12.75">
      <c r="B169" s="120" t="s">
        <v>114</v>
      </c>
      <c r="C169" s="120" t="s">
        <v>115</v>
      </c>
      <c r="D169" s="121">
        <v>1990</v>
      </c>
      <c r="E169" s="121">
        <f t="shared" ref="E169:Q169" si="284">D169+1</f>
        <v>1991</v>
      </c>
      <c r="F169" s="121">
        <f t="shared" si="284"/>
        <v>1992</v>
      </c>
      <c r="G169" s="121">
        <f t="shared" si="284"/>
        <v>1993</v>
      </c>
      <c r="H169" s="121">
        <f t="shared" si="284"/>
        <v>1994</v>
      </c>
      <c r="I169" s="121">
        <f t="shared" si="284"/>
        <v>1995</v>
      </c>
      <c r="J169" s="121">
        <f t="shared" si="284"/>
        <v>1996</v>
      </c>
      <c r="K169" s="121">
        <f t="shared" si="284"/>
        <v>1997</v>
      </c>
      <c r="L169" s="121">
        <f t="shared" si="284"/>
        <v>1998</v>
      </c>
      <c r="M169" s="121">
        <f t="shared" si="284"/>
        <v>1999</v>
      </c>
      <c r="N169" s="121">
        <f t="shared" si="284"/>
        <v>2000</v>
      </c>
      <c r="O169" s="121">
        <f t="shared" si="284"/>
        <v>2001</v>
      </c>
      <c r="P169" s="121">
        <f t="shared" si="284"/>
        <v>2002</v>
      </c>
      <c r="Q169" s="121">
        <f t="shared" si="284"/>
        <v>2003</v>
      </c>
      <c r="R169" s="121">
        <f t="shared" ref="R169:AJ169" si="285">Q169+1</f>
        <v>2004</v>
      </c>
      <c r="S169" s="121">
        <f t="shared" si="285"/>
        <v>2005</v>
      </c>
      <c r="T169" s="121">
        <f t="shared" si="285"/>
        <v>2006</v>
      </c>
      <c r="U169" s="121">
        <f t="shared" si="285"/>
        <v>2007</v>
      </c>
      <c r="V169" s="121">
        <f t="shared" si="285"/>
        <v>2008</v>
      </c>
      <c r="W169" s="121">
        <f t="shared" si="285"/>
        <v>2009</v>
      </c>
      <c r="X169" s="121">
        <f t="shared" si="285"/>
        <v>2010</v>
      </c>
      <c r="Y169" s="121">
        <f t="shared" si="285"/>
        <v>2011</v>
      </c>
      <c r="Z169" s="121">
        <f t="shared" si="285"/>
        <v>2012</v>
      </c>
      <c r="AA169" s="121">
        <f t="shared" si="285"/>
        <v>2013</v>
      </c>
      <c r="AB169" s="121">
        <f t="shared" si="285"/>
        <v>2014</v>
      </c>
      <c r="AC169" s="121">
        <f t="shared" si="285"/>
        <v>2015</v>
      </c>
      <c r="AD169" s="121">
        <f t="shared" si="285"/>
        <v>2016</v>
      </c>
      <c r="AE169" s="121">
        <f t="shared" si="285"/>
        <v>2017</v>
      </c>
      <c r="AF169" s="121">
        <f t="shared" si="285"/>
        <v>2018</v>
      </c>
      <c r="AG169" s="121">
        <f t="shared" si="285"/>
        <v>2019</v>
      </c>
      <c r="AH169" s="121">
        <f t="shared" si="285"/>
        <v>2020</v>
      </c>
      <c r="AI169" s="121">
        <f t="shared" si="285"/>
        <v>2021</v>
      </c>
      <c r="AJ169" s="121">
        <f t="shared" si="285"/>
        <v>2022</v>
      </c>
      <c r="AK169" s="1"/>
    </row>
    <row r="170" spans="2:40" ht="14.25">
      <c r="B170" s="218" t="s">
        <v>342</v>
      </c>
      <c r="C170" s="147" t="s">
        <v>186</v>
      </c>
      <c r="D170" s="296">
        <v>303.84076190476196</v>
      </c>
      <c r="E170" s="296">
        <v>351.81561904761912</v>
      </c>
      <c r="F170" s="296">
        <v>359.81142857142862</v>
      </c>
      <c r="G170" s="296">
        <v>519.7276190476191</v>
      </c>
      <c r="H170" s="296">
        <v>639.66476190476214</v>
      </c>
      <c r="I170" s="296">
        <v>839.56000000000017</v>
      </c>
      <c r="J170" s="296">
        <v>1098.1199999999999</v>
      </c>
      <c r="K170" s="296">
        <v>1530.55</v>
      </c>
      <c r="L170" s="296">
        <v>1492.9599999999996</v>
      </c>
      <c r="M170" s="296">
        <v>1425.3429999999998</v>
      </c>
      <c r="N170" s="296">
        <v>1498.6399999999999</v>
      </c>
      <c r="O170" s="296">
        <v>1207.2079999999999</v>
      </c>
      <c r="P170" s="296">
        <v>1146.5730000000001</v>
      </c>
      <c r="Q170" s="296">
        <v>1109.422</v>
      </c>
      <c r="R170" s="296">
        <v>998.19800000000009</v>
      </c>
      <c r="S170" s="296">
        <v>954.60559999999998</v>
      </c>
      <c r="T170" s="296">
        <v>995.71595999999988</v>
      </c>
      <c r="U170" s="296">
        <v>888.53287</v>
      </c>
      <c r="V170" s="296">
        <v>592.13199999999995</v>
      </c>
      <c r="W170" s="296">
        <v>418.18129999999996</v>
      </c>
      <c r="X170" s="296">
        <v>227.12069999999997</v>
      </c>
      <c r="Y170" s="296">
        <v>186.75630000000001</v>
      </c>
      <c r="Z170" s="296">
        <v>134.03400000000002</v>
      </c>
      <c r="AA170" s="296">
        <v>100.47459999999998</v>
      </c>
      <c r="AB170" s="296">
        <v>96.986999999999995</v>
      </c>
      <c r="AC170" s="296">
        <v>103.7188</v>
      </c>
      <c r="AD170" s="296">
        <v>87.935001187771562</v>
      </c>
      <c r="AE170" s="296">
        <v>73.430100652945043</v>
      </c>
      <c r="AF170" s="296">
        <v>79.289699184373035</v>
      </c>
      <c r="AG170" s="296">
        <v>58.25629995502532</v>
      </c>
      <c r="AH170" s="296">
        <v>67.131899803802369</v>
      </c>
      <c r="AI170" s="296">
        <v>71.852699999999999</v>
      </c>
      <c r="AJ170" s="296">
        <v>66.666315187291744</v>
      </c>
      <c r="AK170" s="187"/>
    </row>
    <row r="171" spans="2:40" ht="12.75">
      <c r="B171" s="231"/>
      <c r="C171" s="231"/>
      <c r="D171" s="298"/>
      <c r="E171" s="298"/>
      <c r="F171" s="298"/>
      <c r="G171" s="298"/>
      <c r="H171" s="298"/>
      <c r="I171" s="298"/>
      <c r="J171" s="298"/>
      <c r="K171" s="298"/>
      <c r="L171" s="298"/>
      <c r="M171" s="298"/>
      <c r="N171" s="298"/>
      <c r="O171" s="298"/>
      <c r="P171" s="298"/>
      <c r="Q171" s="298"/>
      <c r="R171" s="298"/>
      <c r="S171" s="298"/>
      <c r="T171" s="298"/>
      <c r="U171" s="298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204"/>
      <c r="AH171" s="232"/>
      <c r="AI171" s="232"/>
      <c r="AJ171" s="232"/>
      <c r="AK171" s="1"/>
      <c r="AN171" s="15"/>
    </row>
    <row r="172" spans="2:40" ht="12.75">
      <c r="B172" s="16"/>
      <c r="C172" s="63"/>
      <c r="D172" s="1"/>
      <c r="E172" s="1"/>
      <c r="F172" s="1"/>
      <c r="G172" s="1"/>
      <c r="H172" s="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40" ht="14.25">
      <c r="B173" s="223" t="s">
        <v>432</v>
      </c>
      <c r="C173" s="72"/>
      <c r="D173" s="74"/>
      <c r="E173" s="73"/>
      <c r="F173" s="73"/>
      <c r="G173" s="73"/>
      <c r="H173" s="73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40" ht="12.75">
      <c r="B174" s="120" t="s">
        <v>114</v>
      </c>
      <c r="C174" s="120" t="s">
        <v>115</v>
      </c>
      <c r="D174" s="121">
        <v>1990</v>
      </c>
      <c r="E174" s="121">
        <f t="shared" ref="E174:Q174" si="286">D174+1</f>
        <v>1991</v>
      </c>
      <c r="F174" s="121">
        <f t="shared" si="286"/>
        <v>1992</v>
      </c>
      <c r="G174" s="121">
        <f t="shared" si="286"/>
        <v>1993</v>
      </c>
      <c r="H174" s="121">
        <f t="shared" si="286"/>
        <v>1994</v>
      </c>
      <c r="I174" s="121">
        <f t="shared" si="286"/>
        <v>1995</v>
      </c>
      <c r="J174" s="121">
        <f t="shared" si="286"/>
        <v>1996</v>
      </c>
      <c r="K174" s="121">
        <f t="shared" si="286"/>
        <v>1997</v>
      </c>
      <c r="L174" s="121">
        <f t="shared" si="286"/>
        <v>1998</v>
      </c>
      <c r="M174" s="121">
        <f t="shared" si="286"/>
        <v>1999</v>
      </c>
      <c r="N174" s="121">
        <f t="shared" si="286"/>
        <v>2000</v>
      </c>
      <c r="O174" s="121">
        <f t="shared" si="286"/>
        <v>2001</v>
      </c>
      <c r="P174" s="121">
        <f t="shared" si="286"/>
        <v>2002</v>
      </c>
      <c r="Q174" s="121">
        <f t="shared" si="286"/>
        <v>2003</v>
      </c>
      <c r="R174" s="121">
        <f t="shared" ref="R174:AJ174" si="287">Q174+1</f>
        <v>2004</v>
      </c>
      <c r="S174" s="121">
        <f t="shared" si="287"/>
        <v>2005</v>
      </c>
      <c r="T174" s="121">
        <f t="shared" si="287"/>
        <v>2006</v>
      </c>
      <c r="U174" s="121">
        <f t="shared" si="287"/>
        <v>2007</v>
      </c>
      <c r="V174" s="121">
        <f t="shared" si="287"/>
        <v>2008</v>
      </c>
      <c r="W174" s="121">
        <f t="shared" si="287"/>
        <v>2009</v>
      </c>
      <c r="X174" s="121">
        <f t="shared" si="287"/>
        <v>2010</v>
      </c>
      <c r="Y174" s="121">
        <f t="shared" si="287"/>
        <v>2011</v>
      </c>
      <c r="Z174" s="121">
        <f t="shared" si="287"/>
        <v>2012</v>
      </c>
      <c r="AA174" s="121">
        <f t="shared" si="287"/>
        <v>2013</v>
      </c>
      <c r="AB174" s="121">
        <f t="shared" si="287"/>
        <v>2014</v>
      </c>
      <c r="AC174" s="121">
        <f t="shared" si="287"/>
        <v>2015</v>
      </c>
      <c r="AD174" s="121">
        <f t="shared" si="287"/>
        <v>2016</v>
      </c>
      <c r="AE174" s="121">
        <f t="shared" si="287"/>
        <v>2017</v>
      </c>
      <c r="AF174" s="121">
        <f t="shared" si="287"/>
        <v>2018</v>
      </c>
      <c r="AG174" s="121">
        <f t="shared" si="287"/>
        <v>2019</v>
      </c>
      <c r="AH174" s="121">
        <f t="shared" si="287"/>
        <v>2020</v>
      </c>
      <c r="AI174" s="121">
        <f t="shared" si="287"/>
        <v>2021</v>
      </c>
      <c r="AJ174" s="121">
        <f t="shared" si="287"/>
        <v>2022</v>
      </c>
      <c r="AK174" s="1"/>
    </row>
    <row r="175" spans="2:40" ht="14.25">
      <c r="B175" s="143" t="s">
        <v>188</v>
      </c>
      <c r="C175" s="144" t="s">
        <v>158</v>
      </c>
      <c r="D175" s="299">
        <v>1848.3636363636363</v>
      </c>
      <c r="E175" s="299">
        <v>2065.818181818182</v>
      </c>
      <c r="F175" s="299">
        <v>2283.2727272727275</v>
      </c>
      <c r="G175" s="299">
        <v>2283.2727272727275</v>
      </c>
      <c r="H175" s="299">
        <v>2174.5454545454545</v>
      </c>
      <c r="I175" s="299">
        <v>2392</v>
      </c>
      <c r="J175" s="299">
        <v>2420</v>
      </c>
      <c r="K175" s="299">
        <v>2542</v>
      </c>
      <c r="L175" s="299">
        <v>2440</v>
      </c>
      <c r="M175" s="299">
        <v>1838</v>
      </c>
      <c r="N175" s="299">
        <v>1556</v>
      </c>
      <c r="O175" s="299">
        <v>1666</v>
      </c>
      <c r="P175" s="299">
        <v>1642</v>
      </c>
      <c r="Q175" s="299">
        <v>1757</v>
      </c>
      <c r="R175" s="299">
        <v>1895</v>
      </c>
      <c r="S175" s="299">
        <v>2313</v>
      </c>
      <c r="T175" s="299">
        <v>2787</v>
      </c>
      <c r="U175" s="299">
        <v>2723</v>
      </c>
      <c r="V175" s="299">
        <v>2647</v>
      </c>
      <c r="W175" s="299">
        <v>2562</v>
      </c>
      <c r="X175" s="299">
        <v>2201</v>
      </c>
      <c r="Y175" s="299">
        <v>1993</v>
      </c>
      <c r="Z175" s="299">
        <v>2230</v>
      </c>
      <c r="AA175" s="299">
        <v>2128</v>
      </c>
      <c r="AB175" s="299">
        <v>1997</v>
      </c>
      <c r="AC175" s="299">
        <v>2027</v>
      </c>
      <c r="AD175" s="299">
        <v>2002.7449951171875</v>
      </c>
      <c r="AE175" s="299">
        <v>1680.3900146484375</v>
      </c>
      <c r="AF175" s="299">
        <v>1658</v>
      </c>
      <c r="AG175" s="299">
        <v>1573</v>
      </c>
      <c r="AH175" s="299">
        <v>1260</v>
      </c>
      <c r="AI175" s="299">
        <v>1307.2</v>
      </c>
      <c r="AJ175" s="299">
        <v>1229.8</v>
      </c>
      <c r="AK175" s="187"/>
    </row>
    <row r="176" spans="2:40" ht="12.75">
      <c r="B176" s="599" t="s">
        <v>189</v>
      </c>
      <c r="C176" s="144" t="s">
        <v>158</v>
      </c>
      <c r="D176" s="295">
        <v>152.22727272727272</v>
      </c>
      <c r="E176" s="295">
        <v>170.13636363636365</v>
      </c>
      <c r="F176" s="295">
        <v>188.04545454545456</v>
      </c>
      <c r="G176" s="295">
        <v>188.04545454545456</v>
      </c>
      <c r="H176" s="295">
        <v>179.09090909090909</v>
      </c>
      <c r="I176" s="295">
        <v>197</v>
      </c>
      <c r="J176" s="295">
        <v>175</v>
      </c>
      <c r="K176" s="295">
        <v>108</v>
      </c>
      <c r="L176" s="295">
        <v>88</v>
      </c>
      <c r="M176" s="295">
        <v>64</v>
      </c>
      <c r="N176" s="295">
        <v>36</v>
      </c>
      <c r="O176" s="295">
        <v>33</v>
      </c>
      <c r="P176" s="295">
        <v>36</v>
      </c>
      <c r="Q176" s="295">
        <v>34</v>
      </c>
      <c r="R176" s="295">
        <v>32</v>
      </c>
      <c r="S176" s="295">
        <v>40.799999999999997</v>
      </c>
      <c r="T176" s="295">
        <v>57.17</v>
      </c>
      <c r="U176" s="295">
        <v>50.16</v>
      </c>
      <c r="V176" s="295">
        <v>53.9</v>
      </c>
      <c r="W176" s="295">
        <v>10.199999999999999</v>
      </c>
      <c r="X176" s="295">
        <v>8.3000000000000007</v>
      </c>
      <c r="Y176" s="295">
        <v>5.8</v>
      </c>
      <c r="Z176" s="295">
        <v>5.4</v>
      </c>
      <c r="AA176" s="295">
        <v>4.07</v>
      </c>
      <c r="AB176" s="295">
        <v>2.7</v>
      </c>
      <c r="AC176" s="295">
        <v>2.2999999999999998</v>
      </c>
      <c r="AD176" s="295">
        <v>2.2000000000000002</v>
      </c>
      <c r="AE176" s="295">
        <v>1.7849999666213989</v>
      </c>
      <c r="AF176" s="295">
        <v>1.9979999959468842</v>
      </c>
      <c r="AG176" s="295">
        <v>1.761000007390976</v>
      </c>
      <c r="AH176" s="295">
        <v>2.2820000052452087</v>
      </c>
      <c r="AI176" s="295">
        <v>2.0009999999999999</v>
      </c>
      <c r="AJ176" s="295">
        <v>1.4356</v>
      </c>
      <c r="AK176" s="1"/>
    </row>
    <row r="177" spans="2:40" ht="14.25">
      <c r="B177" s="573"/>
      <c r="C177" s="147" t="s">
        <v>186</v>
      </c>
      <c r="D177" s="296">
        <v>3577.3409090909086</v>
      </c>
      <c r="E177" s="296">
        <v>3998.2045454545455</v>
      </c>
      <c r="F177" s="296">
        <v>4419.068181818182</v>
      </c>
      <c r="G177" s="296">
        <v>4419.068181818182</v>
      </c>
      <c r="H177" s="296">
        <v>4208.636363636364</v>
      </c>
      <c r="I177" s="296">
        <v>4629.5</v>
      </c>
      <c r="J177" s="296">
        <v>4112.5</v>
      </c>
      <c r="K177" s="296">
        <v>2538</v>
      </c>
      <c r="L177" s="296">
        <v>2068</v>
      </c>
      <c r="M177" s="296">
        <v>1504</v>
      </c>
      <c r="N177" s="296">
        <v>846</v>
      </c>
      <c r="O177" s="296">
        <v>775.5</v>
      </c>
      <c r="P177" s="296">
        <v>846</v>
      </c>
      <c r="Q177" s="296">
        <v>799</v>
      </c>
      <c r="R177" s="296">
        <v>752</v>
      </c>
      <c r="S177" s="296">
        <v>958.79999999999984</v>
      </c>
      <c r="T177" s="296">
        <v>1343.4949999999999</v>
      </c>
      <c r="U177" s="296">
        <v>1178.76</v>
      </c>
      <c r="V177" s="296">
        <v>1266.6500000000001</v>
      </c>
      <c r="W177" s="296">
        <v>239.69999999999996</v>
      </c>
      <c r="X177" s="296">
        <v>195.05000000000004</v>
      </c>
      <c r="Y177" s="296">
        <v>136.30000000000001</v>
      </c>
      <c r="Z177" s="296">
        <v>126.9</v>
      </c>
      <c r="AA177" s="296">
        <v>95.644999999999996</v>
      </c>
      <c r="AB177" s="296">
        <v>63.45</v>
      </c>
      <c r="AC177" s="296">
        <v>54.04999999999999</v>
      </c>
      <c r="AD177" s="296">
        <v>51.70000000000001</v>
      </c>
      <c r="AE177" s="296">
        <v>41.947499215602875</v>
      </c>
      <c r="AF177" s="296">
        <v>46.952999904751778</v>
      </c>
      <c r="AG177" s="296">
        <v>41.383500173687935</v>
      </c>
      <c r="AH177" s="296">
        <v>53.627000123262405</v>
      </c>
      <c r="AI177" s="296">
        <v>47.023499999999999</v>
      </c>
      <c r="AJ177" s="296">
        <v>33.736599999999996</v>
      </c>
      <c r="AK177" s="114"/>
    </row>
    <row r="178" spans="2:40" ht="12.75">
      <c r="B178" s="231"/>
      <c r="C178" s="231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204"/>
      <c r="AH178" s="204"/>
      <c r="AI178" s="204"/>
      <c r="AJ178" s="233"/>
      <c r="AK178" s="1"/>
      <c r="AN178" s="15"/>
    </row>
    <row r="179" spans="2:40" ht="12.75">
      <c r="B179" s="16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2:40" ht="14.25">
      <c r="B180" s="223" t="s">
        <v>433</v>
      </c>
      <c r="C180" s="72"/>
      <c r="D180" s="74"/>
      <c r="E180" s="73"/>
      <c r="F180" s="73"/>
      <c r="G180" s="73"/>
      <c r="H180" s="73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2:40" ht="12.75">
      <c r="B181" s="120" t="s">
        <v>114</v>
      </c>
      <c r="C181" s="120" t="s">
        <v>115</v>
      </c>
      <c r="D181" s="121">
        <v>1990</v>
      </c>
      <c r="E181" s="121">
        <f t="shared" ref="E181" si="288">D181+1</f>
        <v>1991</v>
      </c>
      <c r="F181" s="121">
        <f t="shared" ref="F181" si="289">E181+1</f>
        <v>1992</v>
      </c>
      <c r="G181" s="121">
        <f t="shared" ref="G181" si="290">F181+1</f>
        <v>1993</v>
      </c>
      <c r="H181" s="121">
        <f t="shared" ref="H181" si="291">G181+1</f>
        <v>1994</v>
      </c>
      <c r="I181" s="121">
        <f t="shared" ref="I181" si="292">H181+1</f>
        <v>1995</v>
      </c>
      <c r="J181" s="121">
        <f t="shared" ref="J181" si="293">I181+1</f>
        <v>1996</v>
      </c>
      <c r="K181" s="121">
        <f t="shared" ref="K181" si="294">J181+1</f>
        <v>1997</v>
      </c>
      <c r="L181" s="121">
        <f t="shared" ref="L181" si="295">K181+1</f>
        <v>1998</v>
      </c>
      <c r="M181" s="121">
        <f t="shared" ref="M181" si="296">L181+1</f>
        <v>1999</v>
      </c>
      <c r="N181" s="121">
        <f t="shared" ref="N181" si="297">M181+1</f>
        <v>2000</v>
      </c>
      <c r="O181" s="121">
        <f t="shared" ref="O181" si="298">N181+1</f>
        <v>2001</v>
      </c>
      <c r="P181" s="121">
        <f t="shared" ref="P181" si="299">O181+1</f>
        <v>2002</v>
      </c>
      <c r="Q181" s="121">
        <f t="shared" ref="Q181" si="300">P181+1</f>
        <v>2003</v>
      </c>
      <c r="R181" s="121">
        <f t="shared" ref="R181" si="301">Q181+1</f>
        <v>2004</v>
      </c>
      <c r="S181" s="121">
        <f t="shared" ref="S181" si="302">R181+1</f>
        <v>2005</v>
      </c>
      <c r="T181" s="121">
        <f t="shared" ref="T181" si="303">S181+1</f>
        <v>2006</v>
      </c>
      <c r="U181" s="121">
        <f t="shared" ref="U181" si="304">T181+1</f>
        <v>2007</v>
      </c>
      <c r="V181" s="121">
        <f t="shared" ref="V181" si="305">U181+1</f>
        <v>2008</v>
      </c>
      <c r="W181" s="121">
        <f t="shared" ref="W181" si="306">V181+1</f>
        <v>2009</v>
      </c>
      <c r="X181" s="121">
        <f t="shared" ref="X181" si="307">W181+1</f>
        <v>2010</v>
      </c>
      <c r="Y181" s="121">
        <f t="shared" ref="Y181" si="308">X181+1</f>
        <v>2011</v>
      </c>
      <c r="Z181" s="121">
        <f t="shared" ref="Z181" si="309">Y181+1</f>
        <v>2012</v>
      </c>
      <c r="AA181" s="121">
        <f t="shared" ref="AA181:AJ181" si="310">Z181+1</f>
        <v>2013</v>
      </c>
      <c r="AB181" s="121">
        <f t="shared" si="310"/>
        <v>2014</v>
      </c>
      <c r="AC181" s="121">
        <f t="shared" si="310"/>
        <v>2015</v>
      </c>
      <c r="AD181" s="121">
        <f t="shared" si="310"/>
        <v>2016</v>
      </c>
      <c r="AE181" s="121">
        <f t="shared" si="310"/>
        <v>2017</v>
      </c>
      <c r="AF181" s="121">
        <f t="shared" si="310"/>
        <v>2018</v>
      </c>
      <c r="AG181" s="121">
        <f t="shared" si="310"/>
        <v>2019</v>
      </c>
      <c r="AH181" s="121">
        <f t="shared" si="310"/>
        <v>2020</v>
      </c>
      <c r="AI181" s="121">
        <f t="shared" si="310"/>
        <v>2021</v>
      </c>
      <c r="AJ181" s="121">
        <f t="shared" si="310"/>
        <v>2022</v>
      </c>
      <c r="AK181" s="1"/>
    </row>
    <row r="182" spans="2:40" ht="14.25">
      <c r="B182" s="143" t="s">
        <v>190</v>
      </c>
      <c r="C182" s="144" t="s">
        <v>158</v>
      </c>
      <c r="D182" s="299">
        <v>6</v>
      </c>
      <c r="E182" s="299">
        <v>6</v>
      </c>
      <c r="F182" s="299">
        <v>6</v>
      </c>
      <c r="G182" s="299">
        <v>8</v>
      </c>
      <c r="H182" s="299">
        <v>14</v>
      </c>
      <c r="I182" s="299">
        <v>37</v>
      </c>
      <c r="J182" s="299">
        <v>45</v>
      </c>
      <c r="K182" s="299">
        <v>50</v>
      </c>
      <c r="L182" s="299">
        <v>62</v>
      </c>
      <c r="M182" s="299">
        <v>107</v>
      </c>
      <c r="N182" s="299">
        <v>208</v>
      </c>
      <c r="O182" s="299">
        <v>274</v>
      </c>
      <c r="P182" s="299">
        <v>371</v>
      </c>
      <c r="Q182" s="299">
        <v>487</v>
      </c>
      <c r="R182" s="299">
        <v>609</v>
      </c>
      <c r="S182" s="299">
        <v>1663</v>
      </c>
      <c r="T182" s="299">
        <v>2390</v>
      </c>
      <c r="U182" s="299">
        <v>3028</v>
      </c>
      <c r="V182" s="299">
        <v>3353</v>
      </c>
      <c r="W182" s="299">
        <v>2887</v>
      </c>
      <c r="X182" s="299">
        <v>3642</v>
      </c>
      <c r="Y182" s="299">
        <v>3612</v>
      </c>
      <c r="Z182" s="299">
        <v>3501</v>
      </c>
      <c r="AA182" s="299">
        <v>4148</v>
      </c>
      <c r="AB182" s="299">
        <v>4660.08</v>
      </c>
      <c r="AC182" s="299">
        <v>4963</v>
      </c>
      <c r="AD182" s="299">
        <v>4365.5</v>
      </c>
      <c r="AE182" s="299">
        <v>4649.39990234375</v>
      </c>
      <c r="AF182" s="299">
        <v>4718.89990234375</v>
      </c>
      <c r="AG182" s="299">
        <v>3828.699951171875</v>
      </c>
      <c r="AH182" s="299">
        <v>4037</v>
      </c>
      <c r="AI182" s="299">
        <v>4191</v>
      </c>
      <c r="AJ182" s="299">
        <v>4172</v>
      </c>
      <c r="AK182" s="187"/>
    </row>
    <row r="183" spans="2:40" ht="12.75">
      <c r="B183" s="599" t="s">
        <v>189</v>
      </c>
      <c r="C183" s="144" t="s">
        <v>158</v>
      </c>
      <c r="D183" s="295">
        <v>0.16216216216216217</v>
      </c>
      <c r="E183" s="295">
        <v>0.16216216216216217</v>
      </c>
      <c r="F183" s="295">
        <v>0.16216216216216217</v>
      </c>
      <c r="G183" s="295">
        <v>0.21621621621621623</v>
      </c>
      <c r="H183" s="295">
        <v>0.3783783783783784</v>
      </c>
      <c r="I183" s="295">
        <v>1</v>
      </c>
      <c r="J183" s="295">
        <v>1</v>
      </c>
      <c r="K183" s="295">
        <v>1</v>
      </c>
      <c r="L183" s="295">
        <v>2</v>
      </c>
      <c r="M183" s="295">
        <v>3</v>
      </c>
      <c r="N183" s="295">
        <v>7</v>
      </c>
      <c r="O183" s="295">
        <v>7</v>
      </c>
      <c r="P183" s="295">
        <v>9</v>
      </c>
      <c r="Q183" s="295">
        <v>8</v>
      </c>
      <c r="R183" s="295">
        <v>8.1</v>
      </c>
      <c r="S183" s="295">
        <v>72.099999999999994</v>
      </c>
      <c r="T183" s="295">
        <v>65.300000000000011</v>
      </c>
      <c r="U183" s="295">
        <v>71.399999999999991</v>
      </c>
      <c r="V183" s="295">
        <v>71.099999999999994</v>
      </c>
      <c r="W183" s="295">
        <v>66.800000000000011</v>
      </c>
      <c r="X183" s="295">
        <v>76.899999999999991</v>
      </c>
      <c r="Y183" s="295">
        <v>93.1</v>
      </c>
      <c r="Z183" s="295">
        <v>76.399999999999991</v>
      </c>
      <c r="AA183" s="295">
        <v>86.399999999999991</v>
      </c>
      <c r="AB183" s="295">
        <v>56.0854</v>
      </c>
      <c r="AC183" s="295">
        <v>23.5</v>
      </c>
      <c r="AD183" s="295">
        <v>25.100000381469727</v>
      </c>
      <c r="AE183" s="295">
        <v>13.610000252723694</v>
      </c>
      <c r="AF183" s="295">
        <v>3.3699999749660492</v>
      </c>
      <c r="AG183" s="295">
        <v>1.1199999749660492</v>
      </c>
      <c r="AH183" s="295">
        <v>0.87846998870372772</v>
      </c>
      <c r="AI183" s="295">
        <v>1.3886000000000001</v>
      </c>
      <c r="AJ183" s="295">
        <v>1.19</v>
      </c>
      <c r="AK183" s="1"/>
    </row>
    <row r="184" spans="2:40" ht="14.25">
      <c r="B184" s="573"/>
      <c r="C184" s="147" t="s">
        <v>186</v>
      </c>
      <c r="D184" s="296">
        <v>2.6108108108108108</v>
      </c>
      <c r="E184" s="296">
        <v>2.6108108108108108</v>
      </c>
      <c r="F184" s="296">
        <v>2.6108108108108108</v>
      </c>
      <c r="G184" s="296">
        <v>3.4810810810810811</v>
      </c>
      <c r="H184" s="296">
        <v>6.0918918918918923</v>
      </c>
      <c r="I184" s="296">
        <v>16.100000000000001</v>
      </c>
      <c r="J184" s="296">
        <v>16.100000000000001</v>
      </c>
      <c r="K184" s="296">
        <v>16.100000000000001</v>
      </c>
      <c r="L184" s="296">
        <v>32.200000000000003</v>
      </c>
      <c r="M184" s="296">
        <v>48.3</v>
      </c>
      <c r="N184" s="296">
        <v>112.7</v>
      </c>
      <c r="O184" s="296">
        <v>112.7</v>
      </c>
      <c r="P184" s="296">
        <v>144.9</v>
      </c>
      <c r="Q184" s="296">
        <v>128.80000000000001</v>
      </c>
      <c r="R184" s="296">
        <v>130.41</v>
      </c>
      <c r="S184" s="296">
        <v>1160.81</v>
      </c>
      <c r="T184" s="296">
        <v>1051.3300000000002</v>
      </c>
      <c r="U184" s="296">
        <v>1149.5399999999997</v>
      </c>
      <c r="V184" s="296">
        <v>1144.71</v>
      </c>
      <c r="W184" s="296">
        <v>1075.4800000000002</v>
      </c>
      <c r="X184" s="296">
        <v>1238.0899999999997</v>
      </c>
      <c r="Y184" s="296">
        <v>1498.91</v>
      </c>
      <c r="Z184" s="296">
        <v>1230.0399999999997</v>
      </c>
      <c r="AA184" s="296">
        <v>1391.0399999999997</v>
      </c>
      <c r="AB184" s="296">
        <v>902.97493999999995</v>
      </c>
      <c r="AC184" s="296">
        <v>378.35</v>
      </c>
      <c r="AD184" s="296">
        <v>404.11000614166261</v>
      </c>
      <c r="AE184" s="296">
        <v>219.12100406885145</v>
      </c>
      <c r="AF184" s="296">
        <v>54.256999596953392</v>
      </c>
      <c r="AG184" s="296">
        <v>18.031999596953391</v>
      </c>
      <c r="AH184" s="296">
        <v>14.143366818130016</v>
      </c>
      <c r="AI184" s="296">
        <v>22.356459999999998</v>
      </c>
      <c r="AJ184" s="296">
        <v>19.158999999999999</v>
      </c>
      <c r="AK184" s="114"/>
    </row>
    <row r="185" spans="2:40" ht="12.75">
      <c r="B185" s="203"/>
      <c r="C185" s="231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204"/>
      <c r="AH185" s="204"/>
      <c r="AI185" s="204"/>
      <c r="AJ185" s="233"/>
      <c r="AK185" s="1"/>
      <c r="AN185" s="15"/>
    </row>
    <row r="186" spans="2:40" ht="12.75">
      <c r="B186" s="16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2:40" ht="12.75">
      <c r="B187" s="223" t="s">
        <v>434</v>
      </c>
      <c r="C187" s="63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1"/>
    </row>
    <row r="188" spans="2:40" ht="12.75">
      <c r="B188" s="280" t="s">
        <v>114</v>
      </c>
      <c r="C188" s="280" t="s">
        <v>115</v>
      </c>
      <c r="D188" s="121">
        <v>1990</v>
      </c>
      <c r="E188" s="121">
        <f t="shared" ref="E188" si="311">D188+1</f>
        <v>1991</v>
      </c>
      <c r="F188" s="121">
        <f t="shared" ref="F188" si="312">E188+1</f>
        <v>1992</v>
      </c>
      <c r="G188" s="121">
        <f t="shared" ref="G188" si="313">F188+1</f>
        <v>1993</v>
      </c>
      <c r="H188" s="121">
        <f t="shared" ref="H188" si="314">G188+1</f>
        <v>1994</v>
      </c>
      <c r="I188" s="121">
        <f t="shared" ref="I188" si="315">H188+1</f>
        <v>1995</v>
      </c>
      <c r="J188" s="121">
        <f t="shared" ref="J188" si="316">I188+1</f>
        <v>1996</v>
      </c>
      <c r="K188" s="121">
        <f t="shared" ref="K188" si="317">J188+1</f>
        <v>1997</v>
      </c>
      <c r="L188" s="121">
        <f t="shared" ref="L188" si="318">K188+1</f>
        <v>1998</v>
      </c>
      <c r="M188" s="121">
        <f t="shared" ref="M188" si="319">L188+1</f>
        <v>1999</v>
      </c>
      <c r="N188" s="121">
        <f t="shared" ref="N188" si="320">M188+1</f>
        <v>2000</v>
      </c>
      <c r="O188" s="121">
        <f t="shared" ref="O188" si="321">N188+1</f>
        <v>2001</v>
      </c>
      <c r="P188" s="121">
        <f t="shared" ref="P188" si="322">O188+1</f>
        <v>2002</v>
      </c>
      <c r="Q188" s="121">
        <f t="shared" ref="Q188" si="323">P188+1</f>
        <v>2003</v>
      </c>
      <c r="R188" s="121">
        <f t="shared" ref="R188" si="324">Q188+1</f>
        <v>2004</v>
      </c>
      <c r="S188" s="121">
        <f t="shared" ref="S188" si="325">R188+1</f>
        <v>2005</v>
      </c>
      <c r="T188" s="121">
        <f t="shared" ref="T188" si="326">S188+1</f>
        <v>2006</v>
      </c>
      <c r="U188" s="121">
        <f t="shared" ref="U188" si="327">T188+1</f>
        <v>2007</v>
      </c>
      <c r="V188" s="121">
        <f t="shared" ref="V188" si="328">U188+1</f>
        <v>2008</v>
      </c>
      <c r="W188" s="121">
        <f t="shared" ref="W188" si="329">V188+1</f>
        <v>2009</v>
      </c>
      <c r="X188" s="121">
        <f t="shared" ref="X188" si="330">W188+1</f>
        <v>2010</v>
      </c>
      <c r="Y188" s="121">
        <f t="shared" ref="Y188" si="331">X188+1</f>
        <v>2011</v>
      </c>
      <c r="Z188" s="121">
        <f t="shared" ref="Z188" si="332">Y188+1</f>
        <v>2012</v>
      </c>
      <c r="AA188" s="121">
        <f t="shared" ref="AA188" si="333">Z188+1</f>
        <v>2013</v>
      </c>
      <c r="AB188" s="121">
        <f t="shared" ref="AB188:AJ188" si="334">AA188+1</f>
        <v>2014</v>
      </c>
      <c r="AC188" s="121">
        <f t="shared" si="334"/>
        <v>2015</v>
      </c>
      <c r="AD188" s="121">
        <f t="shared" si="334"/>
        <v>2016</v>
      </c>
      <c r="AE188" s="121">
        <f t="shared" si="334"/>
        <v>2017</v>
      </c>
      <c r="AF188" s="121">
        <f t="shared" si="334"/>
        <v>2018</v>
      </c>
      <c r="AG188" s="121">
        <f t="shared" si="334"/>
        <v>2019</v>
      </c>
      <c r="AH188" s="121">
        <f t="shared" si="334"/>
        <v>2020</v>
      </c>
      <c r="AI188" s="121">
        <f t="shared" si="334"/>
        <v>2021</v>
      </c>
      <c r="AJ188" s="121">
        <f t="shared" si="334"/>
        <v>2022</v>
      </c>
      <c r="AK188" s="1"/>
    </row>
    <row r="189" spans="2:40" ht="15.75">
      <c r="B189" s="325" t="s">
        <v>346</v>
      </c>
      <c r="C189" s="144" t="s">
        <v>179</v>
      </c>
      <c r="D189" s="292">
        <v>0.82202425546517233</v>
      </c>
      <c r="E189" s="292">
        <v>0.82472034964585939</v>
      </c>
      <c r="F189" s="292">
        <v>0.8094799400987136</v>
      </c>
      <c r="G189" s="292">
        <v>0.78366917450545337</v>
      </c>
      <c r="H189" s="292">
        <v>0.79093013845283977</v>
      </c>
      <c r="I189" s="292">
        <v>0.83183768811447101</v>
      </c>
      <c r="J189" s="292">
        <v>0.82943804652347541</v>
      </c>
      <c r="K189" s="292">
        <v>0.85401118188801062</v>
      </c>
      <c r="L189" s="292">
        <v>0.87129877849482695</v>
      </c>
      <c r="M189" s="292">
        <v>0.88054776444374305</v>
      </c>
      <c r="N189" s="292">
        <v>0.82888039635572686</v>
      </c>
      <c r="O189" s="292">
        <v>0.83417762250014016</v>
      </c>
      <c r="P189" s="292">
        <v>0.8447708695416779</v>
      </c>
      <c r="Q189" s="292">
        <v>0.84378464754145466</v>
      </c>
      <c r="R189" s="292">
        <v>0.86154468397651252</v>
      </c>
      <c r="S189" s="292">
        <v>0.88493794837448392</v>
      </c>
      <c r="T189" s="292">
        <v>0.86383305114185482</v>
      </c>
      <c r="U189" s="292">
        <v>0.86666386970925602</v>
      </c>
      <c r="V189" s="292">
        <v>0.8711209679334615</v>
      </c>
      <c r="W189" s="292">
        <v>0.86741614192586913</v>
      </c>
      <c r="X189" s="292">
        <v>0.86781168291462518</v>
      </c>
      <c r="Y189" s="292">
        <v>0.86775700616970997</v>
      </c>
      <c r="Z189" s="292">
        <v>0.87565862629265001</v>
      </c>
      <c r="AA189" s="292">
        <v>0.86376834037846784</v>
      </c>
      <c r="AB189" s="292">
        <v>0.85018337270524913</v>
      </c>
      <c r="AC189" s="292">
        <v>0.84917124563431889</v>
      </c>
      <c r="AD189" s="292">
        <v>0.83977122582777819</v>
      </c>
      <c r="AE189" s="292">
        <v>0.85676379576360062</v>
      </c>
      <c r="AF189" s="292">
        <v>0.85565969732057645</v>
      </c>
      <c r="AG189" s="292">
        <v>0.84111729524193035</v>
      </c>
      <c r="AH189" s="292">
        <v>0.8304859333574216</v>
      </c>
      <c r="AI189" s="292">
        <v>0.81740723580612518</v>
      </c>
      <c r="AJ189" s="292">
        <v>0.82502236280641228</v>
      </c>
      <c r="AK189" s="187"/>
    </row>
    <row r="190" spans="2:40" ht="12.75">
      <c r="B190" s="229"/>
      <c r="C190" s="18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187"/>
      <c r="AH190" s="236"/>
      <c r="AI190" s="236"/>
      <c r="AJ190" s="328"/>
      <c r="AK190" s="1"/>
      <c r="AN190" s="166"/>
    </row>
    <row r="191" spans="2:40" ht="12.75">
      <c r="B191" s="66"/>
      <c r="C191" s="63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1"/>
    </row>
    <row r="192" spans="2:40" ht="12.75">
      <c r="B192" s="223" t="s">
        <v>435</v>
      </c>
      <c r="C192" s="63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1"/>
    </row>
    <row r="193" spans="2:41" ht="12.75">
      <c r="B193" s="280" t="s">
        <v>114</v>
      </c>
      <c r="C193" s="280" t="s">
        <v>115</v>
      </c>
      <c r="D193" s="121">
        <v>1990</v>
      </c>
      <c r="E193" s="121">
        <f t="shared" ref="E193" si="335">D193+1</f>
        <v>1991</v>
      </c>
      <c r="F193" s="121">
        <f t="shared" ref="F193" si="336">E193+1</f>
        <v>1992</v>
      </c>
      <c r="G193" s="121">
        <f t="shared" ref="G193" si="337">F193+1</f>
        <v>1993</v>
      </c>
      <c r="H193" s="121">
        <f t="shared" ref="H193" si="338">G193+1</f>
        <v>1994</v>
      </c>
      <c r="I193" s="121">
        <f t="shared" ref="I193" si="339">H193+1</f>
        <v>1995</v>
      </c>
      <c r="J193" s="121">
        <f t="shared" ref="J193" si="340">I193+1</f>
        <v>1996</v>
      </c>
      <c r="K193" s="121">
        <f t="shared" ref="K193" si="341">J193+1</f>
        <v>1997</v>
      </c>
      <c r="L193" s="121">
        <f t="shared" ref="L193" si="342">K193+1</f>
        <v>1998</v>
      </c>
      <c r="M193" s="121">
        <f t="shared" ref="M193" si="343">L193+1</f>
        <v>1999</v>
      </c>
      <c r="N193" s="121">
        <f t="shared" ref="N193" si="344">M193+1</f>
        <v>2000</v>
      </c>
      <c r="O193" s="121">
        <f t="shared" ref="O193" si="345">N193+1</f>
        <v>2001</v>
      </c>
      <c r="P193" s="121">
        <f t="shared" ref="P193" si="346">O193+1</f>
        <v>2002</v>
      </c>
      <c r="Q193" s="121">
        <f t="shared" ref="Q193" si="347">P193+1</f>
        <v>2003</v>
      </c>
      <c r="R193" s="121">
        <f t="shared" ref="R193" si="348">Q193+1</f>
        <v>2004</v>
      </c>
      <c r="S193" s="121">
        <f t="shared" ref="S193" si="349">R193+1</f>
        <v>2005</v>
      </c>
      <c r="T193" s="121">
        <f t="shared" ref="T193" si="350">S193+1</f>
        <v>2006</v>
      </c>
      <c r="U193" s="121">
        <f t="shared" ref="U193" si="351">T193+1</f>
        <v>2007</v>
      </c>
      <c r="V193" s="121">
        <f t="shared" ref="V193" si="352">U193+1</f>
        <v>2008</v>
      </c>
      <c r="W193" s="121">
        <f t="shared" ref="W193" si="353">V193+1</f>
        <v>2009</v>
      </c>
      <c r="X193" s="121">
        <f t="shared" ref="X193" si="354">W193+1</f>
        <v>2010</v>
      </c>
      <c r="Y193" s="121">
        <f t="shared" ref="Y193" si="355">X193+1</f>
        <v>2011</v>
      </c>
      <c r="Z193" s="121">
        <f t="shared" ref="Z193" si="356">Y193+1</f>
        <v>2012</v>
      </c>
      <c r="AA193" s="121">
        <f t="shared" ref="AA193" si="357">Z193+1</f>
        <v>2013</v>
      </c>
      <c r="AB193" s="121">
        <f t="shared" ref="AB193:AJ193" si="358">AA193+1</f>
        <v>2014</v>
      </c>
      <c r="AC193" s="121">
        <f t="shared" si="358"/>
        <v>2015</v>
      </c>
      <c r="AD193" s="121">
        <f t="shared" si="358"/>
        <v>2016</v>
      </c>
      <c r="AE193" s="121">
        <f t="shared" si="358"/>
        <v>2017</v>
      </c>
      <c r="AF193" s="121">
        <f t="shared" si="358"/>
        <v>2018</v>
      </c>
      <c r="AG193" s="121">
        <f t="shared" si="358"/>
        <v>2019</v>
      </c>
      <c r="AH193" s="121">
        <f t="shared" si="358"/>
        <v>2020</v>
      </c>
      <c r="AI193" s="121">
        <f t="shared" si="358"/>
        <v>2021</v>
      </c>
      <c r="AJ193" s="121">
        <f t="shared" si="358"/>
        <v>2022</v>
      </c>
      <c r="AK193" s="1"/>
    </row>
    <row r="194" spans="2:41" ht="15.75">
      <c r="B194" s="118" t="s">
        <v>180</v>
      </c>
      <c r="C194" s="144" t="s">
        <v>181</v>
      </c>
      <c r="D194" s="281">
        <v>7430.6999208234365</v>
      </c>
      <c r="E194" s="281">
        <v>7546.3982581155979</v>
      </c>
      <c r="F194" s="281">
        <v>9271.9184481393513</v>
      </c>
      <c r="G194" s="281">
        <v>12731.429057798892</v>
      </c>
      <c r="H194" s="281">
        <v>15604.942573238322</v>
      </c>
      <c r="I194" s="281">
        <v>25116.152692003168</v>
      </c>
      <c r="J194" s="281">
        <v>27127.627854315124</v>
      </c>
      <c r="K194" s="281">
        <v>36682.53191607284</v>
      </c>
      <c r="L194" s="281">
        <v>26986.780471892322</v>
      </c>
      <c r="M194" s="281">
        <v>35358.340453681711</v>
      </c>
      <c r="N194" s="281">
        <v>46561.57385906572</v>
      </c>
      <c r="O194" s="281">
        <v>42344.830488519401</v>
      </c>
      <c r="P194" s="281">
        <v>35125.903731591447</v>
      </c>
      <c r="Q194" s="281">
        <v>39591.526917656374</v>
      </c>
      <c r="R194" s="281">
        <v>39283.430422802849</v>
      </c>
      <c r="S194" s="281">
        <v>37911.247286619167</v>
      </c>
      <c r="T194" s="281">
        <v>37261.66788440221</v>
      </c>
      <c r="U194" s="281">
        <v>36082.076041171815</v>
      </c>
      <c r="V194" s="281">
        <v>34329.975941409342</v>
      </c>
      <c r="W194" s="281">
        <v>36277.012442596992</v>
      </c>
      <c r="X194" s="281">
        <v>38888.884864608081</v>
      </c>
      <c r="Y194" s="281">
        <v>37436.535248614411</v>
      </c>
      <c r="Z194" s="281">
        <v>34845.520962787021</v>
      </c>
      <c r="AA194" s="281">
        <v>32169.702106096593</v>
      </c>
      <c r="AB194" s="281">
        <v>28394.236682501982</v>
      </c>
      <c r="AC194" s="281">
        <v>32257</v>
      </c>
      <c r="AD194" s="281">
        <v>34235</v>
      </c>
      <c r="AE194" s="281">
        <v>34094.684999999998</v>
      </c>
      <c r="AF194" s="281">
        <v>33574.17</v>
      </c>
      <c r="AG194" s="281">
        <v>24788.174999999999</v>
      </c>
      <c r="AH194" s="281">
        <v>23567.015899999999</v>
      </c>
      <c r="AI194" s="281">
        <v>20347.998226950349</v>
      </c>
      <c r="AJ194" s="281">
        <v>21019</v>
      </c>
      <c r="AK194" s="187"/>
    </row>
    <row r="195" spans="2:41" ht="12.75">
      <c r="B195" s="199"/>
      <c r="C195" s="202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187"/>
      <c r="AH195" s="187"/>
      <c r="AI195" s="187"/>
      <c r="AJ195" s="236"/>
      <c r="AK195" s="1"/>
      <c r="AN195" s="166"/>
    </row>
    <row r="196" spans="2:41" ht="12.75">
      <c r="B196" s="199"/>
      <c r="C196" s="202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187"/>
      <c r="AH196" s="187"/>
      <c r="AI196" s="187"/>
      <c r="AJ196" s="187"/>
      <c r="AK196" s="1"/>
      <c r="AN196" s="166"/>
    </row>
    <row r="197" spans="2:41" ht="14.25">
      <c r="B197" s="223" t="s">
        <v>436</v>
      </c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2:41" ht="12.75">
      <c r="B198" s="120" t="s">
        <v>114</v>
      </c>
      <c r="C198" s="120" t="s">
        <v>115</v>
      </c>
      <c r="D198" s="121">
        <v>1990</v>
      </c>
      <c r="E198" s="121">
        <f t="shared" ref="E198" si="359">D198+1</f>
        <v>1991</v>
      </c>
      <c r="F198" s="121">
        <f t="shared" ref="F198" si="360">E198+1</f>
        <v>1992</v>
      </c>
      <c r="G198" s="121">
        <f t="shared" ref="G198" si="361">F198+1</f>
        <v>1993</v>
      </c>
      <c r="H198" s="121">
        <f t="shared" ref="H198" si="362">G198+1</f>
        <v>1994</v>
      </c>
      <c r="I198" s="121">
        <f t="shared" ref="I198" si="363">H198+1</f>
        <v>1995</v>
      </c>
      <c r="J198" s="121">
        <f t="shared" ref="J198" si="364">I198+1</f>
        <v>1996</v>
      </c>
      <c r="K198" s="121">
        <f t="shared" ref="K198" si="365">J198+1</f>
        <v>1997</v>
      </c>
      <c r="L198" s="121">
        <f t="shared" ref="L198" si="366">K198+1</f>
        <v>1998</v>
      </c>
      <c r="M198" s="121">
        <f t="shared" ref="M198" si="367">L198+1</f>
        <v>1999</v>
      </c>
      <c r="N198" s="121">
        <f t="shared" ref="N198" si="368">M198+1</f>
        <v>2000</v>
      </c>
      <c r="O198" s="121">
        <f t="shared" ref="O198" si="369">N198+1</f>
        <v>2001</v>
      </c>
      <c r="P198" s="121">
        <f t="shared" ref="P198" si="370">O198+1</f>
        <v>2002</v>
      </c>
      <c r="Q198" s="121">
        <f t="shared" ref="Q198" si="371">P198+1</f>
        <v>2003</v>
      </c>
      <c r="R198" s="121">
        <f t="shared" ref="R198" si="372">Q198+1</f>
        <v>2004</v>
      </c>
      <c r="S198" s="121">
        <f t="shared" ref="S198" si="373">R198+1</f>
        <v>2005</v>
      </c>
      <c r="T198" s="121">
        <f t="shared" ref="T198" si="374">S198+1</f>
        <v>2006</v>
      </c>
      <c r="U198" s="121">
        <f t="shared" ref="U198" si="375">T198+1</f>
        <v>2007</v>
      </c>
      <c r="V198" s="121">
        <f t="shared" ref="V198" si="376">U198+1</f>
        <v>2008</v>
      </c>
      <c r="W198" s="121">
        <f t="shared" ref="W198" si="377">V198+1</f>
        <v>2009</v>
      </c>
      <c r="X198" s="121">
        <f t="shared" ref="X198" si="378">W198+1</f>
        <v>2010</v>
      </c>
      <c r="Y198" s="121">
        <f t="shared" ref="Y198" si="379">X198+1</f>
        <v>2011</v>
      </c>
      <c r="Z198" s="121">
        <f t="shared" ref="Z198" si="380">Y198+1</f>
        <v>2012</v>
      </c>
      <c r="AA198" s="121">
        <f t="shared" ref="AA198" si="381">Z198+1</f>
        <v>2013</v>
      </c>
      <c r="AB198" s="121">
        <f t="shared" ref="AB198" si="382">AA198+1</f>
        <v>2014</v>
      </c>
      <c r="AC198" s="121">
        <f t="shared" ref="AC198" si="383">AB198+1</f>
        <v>2015</v>
      </c>
      <c r="AD198" s="121">
        <f t="shared" ref="AD198" si="384">AC198+1</f>
        <v>2016</v>
      </c>
      <c r="AE198" s="121">
        <f t="shared" ref="AE198" si="385">AD198+1</f>
        <v>2017</v>
      </c>
      <c r="AF198" s="121">
        <f t="shared" ref="AF198:AJ198" si="386">AE198+1</f>
        <v>2018</v>
      </c>
      <c r="AG198" s="121">
        <f t="shared" si="386"/>
        <v>2019</v>
      </c>
      <c r="AH198" s="121">
        <f t="shared" si="386"/>
        <v>2020</v>
      </c>
      <c r="AI198" s="121">
        <f t="shared" si="386"/>
        <v>2021</v>
      </c>
      <c r="AJ198" s="121">
        <f t="shared" si="386"/>
        <v>2022</v>
      </c>
      <c r="AK198" s="1"/>
    </row>
    <row r="199" spans="2:41" ht="24.75">
      <c r="B199" s="158" t="s">
        <v>191</v>
      </c>
      <c r="C199" s="134" t="s">
        <v>192</v>
      </c>
      <c r="D199" s="161">
        <v>150622.18015570319</v>
      </c>
      <c r="E199" s="161">
        <v>146143.00190284563</v>
      </c>
      <c r="F199" s="161">
        <v>139358.49830245491</v>
      </c>
      <c r="G199" s="161">
        <v>139225.27881538562</v>
      </c>
      <c r="H199" s="161">
        <v>141464.01277989932</v>
      </c>
      <c r="I199" s="161">
        <v>142998.82653200079</v>
      </c>
      <c r="J199" s="161">
        <v>145524.34541152988</v>
      </c>
      <c r="K199" s="161">
        <v>147956.66859980414</v>
      </c>
      <c r="L199" s="161">
        <v>140095.36458454982</v>
      </c>
      <c r="M199" s="161">
        <v>144182.16710782435</v>
      </c>
      <c r="N199" s="161">
        <v>152021.77919768009</v>
      </c>
      <c r="O199" s="161">
        <v>149447.68749515965</v>
      </c>
      <c r="P199" s="161">
        <v>155289.83137138677</v>
      </c>
      <c r="Q199" s="161">
        <v>156754.62522367362</v>
      </c>
      <c r="R199" s="161">
        <v>157523.18716606381</v>
      </c>
      <c r="S199" s="161">
        <v>154092.76735520814</v>
      </c>
      <c r="T199" s="161">
        <v>156062.40840345368</v>
      </c>
      <c r="U199" s="161">
        <v>160284.04057197899</v>
      </c>
      <c r="V199" s="161">
        <v>144726.27649950585</v>
      </c>
      <c r="W199" s="161">
        <v>135624.33015255877</v>
      </c>
      <c r="X199" s="161">
        <v>153144.77763817069</v>
      </c>
      <c r="Y199" s="161">
        <v>148876.94132883192</v>
      </c>
      <c r="Z199" s="161">
        <v>151279.79194607359</v>
      </c>
      <c r="AA199" s="161">
        <v>157540.50389365322</v>
      </c>
      <c r="AB199" s="161">
        <v>155084.8414653003</v>
      </c>
      <c r="AC199" s="161">
        <v>148848.58347004306</v>
      </c>
      <c r="AD199" s="161">
        <v>142730.56637633109</v>
      </c>
      <c r="AE199" s="161">
        <v>139734.46189895776</v>
      </c>
      <c r="AF199" s="161">
        <v>136157.1318480034</v>
      </c>
      <c r="AG199" s="161">
        <v>134124.46559258955</v>
      </c>
      <c r="AH199" s="161">
        <v>111962.99958677562</v>
      </c>
      <c r="AI199" s="161">
        <v>124783.49448518975</v>
      </c>
      <c r="AJ199" s="161">
        <v>114874.7303134087</v>
      </c>
      <c r="AK199" s="187"/>
    </row>
    <row r="200" spans="2:41" ht="25.5">
      <c r="B200" s="158" t="s">
        <v>193</v>
      </c>
      <c r="C200" s="134" t="s">
        <v>192</v>
      </c>
      <c r="D200" s="159">
        <v>7233.6450985304191</v>
      </c>
      <c r="E200" s="159">
        <v>7097.3065277713422</v>
      </c>
      <c r="F200" s="159">
        <v>6824.1010455657806</v>
      </c>
      <c r="G200" s="159">
        <v>6691.1796127579091</v>
      </c>
      <c r="H200" s="159">
        <v>6704.4148786019259</v>
      </c>
      <c r="I200" s="159">
        <v>6905.0538869924403</v>
      </c>
      <c r="J200" s="159">
        <v>6932.1636807597788</v>
      </c>
      <c r="K200" s="159">
        <v>6904.3156888523754</v>
      </c>
      <c r="L200" s="159">
        <v>6619.7833779964194</v>
      </c>
      <c r="M200" s="159">
        <v>6562.4003921561944</v>
      </c>
      <c r="N200" s="159">
        <v>6857.418453499793</v>
      </c>
      <c r="O200" s="159">
        <v>6893.7922090028642</v>
      </c>
      <c r="P200" s="159">
        <v>6758.5867655909169</v>
      </c>
      <c r="Q200" s="159">
        <v>6529.9576695917622</v>
      </c>
      <c r="R200" s="159">
        <v>6636.7799368855431</v>
      </c>
      <c r="S200" s="159">
        <v>6668.3998303542385</v>
      </c>
      <c r="T200" s="159">
        <v>6726.4332233571204</v>
      </c>
      <c r="U200" s="159">
        <v>6830.662202177673</v>
      </c>
      <c r="V200" s="159">
        <v>6407.150861802018</v>
      </c>
      <c r="W200" s="159">
        <v>5751.1426281309814</v>
      </c>
      <c r="X200" s="159">
        <v>6354.9970900816852</v>
      </c>
      <c r="Y200" s="159">
        <v>6159.5405134647663</v>
      </c>
      <c r="Z200" s="159">
        <v>6255.8892049810638</v>
      </c>
      <c r="AA200" s="159">
        <v>6386.1683372495509</v>
      </c>
      <c r="AB200" s="159">
        <v>6303.6696433123907</v>
      </c>
      <c r="AC200" s="159">
        <v>6098.0405008798316</v>
      </c>
      <c r="AD200" s="159">
        <v>6031.5374588220147</v>
      </c>
      <c r="AE200" s="159">
        <v>5942.9613112772049</v>
      </c>
      <c r="AF200" s="159">
        <v>5815.0618721336759</v>
      </c>
      <c r="AG200" s="159">
        <v>5493.4584735628223</v>
      </c>
      <c r="AH200" s="159">
        <v>5056.0599394229212</v>
      </c>
      <c r="AI200" s="159">
        <v>5426.9013243425243</v>
      </c>
      <c r="AJ200" s="159">
        <v>5208.3498701094095</v>
      </c>
      <c r="AK200" s="1"/>
    </row>
    <row r="201" spans="2:41" ht="14.25">
      <c r="B201" s="158" t="s">
        <v>194</v>
      </c>
      <c r="C201" s="134" t="s">
        <v>192</v>
      </c>
      <c r="D201" s="160">
        <f>SUM(D199:D200)</f>
        <v>157855.82525423361</v>
      </c>
      <c r="E201" s="160">
        <f t="shared" ref="E201:AF201" si="387">SUM(E199:E200)</f>
        <v>153240.30843061698</v>
      </c>
      <c r="F201" s="160">
        <f t="shared" si="387"/>
        <v>146182.59934802068</v>
      </c>
      <c r="G201" s="160">
        <f t="shared" si="387"/>
        <v>145916.45842814352</v>
      </c>
      <c r="H201" s="160">
        <f t="shared" si="387"/>
        <v>148168.42765850126</v>
      </c>
      <c r="I201" s="160">
        <f t="shared" si="387"/>
        <v>149903.88041899324</v>
      </c>
      <c r="J201" s="160">
        <f t="shared" si="387"/>
        <v>152456.50909228966</v>
      </c>
      <c r="K201" s="160">
        <f t="shared" si="387"/>
        <v>154860.9842886565</v>
      </c>
      <c r="L201" s="160">
        <f t="shared" si="387"/>
        <v>146715.14796254624</v>
      </c>
      <c r="M201" s="160">
        <f t="shared" si="387"/>
        <v>150744.56749998053</v>
      </c>
      <c r="N201" s="160">
        <f t="shared" si="387"/>
        <v>158879.19765117989</v>
      </c>
      <c r="O201" s="160">
        <f t="shared" si="387"/>
        <v>156341.47970416251</v>
      </c>
      <c r="P201" s="160">
        <f t="shared" si="387"/>
        <v>162048.41813697768</v>
      </c>
      <c r="Q201" s="160">
        <f t="shared" si="387"/>
        <v>163284.58289326538</v>
      </c>
      <c r="R201" s="160">
        <f t="shared" si="387"/>
        <v>164159.96710294936</v>
      </c>
      <c r="S201" s="160">
        <f t="shared" si="387"/>
        <v>160761.16718556237</v>
      </c>
      <c r="T201" s="160">
        <f t="shared" si="387"/>
        <v>162788.84162681081</v>
      </c>
      <c r="U201" s="160">
        <f t="shared" si="387"/>
        <v>167114.70277415667</v>
      </c>
      <c r="V201" s="160">
        <f t="shared" si="387"/>
        <v>151133.42736130787</v>
      </c>
      <c r="W201" s="160">
        <f t="shared" si="387"/>
        <v>141375.47278068974</v>
      </c>
      <c r="X201" s="160">
        <f t="shared" si="387"/>
        <v>159499.77472825238</v>
      </c>
      <c r="Y201" s="160">
        <f t="shared" si="387"/>
        <v>155036.48184229669</v>
      </c>
      <c r="Z201" s="160">
        <f t="shared" si="387"/>
        <v>157535.68115105465</v>
      </c>
      <c r="AA201" s="160">
        <f t="shared" si="387"/>
        <v>163926.67223090277</v>
      </c>
      <c r="AB201" s="160">
        <f t="shared" si="387"/>
        <v>161388.5111086127</v>
      </c>
      <c r="AC201" s="160">
        <f t="shared" si="387"/>
        <v>154946.6239709229</v>
      </c>
      <c r="AD201" s="160">
        <f t="shared" si="387"/>
        <v>148762.1038351531</v>
      </c>
      <c r="AE201" s="160">
        <f t="shared" si="387"/>
        <v>145677.42321023496</v>
      </c>
      <c r="AF201" s="160">
        <f t="shared" si="387"/>
        <v>141972.19372013706</v>
      </c>
      <c r="AG201" s="160">
        <f t="shared" ref="AG201:AH201" si="388">SUM(AG199:AG200)</f>
        <v>139617.92406615237</v>
      </c>
      <c r="AH201" s="160">
        <f t="shared" si="388"/>
        <v>117019.05952619854</v>
      </c>
      <c r="AI201" s="160">
        <f t="shared" ref="AI201:AJ201" si="389">SUM(AI199:AI200)</f>
        <v>130210.39580953227</v>
      </c>
      <c r="AJ201" s="160">
        <f t="shared" si="389"/>
        <v>120083.0801835181</v>
      </c>
      <c r="AK201" s="187"/>
    </row>
    <row r="202" spans="2:41" ht="12.75">
      <c r="B202" s="203"/>
      <c r="C202" s="20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204"/>
      <c r="AH202" s="204"/>
      <c r="AI202" s="204"/>
      <c r="AJ202" s="204"/>
      <c r="AK202" s="1"/>
      <c r="AN202" s="15"/>
    </row>
    <row r="203" spans="2:41" ht="12.75">
      <c r="B203" s="203"/>
      <c r="C203" s="20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204"/>
      <c r="AH203" s="204"/>
      <c r="AI203" s="204"/>
      <c r="AJ203" s="204"/>
      <c r="AK203" s="1"/>
      <c r="AN203" s="15"/>
    </row>
    <row r="204" spans="2:41" ht="14.25">
      <c r="B204" s="223" t="s">
        <v>437</v>
      </c>
      <c r="C204" s="6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2:41" ht="12.75">
      <c r="B205" s="334" t="s">
        <v>356</v>
      </c>
      <c r="C205" s="280" t="s">
        <v>115</v>
      </c>
      <c r="D205" s="121">
        <v>1990</v>
      </c>
      <c r="E205" s="121">
        <f t="shared" ref="E205:Q205" si="390">D205+1</f>
        <v>1991</v>
      </c>
      <c r="F205" s="121">
        <f t="shared" si="390"/>
        <v>1992</v>
      </c>
      <c r="G205" s="121">
        <f t="shared" si="390"/>
        <v>1993</v>
      </c>
      <c r="H205" s="121">
        <f t="shared" si="390"/>
        <v>1994</v>
      </c>
      <c r="I205" s="121">
        <f t="shared" si="390"/>
        <v>1995</v>
      </c>
      <c r="J205" s="121">
        <f t="shared" si="390"/>
        <v>1996</v>
      </c>
      <c r="K205" s="121">
        <f t="shared" si="390"/>
        <v>1997</v>
      </c>
      <c r="L205" s="121">
        <f t="shared" si="390"/>
        <v>1998</v>
      </c>
      <c r="M205" s="121">
        <f t="shared" si="390"/>
        <v>1999</v>
      </c>
      <c r="N205" s="121">
        <f t="shared" si="390"/>
        <v>2000</v>
      </c>
      <c r="O205" s="121">
        <f t="shared" si="390"/>
        <v>2001</v>
      </c>
      <c r="P205" s="121">
        <f t="shared" si="390"/>
        <v>2002</v>
      </c>
      <c r="Q205" s="121">
        <f t="shared" si="390"/>
        <v>2003</v>
      </c>
      <c r="R205" s="121">
        <f t="shared" ref="R205:AJ205" si="391">Q205+1</f>
        <v>2004</v>
      </c>
      <c r="S205" s="121">
        <f t="shared" si="391"/>
        <v>2005</v>
      </c>
      <c r="T205" s="121">
        <f t="shared" si="391"/>
        <v>2006</v>
      </c>
      <c r="U205" s="121">
        <f t="shared" si="391"/>
        <v>2007</v>
      </c>
      <c r="V205" s="121">
        <f t="shared" si="391"/>
        <v>2008</v>
      </c>
      <c r="W205" s="121">
        <f t="shared" si="391"/>
        <v>2009</v>
      </c>
      <c r="X205" s="121">
        <f t="shared" si="391"/>
        <v>2010</v>
      </c>
      <c r="Y205" s="121">
        <f t="shared" si="391"/>
        <v>2011</v>
      </c>
      <c r="Z205" s="121">
        <f t="shared" si="391"/>
        <v>2012</v>
      </c>
      <c r="AA205" s="121">
        <f t="shared" si="391"/>
        <v>2013</v>
      </c>
      <c r="AB205" s="121">
        <f t="shared" si="391"/>
        <v>2014</v>
      </c>
      <c r="AC205" s="121">
        <f t="shared" si="391"/>
        <v>2015</v>
      </c>
      <c r="AD205" s="121">
        <f t="shared" si="391"/>
        <v>2016</v>
      </c>
      <c r="AE205" s="121">
        <f t="shared" si="391"/>
        <v>2017</v>
      </c>
      <c r="AF205" s="121">
        <f t="shared" si="391"/>
        <v>2018</v>
      </c>
      <c r="AG205" s="121">
        <f t="shared" si="391"/>
        <v>2019</v>
      </c>
      <c r="AH205" s="121">
        <f t="shared" si="391"/>
        <v>2020</v>
      </c>
      <c r="AI205" s="121">
        <f t="shared" si="391"/>
        <v>2021</v>
      </c>
      <c r="AJ205" s="121">
        <f t="shared" si="391"/>
        <v>2022</v>
      </c>
      <c r="AK205" s="1"/>
      <c r="AO205" s="205"/>
    </row>
    <row r="206" spans="2:41" ht="12.75">
      <c r="B206" s="143" t="s">
        <v>195</v>
      </c>
      <c r="C206" s="144" t="s">
        <v>196</v>
      </c>
      <c r="D206" s="160">
        <v>12341.442999999999</v>
      </c>
      <c r="E206" s="160">
        <v>12843.708999999999</v>
      </c>
      <c r="F206" s="160">
        <v>10775.846</v>
      </c>
      <c r="G206" s="160">
        <v>9723.5950000000012</v>
      </c>
      <c r="H206" s="160">
        <v>14185.394</v>
      </c>
      <c r="I206" s="160">
        <v>18462.688000000002</v>
      </c>
      <c r="J206" s="160">
        <v>17406.936000000002</v>
      </c>
      <c r="K206" s="160">
        <v>15457.859</v>
      </c>
      <c r="L206" s="160">
        <v>10998.045999999998</v>
      </c>
      <c r="M206" s="160">
        <v>10857.964</v>
      </c>
      <c r="N206" s="160">
        <v>11362.501</v>
      </c>
      <c r="O206" s="160">
        <v>10905.974</v>
      </c>
      <c r="P206" s="160">
        <v>10860.174999999999</v>
      </c>
      <c r="Q206" s="160">
        <v>12000.827000000001</v>
      </c>
      <c r="R206" s="160">
        <v>15430.298999999999</v>
      </c>
      <c r="S206" s="160">
        <v>15075.115</v>
      </c>
      <c r="T206" s="160">
        <v>13892.597</v>
      </c>
      <c r="U206" s="160">
        <v>15035.397999999999</v>
      </c>
      <c r="V206" s="160">
        <v>15115.924999999999</v>
      </c>
      <c r="W206" s="160">
        <v>11218.203</v>
      </c>
      <c r="X206" s="160">
        <v>17321.311000000002</v>
      </c>
      <c r="Y206" s="160">
        <v>20437.419000000002</v>
      </c>
      <c r="Z206" s="160">
        <v>20026.878000000001</v>
      </c>
      <c r="AA206" s="160">
        <v>19959.734</v>
      </c>
      <c r="AB206" s="160">
        <v>19225.965</v>
      </c>
      <c r="AC206" s="160">
        <v>18209.348000000002</v>
      </c>
      <c r="AD206" s="160">
        <v>19772.577000000001</v>
      </c>
      <c r="AE206" s="160">
        <v>16652.808000000001</v>
      </c>
      <c r="AF206" s="160">
        <v>15719.800999999999</v>
      </c>
      <c r="AG206" s="160">
        <v>18055.593000000001</v>
      </c>
      <c r="AH206" s="160">
        <v>17380.321</v>
      </c>
      <c r="AI206" s="160">
        <v>23099.359</v>
      </c>
      <c r="AJ206" s="160">
        <v>21194.704000000002</v>
      </c>
      <c r="AK206" s="187"/>
    </row>
    <row r="207" spans="2:41" ht="12.75">
      <c r="B207" s="143" t="s">
        <v>197</v>
      </c>
      <c r="C207" s="144" t="s">
        <v>196</v>
      </c>
      <c r="D207" s="160">
        <v>211933</v>
      </c>
      <c r="E207" s="160">
        <v>193576</v>
      </c>
      <c r="F207" s="160">
        <v>185992</v>
      </c>
      <c r="G207" s="160">
        <v>181946</v>
      </c>
      <c r="H207" s="160">
        <v>174855</v>
      </c>
      <c r="I207" s="160">
        <v>186143</v>
      </c>
      <c r="J207" s="160">
        <v>187298</v>
      </c>
      <c r="K207" s="160">
        <v>185335</v>
      </c>
      <c r="L207" s="160">
        <v>175089</v>
      </c>
      <c r="M207" s="160">
        <v>182145</v>
      </c>
      <c r="N207" s="160">
        <v>184728</v>
      </c>
      <c r="O207" s="160">
        <v>179028</v>
      </c>
      <c r="P207" s="160">
        <v>208655</v>
      </c>
      <c r="Q207" s="160">
        <v>206088</v>
      </c>
      <c r="R207" s="160">
        <v>206924</v>
      </c>
      <c r="S207" s="160">
        <v>216061</v>
      </c>
      <c r="T207" s="160">
        <v>221112</v>
      </c>
      <c r="U207" s="160">
        <v>229734</v>
      </c>
      <c r="V207" s="160">
        <v>201256</v>
      </c>
      <c r="W207" s="160">
        <v>169545</v>
      </c>
      <c r="X207" s="160">
        <v>205081</v>
      </c>
      <c r="Y207" s="160">
        <v>217847</v>
      </c>
      <c r="Z207" s="160">
        <v>197278</v>
      </c>
      <c r="AA207" s="160">
        <v>180322</v>
      </c>
      <c r="AB207" s="160">
        <v>180555</v>
      </c>
      <c r="AC207" s="160">
        <v>151979</v>
      </c>
      <c r="AD207" s="160">
        <v>141193</v>
      </c>
      <c r="AE207" s="160">
        <v>161919</v>
      </c>
      <c r="AF207" s="160">
        <v>160049</v>
      </c>
      <c r="AG207" s="160">
        <v>119233</v>
      </c>
      <c r="AH207" s="160">
        <v>76338</v>
      </c>
      <c r="AI207" s="160">
        <v>103026</v>
      </c>
      <c r="AJ207" s="160">
        <v>107547</v>
      </c>
      <c r="AK207" s="1"/>
    </row>
    <row r="208" spans="2:41" ht="12.75">
      <c r="B208" s="143" t="s">
        <v>198</v>
      </c>
      <c r="C208" s="144" t="s">
        <v>196</v>
      </c>
      <c r="D208" s="160">
        <v>87107.68</v>
      </c>
      <c r="E208" s="160">
        <v>80293.747000000003</v>
      </c>
      <c r="F208" s="160">
        <v>82122.777000000002</v>
      </c>
      <c r="G208" s="160">
        <v>78185.839000000007</v>
      </c>
      <c r="H208" s="160">
        <v>75067.235000000001</v>
      </c>
      <c r="I208" s="160">
        <v>92812.304999999993</v>
      </c>
      <c r="J208" s="160">
        <v>90500.349000000002</v>
      </c>
      <c r="K208" s="160">
        <v>85569.335999999996</v>
      </c>
      <c r="L208" s="160">
        <v>94022.895000000004</v>
      </c>
      <c r="M208" s="160">
        <v>101046.086</v>
      </c>
      <c r="N208" s="160">
        <v>107997.958</v>
      </c>
      <c r="O208" s="160">
        <v>112142.38</v>
      </c>
      <c r="P208" s="160">
        <v>135294.44500000001</v>
      </c>
      <c r="Q208" s="160">
        <v>131169.06200000001</v>
      </c>
      <c r="R208" s="160">
        <v>130259.97499999999</v>
      </c>
      <c r="S208" s="160">
        <v>138408.74900000001</v>
      </c>
      <c r="T208" s="160">
        <v>149330.242</v>
      </c>
      <c r="U208" s="160">
        <v>150490.592</v>
      </c>
      <c r="V208" s="160">
        <v>134509.31599999999</v>
      </c>
      <c r="W208" s="160">
        <v>116489.412</v>
      </c>
      <c r="X208" s="160">
        <v>139756.91800000001</v>
      </c>
      <c r="Y208" s="160">
        <v>154203.541</v>
      </c>
      <c r="Z208" s="160">
        <v>135863.39499999999</v>
      </c>
      <c r="AA208" s="160">
        <v>128435.29300000001</v>
      </c>
      <c r="AB208" s="160">
        <v>121079.383</v>
      </c>
      <c r="AC208" s="160">
        <v>103833.73299999999</v>
      </c>
      <c r="AD208" s="160">
        <v>90663.925000000003</v>
      </c>
      <c r="AE208" s="160">
        <v>104031.678</v>
      </c>
      <c r="AF208" s="160">
        <v>100267.671</v>
      </c>
      <c r="AG208" s="160">
        <v>72307.278999999995</v>
      </c>
      <c r="AH208" s="160">
        <v>44578.337</v>
      </c>
      <c r="AI208" s="160">
        <v>46239.031999999999</v>
      </c>
      <c r="AJ208" s="160">
        <v>50858.900999999998</v>
      </c>
      <c r="AK208" s="1"/>
    </row>
    <row r="209" spans="2:41" ht="12.75">
      <c r="B209" s="143" t="s">
        <v>199</v>
      </c>
      <c r="C209" s="144" t="s">
        <v>196</v>
      </c>
      <c r="D209" s="160">
        <v>39982.710974711998</v>
      </c>
      <c r="E209" s="160">
        <v>37960.371949895991</v>
      </c>
      <c r="F209" s="160">
        <v>25932.861387443998</v>
      </c>
      <c r="G209" s="160">
        <v>23212.808962595998</v>
      </c>
      <c r="H209" s="160">
        <v>19608.385493795995</v>
      </c>
      <c r="I209" s="160">
        <v>14299.906465415997</v>
      </c>
      <c r="J209" s="160">
        <v>10498.205176403999</v>
      </c>
      <c r="K209" s="160">
        <v>10290.629003423999</v>
      </c>
      <c r="L209" s="160">
        <v>15220.321744055997</v>
      </c>
      <c r="M209" s="160">
        <v>35700.205340843997</v>
      </c>
      <c r="N209" s="160">
        <v>33200.897079999995</v>
      </c>
      <c r="O209" s="160">
        <v>34292.291710400001</v>
      </c>
      <c r="P209" s="160">
        <v>39978.470666000001</v>
      </c>
      <c r="Q209" s="160">
        <v>36114.300044800002</v>
      </c>
      <c r="R209" s="160">
        <v>32924.169057599996</v>
      </c>
      <c r="S209" s="160">
        <v>26699.728235999995</v>
      </c>
      <c r="T209" s="160">
        <v>37216.686208799998</v>
      </c>
      <c r="U209" s="160">
        <v>36414.950816799996</v>
      </c>
      <c r="V209" s="160">
        <v>39349.043727199998</v>
      </c>
      <c r="W209" s="160">
        <v>33709.417149200002</v>
      </c>
      <c r="X209" s="160">
        <v>39016.711475999997</v>
      </c>
      <c r="Y209" s="160">
        <v>39949.37543</v>
      </c>
      <c r="Z209" s="160">
        <v>33897.566342000006</v>
      </c>
      <c r="AA209" s="160">
        <v>32146.153414204997</v>
      </c>
      <c r="AB209" s="160">
        <v>34760.462287773473</v>
      </c>
      <c r="AC209" s="160">
        <v>30444.38334971149</v>
      </c>
      <c r="AD209" s="160">
        <v>31272.934615862294</v>
      </c>
      <c r="AE209" s="160">
        <v>28049.322855986255</v>
      </c>
      <c r="AF209" s="160">
        <v>27805.740319569839</v>
      </c>
      <c r="AG209" s="160">
        <v>27022.302055623779</v>
      </c>
      <c r="AH209" s="160">
        <v>24397.467968878645</v>
      </c>
      <c r="AI209" s="160">
        <v>28194.616328810815</v>
      </c>
      <c r="AJ209" s="160">
        <v>24726.638400746309</v>
      </c>
      <c r="AK209" s="1"/>
    </row>
    <row r="210" spans="2:41" ht="25.5" thickBot="1">
      <c r="B210" s="136" t="s">
        <v>200</v>
      </c>
      <c r="C210" s="137" t="s">
        <v>196</v>
      </c>
      <c r="D210" s="138">
        <v>97184.052025288009</v>
      </c>
      <c r="E210" s="138">
        <v>88165.590050104016</v>
      </c>
      <c r="F210" s="138">
        <v>88712.207612555998</v>
      </c>
      <c r="G210" s="138">
        <v>90270.947037403996</v>
      </c>
      <c r="H210" s="138">
        <v>94364.773506204001</v>
      </c>
      <c r="I210" s="138">
        <v>97493.476534583999</v>
      </c>
      <c r="J210" s="138">
        <v>103706.38182359599</v>
      </c>
      <c r="K210" s="138">
        <v>104932.89399657601</v>
      </c>
      <c r="L210" s="138">
        <v>76843.829255944001</v>
      </c>
      <c r="M210" s="138">
        <v>56256.672659156015</v>
      </c>
      <c r="N210" s="138">
        <v>54891.645919999995</v>
      </c>
      <c r="O210" s="138">
        <v>43499.302289599982</v>
      </c>
      <c r="P210" s="138">
        <v>44242.25933399998</v>
      </c>
      <c r="Q210" s="138">
        <v>50805.464955199983</v>
      </c>
      <c r="R210" s="138">
        <v>59170.154942400011</v>
      </c>
      <c r="S210" s="138">
        <v>66027.637763999985</v>
      </c>
      <c r="T210" s="138">
        <v>48457.668791200012</v>
      </c>
      <c r="U210" s="138">
        <v>57863.855183199987</v>
      </c>
      <c r="V210" s="138">
        <v>42513.565272799999</v>
      </c>
      <c r="W210" s="138">
        <v>30564.37385080001</v>
      </c>
      <c r="X210" s="138">
        <v>43628.681523999985</v>
      </c>
      <c r="Y210" s="138">
        <v>44131.502569999997</v>
      </c>
      <c r="Z210" s="138">
        <v>47543.916658000002</v>
      </c>
      <c r="AA210" s="138">
        <v>39700.287585794998</v>
      </c>
      <c r="AB210" s="138">
        <v>43941.119712226522</v>
      </c>
      <c r="AC210" s="138">
        <v>35910.231650288515</v>
      </c>
      <c r="AD210" s="138">
        <v>39028.717384137693</v>
      </c>
      <c r="AE210" s="138">
        <v>46490.807144013736</v>
      </c>
      <c r="AF210" s="138">
        <v>47695.389680430162</v>
      </c>
      <c r="AG210" s="138">
        <v>37959.011944376223</v>
      </c>
      <c r="AH210" s="138">
        <v>24742.516031121351</v>
      </c>
      <c r="AI210" s="138">
        <v>51691.710671189176</v>
      </c>
      <c r="AJ210" s="138">
        <v>53156.164599253694</v>
      </c>
      <c r="AK210" s="187"/>
    </row>
    <row r="211" spans="2:41" ht="15" thickTop="1">
      <c r="B211" s="135" t="s">
        <v>201</v>
      </c>
      <c r="C211" s="129" t="s">
        <v>202</v>
      </c>
      <c r="D211" s="131">
        <v>356.08799813345269</v>
      </c>
      <c r="E211" s="131">
        <v>323.04383086462639</v>
      </c>
      <c r="F211" s="131">
        <v>325.04666928823383</v>
      </c>
      <c r="G211" s="131">
        <v>330.7579808649665</v>
      </c>
      <c r="H211" s="131">
        <v>345.75799827112917</v>
      </c>
      <c r="I211" s="131">
        <v>357.22174746569874</v>
      </c>
      <c r="J211" s="131">
        <v>379.98619246312848</v>
      </c>
      <c r="K211" s="131">
        <v>384.48020413748344</v>
      </c>
      <c r="L211" s="131">
        <v>281.56024325408708</v>
      </c>
      <c r="M211" s="131">
        <v>206.12770852192136</v>
      </c>
      <c r="N211" s="131">
        <v>201.12617145061029</v>
      </c>
      <c r="O211" s="131">
        <v>159.38396423803229</v>
      </c>
      <c r="P211" s="131">
        <v>162.10620190075809</v>
      </c>
      <c r="Q211" s="131">
        <v>186.15416761413672</v>
      </c>
      <c r="R211" s="131">
        <v>216.80287643494151</v>
      </c>
      <c r="S211" s="131">
        <v>241.92909086303183</v>
      </c>
      <c r="T211" s="131">
        <v>177.5517064217735</v>
      </c>
      <c r="U211" s="131">
        <v>212.01651842123457</v>
      </c>
      <c r="V211" s="131">
        <v>155.77216668809052</v>
      </c>
      <c r="W211" s="131">
        <v>111.98963689949694</v>
      </c>
      <c r="X211" s="131">
        <v>159.85801724999712</v>
      </c>
      <c r="Y211" s="131">
        <v>161.700382699453</v>
      </c>
      <c r="Z211" s="131">
        <v>174.20366565664159</v>
      </c>
      <c r="AA211" s="131">
        <v>145.46415422223399</v>
      </c>
      <c r="AB211" s="131">
        <v>161.00280887647799</v>
      </c>
      <c r="AC211" s="131">
        <v>131.57716965261403</v>
      </c>
      <c r="AD211" s="131">
        <v>143.00348208796237</v>
      </c>
      <c r="AE211" s="131">
        <v>170.34501137298315</v>
      </c>
      <c r="AF211" s="131">
        <v>174.75867158821507</v>
      </c>
      <c r="AG211" s="131">
        <v>139.08401937058142</v>
      </c>
      <c r="AH211" s="131">
        <v>90.658012489686087</v>
      </c>
      <c r="AI211" s="131">
        <v>189.40142327269709</v>
      </c>
      <c r="AJ211" s="131">
        <v>194.76726732566448</v>
      </c>
      <c r="AK211" s="1"/>
    </row>
    <row r="212" spans="2:41" ht="12.75">
      <c r="B212" s="203"/>
      <c r="C212" s="204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204"/>
      <c r="AH212" s="204"/>
      <c r="AI212" s="204"/>
      <c r="AJ212" s="233"/>
      <c r="AK212" s="1"/>
      <c r="AN212" s="15"/>
    </row>
    <row r="213" spans="2:41" ht="12.75">
      <c r="B213" s="16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2:41" ht="12.75">
      <c r="B214" s="223" t="s">
        <v>438</v>
      </c>
      <c r="C214" s="62"/>
      <c r="D214" s="1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2:41" ht="12.75">
      <c r="B215" s="334" t="s">
        <v>355</v>
      </c>
      <c r="C215" s="221" t="s">
        <v>115</v>
      </c>
      <c r="D215" s="121">
        <v>1990</v>
      </c>
      <c r="E215" s="121">
        <f t="shared" ref="E215:R215" si="392">D215+1</f>
        <v>1991</v>
      </c>
      <c r="F215" s="121">
        <f t="shared" si="392"/>
        <v>1992</v>
      </c>
      <c r="G215" s="121">
        <f t="shared" si="392"/>
        <v>1993</v>
      </c>
      <c r="H215" s="121">
        <f t="shared" si="392"/>
        <v>1994</v>
      </c>
      <c r="I215" s="121">
        <f t="shared" si="392"/>
        <v>1995</v>
      </c>
      <c r="J215" s="121">
        <f t="shared" si="392"/>
        <v>1996</v>
      </c>
      <c r="K215" s="121">
        <f t="shared" si="392"/>
        <v>1997</v>
      </c>
      <c r="L215" s="121">
        <f t="shared" si="392"/>
        <v>1998</v>
      </c>
      <c r="M215" s="121">
        <f t="shared" si="392"/>
        <v>1999</v>
      </c>
      <c r="N215" s="121">
        <f t="shared" si="392"/>
        <v>2000</v>
      </c>
      <c r="O215" s="121">
        <f t="shared" si="392"/>
        <v>2001</v>
      </c>
      <c r="P215" s="121">
        <f t="shared" si="392"/>
        <v>2002</v>
      </c>
      <c r="Q215" s="121">
        <f t="shared" si="392"/>
        <v>2003</v>
      </c>
      <c r="R215" s="121">
        <f t="shared" si="392"/>
        <v>2004</v>
      </c>
      <c r="S215" s="121">
        <f t="shared" ref="S215:AJ215" si="393">R215+1</f>
        <v>2005</v>
      </c>
      <c r="T215" s="121">
        <f t="shared" si="393"/>
        <v>2006</v>
      </c>
      <c r="U215" s="121">
        <f t="shared" si="393"/>
        <v>2007</v>
      </c>
      <c r="V215" s="121">
        <f t="shared" si="393"/>
        <v>2008</v>
      </c>
      <c r="W215" s="121">
        <f t="shared" si="393"/>
        <v>2009</v>
      </c>
      <c r="X215" s="121">
        <f t="shared" si="393"/>
        <v>2010</v>
      </c>
      <c r="Y215" s="121">
        <f t="shared" si="393"/>
        <v>2011</v>
      </c>
      <c r="Z215" s="121">
        <f t="shared" si="393"/>
        <v>2012</v>
      </c>
      <c r="AA215" s="121">
        <f t="shared" si="393"/>
        <v>2013</v>
      </c>
      <c r="AB215" s="121">
        <f t="shared" si="393"/>
        <v>2014</v>
      </c>
      <c r="AC215" s="121">
        <f t="shared" si="393"/>
        <v>2015</v>
      </c>
      <c r="AD215" s="121">
        <f t="shared" si="393"/>
        <v>2016</v>
      </c>
      <c r="AE215" s="121">
        <f t="shared" si="393"/>
        <v>2017</v>
      </c>
      <c r="AF215" s="121">
        <f t="shared" si="393"/>
        <v>2018</v>
      </c>
      <c r="AG215" s="121">
        <f t="shared" si="393"/>
        <v>2019</v>
      </c>
      <c r="AH215" s="121">
        <f t="shared" si="393"/>
        <v>2020</v>
      </c>
      <c r="AI215" s="121">
        <f t="shared" si="393"/>
        <v>2021</v>
      </c>
      <c r="AJ215" s="121">
        <f t="shared" si="393"/>
        <v>2022</v>
      </c>
      <c r="AK215" s="1"/>
      <c r="AO215" s="205"/>
    </row>
    <row r="216" spans="2:41" ht="12.75">
      <c r="B216" s="335" t="s">
        <v>357</v>
      </c>
      <c r="C216" s="222" t="s">
        <v>203</v>
      </c>
      <c r="D216" s="160">
        <v>57563.960399999996</v>
      </c>
      <c r="E216" s="160">
        <v>54379.71</v>
      </c>
      <c r="F216" s="160">
        <v>54539.330399999999</v>
      </c>
      <c r="G216" s="160">
        <v>52580.5524</v>
      </c>
      <c r="H216" s="160">
        <v>55338.7212</v>
      </c>
      <c r="I216" s="160">
        <v>55985.724000000002</v>
      </c>
      <c r="J216" s="160">
        <v>57270.445200000002</v>
      </c>
      <c r="K216" s="160">
        <v>57095.351999999999</v>
      </c>
      <c r="L216" s="160">
        <v>50392.612800000003</v>
      </c>
      <c r="M216" s="160">
        <v>50198.263200000001</v>
      </c>
      <c r="N216" s="160">
        <v>52456.582799999996</v>
      </c>
      <c r="O216" s="160">
        <v>49307.090400000001</v>
      </c>
      <c r="P216" s="160">
        <v>51998.871599999999</v>
      </c>
      <c r="Q216" s="160">
        <v>51905.617200000001</v>
      </c>
      <c r="R216" s="160">
        <v>53453.3148</v>
      </c>
      <c r="S216" s="160">
        <v>52747.063199999997</v>
      </c>
      <c r="T216" s="160">
        <v>55051.113600000004</v>
      </c>
      <c r="U216" s="160">
        <v>55686.668400000002</v>
      </c>
      <c r="V216" s="160">
        <v>47316.466800000002</v>
      </c>
      <c r="W216" s="160">
        <v>39752.8704</v>
      </c>
      <c r="X216" s="160">
        <v>45793.065600000002</v>
      </c>
      <c r="Y216" s="160">
        <v>47185.228799999997</v>
      </c>
      <c r="Z216" s="160">
        <v>46195.462800000001</v>
      </c>
      <c r="AA216" s="160">
        <v>46785.664799999999</v>
      </c>
      <c r="AB216" s="160">
        <v>46155.639600000002</v>
      </c>
      <c r="AC216" s="160">
        <v>42918.7932</v>
      </c>
      <c r="AD216" s="160">
        <v>43045.099199999997</v>
      </c>
      <c r="AE216" s="160">
        <v>46109.1276</v>
      </c>
      <c r="AF216" s="160">
        <v>46697.475600000005</v>
      </c>
      <c r="AG216" s="160">
        <v>41978.390400000004</v>
      </c>
      <c r="AH216" s="160">
        <v>38160.320400000004</v>
      </c>
      <c r="AI216" s="160">
        <v>43839.154799999997</v>
      </c>
      <c r="AJ216" s="160">
        <v>42000.015599999999</v>
      </c>
      <c r="AK216" s="187"/>
    </row>
    <row r="217" spans="2:41" ht="12.75">
      <c r="B217" s="231"/>
      <c r="C217" s="233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204"/>
      <c r="AH217" s="233"/>
      <c r="AI217" s="233"/>
      <c r="AJ217" s="233"/>
      <c r="AK217" s="1"/>
      <c r="AN217" s="15"/>
    </row>
    <row r="218" spans="2:41" ht="12.75">
      <c r="B218" s="16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2:41" ht="12.75">
      <c r="B219" s="223" t="s">
        <v>501</v>
      </c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2:41" ht="12.75">
      <c r="B220" s="280" t="s">
        <v>114</v>
      </c>
      <c r="C220" s="337" t="s">
        <v>115</v>
      </c>
      <c r="D220" s="121">
        <v>1990</v>
      </c>
      <c r="E220" s="121">
        <f t="shared" ref="E220" si="394">D220+1</f>
        <v>1991</v>
      </c>
      <c r="F220" s="121">
        <f t="shared" ref="F220" si="395">E220+1</f>
        <v>1992</v>
      </c>
      <c r="G220" s="121">
        <f t="shared" ref="G220" si="396">F220+1</f>
        <v>1993</v>
      </c>
      <c r="H220" s="121">
        <f t="shared" ref="H220" si="397">G220+1</f>
        <v>1994</v>
      </c>
      <c r="I220" s="121">
        <f t="shared" ref="I220" si="398">H220+1</f>
        <v>1995</v>
      </c>
      <c r="J220" s="121">
        <f t="shared" ref="J220" si="399">I220+1</f>
        <v>1996</v>
      </c>
      <c r="K220" s="121">
        <f t="shared" ref="K220" si="400">J220+1</f>
        <v>1997</v>
      </c>
      <c r="L220" s="121">
        <f t="shared" ref="L220" si="401">K220+1</f>
        <v>1998</v>
      </c>
      <c r="M220" s="121">
        <f t="shared" ref="M220" si="402">L220+1</f>
        <v>1999</v>
      </c>
      <c r="N220" s="121">
        <f t="shared" ref="N220" si="403">M220+1</f>
        <v>2000</v>
      </c>
      <c r="O220" s="121">
        <f t="shared" ref="O220" si="404">N220+1</f>
        <v>2001</v>
      </c>
      <c r="P220" s="121">
        <f t="shared" ref="P220" si="405">O220+1</f>
        <v>2002</v>
      </c>
      <c r="Q220" s="121">
        <f t="shared" ref="Q220" si="406">P220+1</f>
        <v>2003</v>
      </c>
      <c r="R220" s="121">
        <f t="shared" ref="R220" si="407">Q220+1</f>
        <v>2004</v>
      </c>
      <c r="S220" s="121">
        <f t="shared" ref="S220" si="408">R220+1</f>
        <v>2005</v>
      </c>
      <c r="T220" s="121">
        <f t="shared" ref="T220" si="409">S220+1</f>
        <v>2006</v>
      </c>
      <c r="U220" s="121">
        <f t="shared" ref="U220" si="410">T220+1</f>
        <v>2007</v>
      </c>
      <c r="V220" s="121">
        <f t="shared" ref="V220" si="411">U220+1</f>
        <v>2008</v>
      </c>
      <c r="W220" s="121">
        <f t="shared" ref="W220" si="412">V220+1</f>
        <v>2009</v>
      </c>
      <c r="X220" s="121">
        <f t="shared" ref="X220" si="413">W220+1</f>
        <v>2010</v>
      </c>
      <c r="Y220" s="121">
        <f t="shared" ref="Y220" si="414">X220+1</f>
        <v>2011</v>
      </c>
      <c r="Z220" s="121">
        <f t="shared" ref="Z220" si="415">Y220+1</f>
        <v>2012</v>
      </c>
      <c r="AA220" s="121">
        <f t="shared" ref="AA220" si="416">Z220+1</f>
        <v>2013</v>
      </c>
      <c r="AB220" s="121">
        <f t="shared" ref="AB220:AJ220" si="417">AA220+1</f>
        <v>2014</v>
      </c>
      <c r="AC220" s="121">
        <f t="shared" si="417"/>
        <v>2015</v>
      </c>
      <c r="AD220" s="121">
        <f t="shared" si="417"/>
        <v>2016</v>
      </c>
      <c r="AE220" s="121">
        <f t="shared" si="417"/>
        <v>2017</v>
      </c>
      <c r="AF220" s="121">
        <f t="shared" si="417"/>
        <v>2018</v>
      </c>
      <c r="AG220" s="121">
        <f t="shared" si="417"/>
        <v>2019</v>
      </c>
      <c r="AH220" s="121">
        <f t="shared" si="417"/>
        <v>2020</v>
      </c>
      <c r="AI220" s="121">
        <f t="shared" si="417"/>
        <v>2021</v>
      </c>
      <c r="AJ220" s="121">
        <f t="shared" si="417"/>
        <v>2022</v>
      </c>
      <c r="AK220" s="1"/>
    </row>
    <row r="221" spans="2:41" ht="12.75">
      <c r="B221" s="355" t="s">
        <v>364</v>
      </c>
      <c r="C221" s="139" t="s">
        <v>133</v>
      </c>
      <c r="D221" s="140">
        <v>14421.38239368442</v>
      </c>
      <c r="E221" s="140">
        <v>14213.420167900143</v>
      </c>
      <c r="F221" s="140">
        <v>13512.488831058978</v>
      </c>
      <c r="G221" s="140">
        <v>13250.824353039168</v>
      </c>
      <c r="H221" s="140">
        <v>13339.435556152925</v>
      </c>
      <c r="I221" s="140">
        <v>13587.625160477903</v>
      </c>
      <c r="J221" s="140">
        <v>13416.701673681016</v>
      </c>
      <c r="K221" s="140">
        <v>13400.493720130888</v>
      </c>
      <c r="L221" s="140">
        <v>13060.198077998317</v>
      </c>
      <c r="M221" s="140">
        <v>13001.042376607455</v>
      </c>
      <c r="N221" s="140">
        <v>13616.293205733136</v>
      </c>
      <c r="O221" s="140">
        <v>13728.005457139529</v>
      </c>
      <c r="P221" s="140">
        <v>13217.379076562565</v>
      </c>
      <c r="Q221" s="140">
        <v>12497.322667471186</v>
      </c>
      <c r="R221" s="140">
        <v>12690.624948770997</v>
      </c>
      <c r="S221" s="140">
        <v>12609.65004881094</v>
      </c>
      <c r="T221" s="140">
        <v>12788.711327176361</v>
      </c>
      <c r="U221" s="140">
        <v>12849.91781338436</v>
      </c>
      <c r="V221" s="140">
        <v>12153.232643018417</v>
      </c>
      <c r="W221" s="140">
        <v>10986.51865835155</v>
      </c>
      <c r="X221" s="140">
        <v>11812.95317401656</v>
      </c>
      <c r="Y221" s="140">
        <v>11476.226913823342</v>
      </c>
      <c r="Z221" s="140">
        <v>11637.435738276621</v>
      </c>
      <c r="AA221" s="140">
        <v>11826.931340445473</v>
      </c>
      <c r="AB221" s="140">
        <v>11640.448792357834</v>
      </c>
      <c r="AC221" s="140">
        <v>11328.73565940866</v>
      </c>
      <c r="AD221" s="140">
        <v>11143.817151101999</v>
      </c>
      <c r="AE221" s="140">
        <v>10942.416273480201</v>
      </c>
      <c r="AF221" s="140">
        <v>10679.740980342447</v>
      </c>
      <c r="AG221" s="140">
        <v>10176.914164835802</v>
      </c>
      <c r="AH221" s="140">
        <v>9589.9943986164599</v>
      </c>
      <c r="AI221" s="140">
        <v>9994.5400736642732</v>
      </c>
      <c r="AJ221" s="140">
        <v>9626.5003519715046</v>
      </c>
      <c r="AK221" s="187"/>
    </row>
    <row r="222" spans="2:41" ht="12.75">
      <c r="B222" s="356" t="s">
        <v>137</v>
      </c>
      <c r="C222" s="139" t="s">
        <v>133</v>
      </c>
      <c r="D222" s="140">
        <v>1144.4834766447505</v>
      </c>
      <c r="E222" s="140">
        <v>1086.0848318375145</v>
      </c>
      <c r="F222" s="140">
        <v>1111.6165866463584</v>
      </c>
      <c r="G222" s="140">
        <v>1041.7042594983161</v>
      </c>
      <c r="H222" s="140">
        <v>935.3082485380661</v>
      </c>
      <c r="I222" s="140">
        <v>1089.1158676971256</v>
      </c>
      <c r="J222" s="140">
        <v>1240.8181670806578</v>
      </c>
      <c r="K222" s="140">
        <v>1172.2439588130442</v>
      </c>
      <c r="L222" s="140">
        <v>1098.9736682829016</v>
      </c>
      <c r="M222" s="140">
        <v>1140.262413747947</v>
      </c>
      <c r="N222" s="140">
        <v>1159.7511354771816</v>
      </c>
      <c r="O222" s="140">
        <v>1196.9954241187977</v>
      </c>
      <c r="P222" s="140">
        <v>1336.3413177693558</v>
      </c>
      <c r="Q222" s="140">
        <v>1443.6647632777244</v>
      </c>
      <c r="R222" s="140">
        <v>1382.0464276398866</v>
      </c>
      <c r="S222" s="140">
        <v>1429.7604522940651</v>
      </c>
      <c r="T222" s="140">
        <v>1475.6796864906298</v>
      </c>
      <c r="U222" s="140">
        <v>1519.8733382867324</v>
      </c>
      <c r="V222" s="140">
        <v>1426.213401737165</v>
      </c>
      <c r="W222" s="140">
        <v>1203.7550953047567</v>
      </c>
      <c r="X222" s="140">
        <v>1531.6827214846278</v>
      </c>
      <c r="Y222" s="140">
        <v>1505.5309182541616</v>
      </c>
      <c r="Z222" s="140">
        <v>1535.1318954935191</v>
      </c>
      <c r="AA222" s="140">
        <v>1584.7731956647488</v>
      </c>
      <c r="AB222" s="140">
        <v>1568.6465122326035</v>
      </c>
      <c r="AC222" s="140">
        <v>1528.6665160063703</v>
      </c>
      <c r="AD222" s="140">
        <v>1551.3920668522901</v>
      </c>
      <c r="AE222" s="140">
        <v>1544.1960035956331</v>
      </c>
      <c r="AF222" s="140">
        <v>1531.6420151675404</v>
      </c>
      <c r="AG222" s="140">
        <v>1412.3582757811359</v>
      </c>
      <c r="AH222" s="140">
        <v>1230.7164497045483</v>
      </c>
      <c r="AI222" s="140">
        <v>1388.1030711977148</v>
      </c>
      <c r="AJ222" s="140">
        <v>1282.9406268844668</v>
      </c>
      <c r="AK222" s="1"/>
    </row>
    <row r="223" spans="2:41" ht="12.75">
      <c r="B223" s="203"/>
      <c r="C223" s="233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204"/>
      <c r="AH223" s="204"/>
      <c r="AI223" s="204"/>
      <c r="AJ223" s="204"/>
      <c r="AK223" s="1"/>
      <c r="AN223" s="15"/>
    </row>
    <row r="224" spans="2:41" ht="12.75">
      <c r="B224" s="16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2:40" ht="16.5">
      <c r="B225" s="223" t="s">
        <v>502</v>
      </c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2:40" ht="12.75">
      <c r="B226" s="120" t="s">
        <v>114</v>
      </c>
      <c r="C226" s="120" t="s">
        <v>115</v>
      </c>
      <c r="D226" s="121">
        <v>1990</v>
      </c>
      <c r="E226" s="121">
        <f t="shared" ref="E226" si="418">D226+1</f>
        <v>1991</v>
      </c>
      <c r="F226" s="121">
        <f t="shared" ref="F226" si="419">E226+1</f>
        <v>1992</v>
      </c>
      <c r="G226" s="121">
        <f t="shared" ref="G226" si="420">F226+1</f>
        <v>1993</v>
      </c>
      <c r="H226" s="121">
        <f t="shared" ref="H226" si="421">G226+1</f>
        <v>1994</v>
      </c>
      <c r="I226" s="121">
        <f t="shared" ref="I226" si="422">H226+1</f>
        <v>1995</v>
      </c>
      <c r="J226" s="121">
        <f t="shared" ref="J226" si="423">I226+1</f>
        <v>1996</v>
      </c>
      <c r="K226" s="121">
        <f t="shared" ref="K226" si="424">J226+1</f>
        <v>1997</v>
      </c>
      <c r="L226" s="121">
        <f t="shared" ref="L226" si="425">K226+1</f>
        <v>1998</v>
      </c>
      <c r="M226" s="121">
        <f t="shared" ref="M226" si="426">L226+1</f>
        <v>1999</v>
      </c>
      <c r="N226" s="121">
        <f t="shared" ref="N226" si="427">M226+1</f>
        <v>2000</v>
      </c>
      <c r="O226" s="121">
        <f t="shared" ref="O226" si="428">N226+1</f>
        <v>2001</v>
      </c>
      <c r="P226" s="121">
        <f t="shared" ref="P226" si="429">O226+1</f>
        <v>2002</v>
      </c>
      <c r="Q226" s="121">
        <f t="shared" ref="Q226" si="430">P226+1</f>
        <v>2003</v>
      </c>
      <c r="R226" s="121">
        <f t="shared" ref="R226" si="431">Q226+1</f>
        <v>2004</v>
      </c>
      <c r="S226" s="121">
        <f t="shared" ref="S226" si="432">R226+1</f>
        <v>2005</v>
      </c>
      <c r="T226" s="121">
        <f t="shared" ref="T226" si="433">S226+1</f>
        <v>2006</v>
      </c>
      <c r="U226" s="121">
        <f t="shared" ref="U226" si="434">T226+1</f>
        <v>2007</v>
      </c>
      <c r="V226" s="121">
        <f t="shared" ref="V226" si="435">U226+1</f>
        <v>2008</v>
      </c>
      <c r="W226" s="121">
        <f t="shared" ref="W226" si="436">V226+1</f>
        <v>2009</v>
      </c>
      <c r="X226" s="121">
        <f t="shared" ref="X226" si="437">W226+1</f>
        <v>2010</v>
      </c>
      <c r="Y226" s="121">
        <f t="shared" ref="Y226" si="438">X226+1</f>
        <v>2011</v>
      </c>
      <c r="Z226" s="121">
        <f t="shared" ref="Z226" si="439">Y226+1</f>
        <v>2012</v>
      </c>
      <c r="AA226" s="121">
        <f t="shared" ref="AA226" si="440">Z226+1</f>
        <v>2013</v>
      </c>
      <c r="AB226" s="121">
        <f t="shared" ref="AB226" si="441">AA226+1</f>
        <v>2014</v>
      </c>
      <c r="AC226" s="121">
        <f t="shared" ref="AC226" si="442">AB226+1</f>
        <v>2015</v>
      </c>
      <c r="AD226" s="121">
        <f t="shared" ref="AD226" si="443">AC226+1</f>
        <v>2016</v>
      </c>
      <c r="AE226" s="121">
        <f t="shared" ref="AE226" si="444">AD226+1</f>
        <v>2017</v>
      </c>
      <c r="AF226" s="121">
        <f t="shared" ref="AF226" si="445">AE226+1</f>
        <v>2018</v>
      </c>
      <c r="AG226" s="121">
        <f t="shared" ref="AG226" si="446">AF226+1</f>
        <v>2019</v>
      </c>
      <c r="AH226" s="121">
        <f t="shared" ref="AH226:AJ226" si="447">AG226+1</f>
        <v>2020</v>
      </c>
      <c r="AI226" s="121">
        <f t="shared" si="447"/>
        <v>2021</v>
      </c>
      <c r="AJ226" s="121">
        <f t="shared" si="447"/>
        <v>2022</v>
      </c>
      <c r="AK226" s="1"/>
    </row>
    <row r="227" spans="2:40" ht="15.75">
      <c r="B227" s="227" t="s">
        <v>204</v>
      </c>
      <c r="C227" s="228" t="s">
        <v>205</v>
      </c>
      <c r="D227" s="161">
        <v>23.344954500377803</v>
      </c>
      <c r="E227" s="161">
        <v>22.650404517605427</v>
      </c>
      <c r="F227" s="161">
        <v>21.468584471087343</v>
      </c>
      <c r="G227" s="161">
        <v>21.310390402296246</v>
      </c>
      <c r="H227" s="161">
        <v>21.634047216062296</v>
      </c>
      <c r="I227" s="161">
        <v>21.619899638684839</v>
      </c>
      <c r="J227" s="161">
        <v>21.869125944771955</v>
      </c>
      <c r="K227" s="161">
        <v>22.080853752446824</v>
      </c>
      <c r="L227" s="161">
        <v>20.761410380141328</v>
      </c>
      <c r="M227" s="161">
        <v>21.445294338652285</v>
      </c>
      <c r="N227" s="161">
        <v>22.34442763356261</v>
      </c>
      <c r="O227" s="161">
        <v>23.174702655582237</v>
      </c>
      <c r="P227" s="161">
        <v>25.099390659979623</v>
      </c>
      <c r="Q227" s="161">
        <v>26.404052817097398</v>
      </c>
      <c r="R227" s="161">
        <v>27.712437229850739</v>
      </c>
      <c r="S227" s="161">
        <v>28.805393096806949</v>
      </c>
      <c r="T227" s="161">
        <v>30.738126865072108</v>
      </c>
      <c r="U227" s="161">
        <v>33.298769103215896</v>
      </c>
      <c r="V227" s="161">
        <v>31.19451041360756</v>
      </c>
      <c r="W227" s="161">
        <v>30.642729841040978</v>
      </c>
      <c r="X227" s="161">
        <v>36.335550515671287</v>
      </c>
      <c r="Y227" s="161">
        <v>33.061376632563828</v>
      </c>
      <c r="Z227" s="161">
        <v>32.290301906107118</v>
      </c>
      <c r="AA227" s="161">
        <v>37.244782670241733</v>
      </c>
      <c r="AB227" s="161">
        <v>34.859251806718042</v>
      </c>
      <c r="AC227" s="161">
        <v>31.163299753989097</v>
      </c>
      <c r="AD227" s="161">
        <v>29.023112870081007</v>
      </c>
      <c r="AE227" s="161">
        <v>26.413348309111953</v>
      </c>
      <c r="AF227" s="161">
        <v>24.099321812569926</v>
      </c>
      <c r="AG227" s="161">
        <v>21.550828489131558</v>
      </c>
      <c r="AH227" s="161">
        <v>15.747050122734761</v>
      </c>
      <c r="AI227" s="161">
        <v>18.987464316769401</v>
      </c>
      <c r="AJ227" s="161">
        <v>16.79349599545769</v>
      </c>
      <c r="AK227" s="1"/>
    </row>
    <row r="228" spans="2:40" ht="15.75">
      <c r="B228" s="227" t="s">
        <v>206</v>
      </c>
      <c r="C228" s="228" t="s">
        <v>205</v>
      </c>
      <c r="D228" s="161">
        <v>14.350659660066032</v>
      </c>
      <c r="E228" s="161">
        <v>19.214884398668033</v>
      </c>
      <c r="F228" s="161">
        <v>23.129366813425015</v>
      </c>
      <c r="G228" s="161">
        <v>28.51628434753928</v>
      </c>
      <c r="H228" s="161">
        <v>35.602588815822145</v>
      </c>
      <c r="I228" s="161">
        <v>41.263026301582762</v>
      </c>
      <c r="J228" s="161">
        <v>47.323312041745005</v>
      </c>
      <c r="K228" s="161">
        <v>53.524947727889256</v>
      </c>
      <c r="L228" s="161">
        <v>54.812602379628593</v>
      </c>
      <c r="M228" s="161">
        <v>67.877888174000432</v>
      </c>
      <c r="N228" s="161">
        <v>79.61214344349014</v>
      </c>
      <c r="O228" s="161">
        <v>89.575491786805443</v>
      </c>
      <c r="P228" s="161">
        <v>106.83467529831192</v>
      </c>
      <c r="Q228" s="161">
        <v>117.41491373730508</v>
      </c>
      <c r="R228" s="161">
        <v>133.44234494426331</v>
      </c>
      <c r="S228" s="161">
        <v>138.60837259094652</v>
      </c>
      <c r="T228" s="161">
        <v>160.38675793022489</v>
      </c>
      <c r="U228" s="161">
        <v>174.7668321282901</v>
      </c>
      <c r="V228" s="161">
        <v>167.91293616330043</v>
      </c>
      <c r="W228" s="161">
        <v>169.92778593721312</v>
      </c>
      <c r="X228" s="161">
        <v>194.94939971802901</v>
      </c>
      <c r="Y228" s="161">
        <v>168.698941512392</v>
      </c>
      <c r="Z228" s="161">
        <v>170.28307816115858</v>
      </c>
      <c r="AA228" s="161">
        <v>211.45959722726974</v>
      </c>
      <c r="AB228" s="161">
        <v>202.95841393215258</v>
      </c>
      <c r="AC228" s="161">
        <v>184.6655414073542</v>
      </c>
      <c r="AD228" s="161">
        <v>177.10655545782996</v>
      </c>
      <c r="AE228" s="161">
        <v>158.94405978265868</v>
      </c>
      <c r="AF228" s="161">
        <v>149.54061500468106</v>
      </c>
      <c r="AG228" s="161">
        <v>138.9203455856952</v>
      </c>
      <c r="AH228" s="161">
        <v>110.5655710612301</v>
      </c>
      <c r="AI228" s="161">
        <v>123.56517779960254</v>
      </c>
      <c r="AJ228" s="161">
        <v>113.11984058435561</v>
      </c>
      <c r="AK228" s="1"/>
    </row>
    <row r="229" spans="2:40" ht="12.75">
      <c r="B229" s="229"/>
      <c r="C229" s="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87"/>
      <c r="AB229" s="1"/>
      <c r="AC229" s="1"/>
      <c r="AD229" s="1"/>
      <c r="AE229" s="1"/>
      <c r="AF229" s="1"/>
      <c r="AG229" s="1"/>
      <c r="AH229" s="233"/>
      <c r="AI229" s="233"/>
      <c r="AJ229" s="233"/>
      <c r="AK229" s="1"/>
    </row>
    <row r="230" spans="2:40" ht="12.75">
      <c r="B230" s="16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2:40" ht="12.75">
      <c r="B231" s="223" t="s">
        <v>439</v>
      </c>
      <c r="C231" s="62"/>
      <c r="D231" s="1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2:40" ht="12.75">
      <c r="B232" s="334" t="s">
        <v>355</v>
      </c>
      <c r="C232" s="221" t="s">
        <v>115</v>
      </c>
      <c r="D232" s="121">
        <v>1990</v>
      </c>
      <c r="E232" s="121">
        <f t="shared" ref="E232:Q232" si="448">D232+1</f>
        <v>1991</v>
      </c>
      <c r="F232" s="121">
        <f t="shared" si="448"/>
        <v>1992</v>
      </c>
      <c r="G232" s="121">
        <f t="shared" si="448"/>
        <v>1993</v>
      </c>
      <c r="H232" s="121">
        <f t="shared" si="448"/>
        <v>1994</v>
      </c>
      <c r="I232" s="121">
        <f t="shared" si="448"/>
        <v>1995</v>
      </c>
      <c r="J232" s="121">
        <f t="shared" si="448"/>
        <v>1996</v>
      </c>
      <c r="K232" s="121">
        <f t="shared" si="448"/>
        <v>1997</v>
      </c>
      <c r="L232" s="121">
        <f t="shared" si="448"/>
        <v>1998</v>
      </c>
      <c r="M232" s="121">
        <f t="shared" si="448"/>
        <v>1999</v>
      </c>
      <c r="N232" s="121">
        <f t="shared" si="448"/>
        <v>2000</v>
      </c>
      <c r="O232" s="121">
        <f t="shared" si="448"/>
        <v>2001</v>
      </c>
      <c r="P232" s="121">
        <f t="shared" si="448"/>
        <v>2002</v>
      </c>
      <c r="Q232" s="121">
        <f t="shared" si="448"/>
        <v>2003</v>
      </c>
      <c r="R232" s="121">
        <f t="shared" ref="R232:AJ232" si="449">Q232+1</f>
        <v>2004</v>
      </c>
      <c r="S232" s="121">
        <f t="shared" si="449"/>
        <v>2005</v>
      </c>
      <c r="T232" s="121">
        <f t="shared" si="449"/>
        <v>2006</v>
      </c>
      <c r="U232" s="121">
        <f t="shared" si="449"/>
        <v>2007</v>
      </c>
      <c r="V232" s="121">
        <f t="shared" si="449"/>
        <v>2008</v>
      </c>
      <c r="W232" s="121">
        <f t="shared" si="449"/>
        <v>2009</v>
      </c>
      <c r="X232" s="121">
        <f t="shared" si="449"/>
        <v>2010</v>
      </c>
      <c r="Y232" s="121">
        <f t="shared" si="449"/>
        <v>2011</v>
      </c>
      <c r="Z232" s="121">
        <f t="shared" si="449"/>
        <v>2012</v>
      </c>
      <c r="AA232" s="121">
        <f t="shared" si="449"/>
        <v>2013</v>
      </c>
      <c r="AB232" s="121">
        <f t="shared" si="449"/>
        <v>2014</v>
      </c>
      <c r="AC232" s="121">
        <f t="shared" si="449"/>
        <v>2015</v>
      </c>
      <c r="AD232" s="121">
        <f t="shared" si="449"/>
        <v>2016</v>
      </c>
      <c r="AE232" s="121">
        <f t="shared" si="449"/>
        <v>2017</v>
      </c>
      <c r="AF232" s="121">
        <f t="shared" si="449"/>
        <v>2018</v>
      </c>
      <c r="AG232" s="121">
        <f t="shared" si="449"/>
        <v>2019</v>
      </c>
      <c r="AH232" s="121">
        <f t="shared" si="449"/>
        <v>2020</v>
      </c>
      <c r="AI232" s="121">
        <f t="shared" si="449"/>
        <v>2021</v>
      </c>
      <c r="AJ232" s="121">
        <f t="shared" si="449"/>
        <v>2022</v>
      </c>
      <c r="AK232" s="1"/>
    </row>
    <row r="233" spans="2:40" ht="12.75">
      <c r="B233" s="335" t="s">
        <v>358</v>
      </c>
      <c r="C233" s="222" t="s">
        <v>203</v>
      </c>
      <c r="D233" s="288">
        <v>14455.800000000001</v>
      </c>
      <c r="E233" s="288">
        <v>13847.284799999999</v>
      </c>
      <c r="F233" s="288">
        <v>11545.9596</v>
      </c>
      <c r="G233" s="288">
        <v>9551.7252000000008</v>
      </c>
      <c r="H233" s="288">
        <v>9587.3544000000002</v>
      </c>
      <c r="I233" s="288">
        <v>10699.380000000001</v>
      </c>
      <c r="J233" s="288">
        <v>10504.3752</v>
      </c>
      <c r="K233" s="288">
        <v>11081.2896</v>
      </c>
      <c r="L233" s="288">
        <v>9677.6028000000006</v>
      </c>
      <c r="M233" s="288">
        <v>9638.0784000000003</v>
      </c>
      <c r="N233" s="288">
        <v>10181.304000000002</v>
      </c>
      <c r="O233" s="288">
        <v>9634.1615999999995</v>
      </c>
      <c r="P233" s="288">
        <v>9902.6639999999989</v>
      </c>
      <c r="Q233" s="288">
        <v>9486.6083999999992</v>
      </c>
      <c r="R233" s="288">
        <v>9818.402399999999</v>
      </c>
      <c r="S233" s="288">
        <v>10071.828</v>
      </c>
      <c r="T233" s="288">
        <v>8782.9416000000001</v>
      </c>
      <c r="U233" s="288">
        <v>8675.9027999999998</v>
      </c>
      <c r="V233" s="288">
        <v>8577.6588000000011</v>
      </c>
      <c r="W233" s="288">
        <v>8458.2180000000008</v>
      </c>
      <c r="X233" s="288">
        <v>9510.4007999999994</v>
      </c>
      <c r="Y233" s="288">
        <v>8938.1483999999982</v>
      </c>
      <c r="Z233" s="288">
        <v>10037.581200000001</v>
      </c>
      <c r="AA233" s="288">
        <v>9955.9727999999996</v>
      </c>
      <c r="AB233" s="288">
        <v>9102.2904000000035</v>
      </c>
      <c r="AC233" s="288">
        <v>9227.6963999999989</v>
      </c>
      <c r="AD233" s="288">
        <v>8507.3148000000001</v>
      </c>
      <c r="AE233" s="288">
        <v>8361.8316000000013</v>
      </c>
      <c r="AF233" s="288">
        <v>8893.8000000000011</v>
      </c>
      <c r="AG233" s="288">
        <v>8765.9243999999999</v>
      </c>
      <c r="AH233" s="288">
        <v>6404.1444000000001</v>
      </c>
      <c r="AI233" s="288">
        <v>8016.8292000000001</v>
      </c>
      <c r="AJ233" s="288">
        <v>5909.3747999999996</v>
      </c>
      <c r="AK233" s="187"/>
    </row>
    <row r="234" spans="2:40" ht="12.75">
      <c r="B234" s="231"/>
      <c r="C234" s="233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204"/>
      <c r="AH234" s="233"/>
      <c r="AI234" s="233"/>
      <c r="AJ234" s="233"/>
      <c r="AK234" s="1"/>
      <c r="AN234" s="15"/>
    </row>
    <row r="235" spans="2:40" ht="12.75">
      <c r="B235" s="16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2:40" ht="12.75">
      <c r="B236" s="223" t="s">
        <v>440</v>
      </c>
      <c r="C236" s="62"/>
      <c r="D236" s="1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2:40" ht="12.75">
      <c r="B237" s="334" t="s">
        <v>356</v>
      </c>
      <c r="C237" s="280" t="s">
        <v>115</v>
      </c>
      <c r="D237" s="121">
        <v>1990</v>
      </c>
      <c r="E237" s="121">
        <f t="shared" ref="E237:R237" si="450">D237+1</f>
        <v>1991</v>
      </c>
      <c r="F237" s="121">
        <f t="shared" si="450"/>
        <v>1992</v>
      </c>
      <c r="G237" s="121">
        <f t="shared" si="450"/>
        <v>1993</v>
      </c>
      <c r="H237" s="121">
        <f t="shared" si="450"/>
        <v>1994</v>
      </c>
      <c r="I237" s="121">
        <f t="shared" si="450"/>
        <v>1995</v>
      </c>
      <c r="J237" s="121">
        <f t="shared" si="450"/>
        <v>1996</v>
      </c>
      <c r="K237" s="121">
        <f t="shared" si="450"/>
        <v>1997</v>
      </c>
      <c r="L237" s="121">
        <f t="shared" si="450"/>
        <v>1998</v>
      </c>
      <c r="M237" s="121">
        <f t="shared" si="450"/>
        <v>1999</v>
      </c>
      <c r="N237" s="121">
        <f t="shared" si="450"/>
        <v>2000</v>
      </c>
      <c r="O237" s="121">
        <f t="shared" si="450"/>
        <v>2001</v>
      </c>
      <c r="P237" s="121">
        <f t="shared" si="450"/>
        <v>2002</v>
      </c>
      <c r="Q237" s="121">
        <f t="shared" si="450"/>
        <v>2003</v>
      </c>
      <c r="R237" s="121">
        <f t="shared" si="450"/>
        <v>2004</v>
      </c>
      <c r="S237" s="121">
        <f t="shared" ref="S237:AB237" si="451">R237+1</f>
        <v>2005</v>
      </c>
      <c r="T237" s="121">
        <f t="shared" si="451"/>
        <v>2006</v>
      </c>
      <c r="U237" s="121">
        <f t="shared" si="451"/>
        <v>2007</v>
      </c>
      <c r="V237" s="121">
        <f t="shared" si="451"/>
        <v>2008</v>
      </c>
      <c r="W237" s="121">
        <f t="shared" si="451"/>
        <v>2009</v>
      </c>
      <c r="X237" s="121">
        <f t="shared" si="451"/>
        <v>2010</v>
      </c>
      <c r="Y237" s="121">
        <f t="shared" si="451"/>
        <v>2011</v>
      </c>
      <c r="Z237" s="121">
        <f t="shared" si="451"/>
        <v>2012</v>
      </c>
      <c r="AA237" s="121">
        <f t="shared" si="451"/>
        <v>2013</v>
      </c>
      <c r="AB237" s="121">
        <f t="shared" si="451"/>
        <v>2014</v>
      </c>
      <c r="AC237" s="334" t="s">
        <v>510</v>
      </c>
      <c r="AD237" s="1"/>
      <c r="AE237" s="1"/>
      <c r="AF237" s="1"/>
      <c r="AG237" s="1"/>
      <c r="AH237" s="1"/>
      <c r="AI237" s="1"/>
      <c r="AJ237" s="1"/>
      <c r="AK237" s="1"/>
    </row>
    <row r="238" spans="2:40" ht="14.25">
      <c r="B238" s="118" t="s">
        <v>207</v>
      </c>
      <c r="C238" s="228" t="s">
        <v>208</v>
      </c>
      <c r="D238" s="282">
        <v>1.1812185000000002</v>
      </c>
      <c r="E238" s="282">
        <v>1.1812185000000002</v>
      </c>
      <c r="F238" s="282">
        <v>1.1812185000000002</v>
      </c>
      <c r="G238" s="282">
        <v>1.1812185000000002</v>
      </c>
      <c r="H238" s="282">
        <v>1.1812185000000002</v>
      </c>
      <c r="I238" s="282">
        <v>1.1812185000000002</v>
      </c>
      <c r="J238" s="282">
        <v>1.12497</v>
      </c>
      <c r="K238" s="282">
        <v>1.0446150000000001</v>
      </c>
      <c r="L238" s="282">
        <v>0.96426000000000012</v>
      </c>
      <c r="M238" s="282">
        <v>0.88390500000000005</v>
      </c>
      <c r="N238" s="282">
        <v>0.8035500000000001</v>
      </c>
      <c r="O238" s="282">
        <v>0.67808400000000013</v>
      </c>
      <c r="P238" s="282">
        <v>0.68537700000000013</v>
      </c>
      <c r="Q238" s="282">
        <v>0.67755600000000005</v>
      </c>
      <c r="R238" s="282">
        <v>0.66834900000000008</v>
      </c>
      <c r="S238" s="282">
        <v>0.66305250000000004</v>
      </c>
      <c r="T238" s="282">
        <v>0.65369700000000008</v>
      </c>
      <c r="U238" s="282">
        <v>0.64693199999999995</v>
      </c>
      <c r="V238" s="282">
        <v>0.64693199999999995</v>
      </c>
      <c r="W238" s="282">
        <v>0.65075999999999989</v>
      </c>
      <c r="X238" s="282">
        <v>0.64693199999999995</v>
      </c>
      <c r="Y238" s="282">
        <v>0.64560936000000002</v>
      </c>
      <c r="Z238" s="282">
        <v>0.64394054999999994</v>
      </c>
      <c r="AA238" s="282">
        <v>0.64310400000000001</v>
      </c>
      <c r="AB238" s="282">
        <v>0.64310400000000001</v>
      </c>
      <c r="AC238" s="281" t="s">
        <v>209</v>
      </c>
      <c r="AD238" s="1"/>
      <c r="AE238" s="1"/>
      <c r="AF238" s="1"/>
      <c r="AG238" s="1"/>
      <c r="AH238" s="1"/>
      <c r="AI238" s="1"/>
      <c r="AJ238" s="1"/>
      <c r="AK238" s="1"/>
    </row>
    <row r="239" spans="2:40" ht="14.25">
      <c r="B239" s="118" t="s">
        <v>210</v>
      </c>
      <c r="C239" s="228" t="s">
        <v>211</v>
      </c>
      <c r="D239" s="282">
        <v>9.0953824500000016E-2</v>
      </c>
      <c r="E239" s="282">
        <v>9.0953824500000016E-2</v>
      </c>
      <c r="F239" s="282">
        <v>9.0953824500000016E-2</v>
      </c>
      <c r="G239" s="282">
        <v>9.0953824500000016E-2</v>
      </c>
      <c r="H239" s="282">
        <v>9.0953824500000016E-2</v>
      </c>
      <c r="I239" s="282">
        <v>9.0953824500000016E-2</v>
      </c>
      <c r="J239" s="282">
        <v>8.6622689999999974E-2</v>
      </c>
      <c r="K239" s="282">
        <v>8.0435355000000014E-2</v>
      </c>
      <c r="L239" s="282">
        <v>7.4248019999999998E-2</v>
      </c>
      <c r="M239" s="282">
        <v>6.8060684999999996E-2</v>
      </c>
      <c r="N239" s="282">
        <v>6.1873350000000008E-2</v>
      </c>
      <c r="O239" s="282">
        <v>5.2212468000000012E-2</v>
      </c>
      <c r="P239" s="282">
        <v>5.2774029000000014E-2</v>
      </c>
      <c r="Q239" s="282">
        <v>5.2171812000000005E-2</v>
      </c>
      <c r="R239" s="282">
        <v>5.1462873000000006E-2</v>
      </c>
      <c r="S239" s="282">
        <v>5.1055042499999995E-2</v>
      </c>
      <c r="T239" s="282">
        <v>5.0334669000000019E-2</v>
      </c>
      <c r="U239" s="282">
        <v>4.9813763999999996E-2</v>
      </c>
      <c r="V239" s="282">
        <v>4.9813763999999996E-2</v>
      </c>
      <c r="W239" s="282">
        <v>5.010851999999999E-2</v>
      </c>
      <c r="X239" s="282">
        <v>4.9813763999999996E-2</v>
      </c>
      <c r="Y239" s="282">
        <v>4.9711920720000004E-2</v>
      </c>
      <c r="Z239" s="282">
        <v>4.9583422349999996E-2</v>
      </c>
      <c r="AA239" s="282">
        <v>4.9519008000000003E-2</v>
      </c>
      <c r="AB239" s="282">
        <v>4.9519008000000003E-2</v>
      </c>
      <c r="AC239" s="281" t="s">
        <v>209</v>
      </c>
      <c r="AD239" s="1"/>
      <c r="AE239" s="1"/>
      <c r="AF239" s="1"/>
      <c r="AG239" s="1"/>
      <c r="AH239" s="1"/>
      <c r="AI239" s="1"/>
      <c r="AJ239" s="1"/>
      <c r="AK239" s="1"/>
    </row>
    <row r="240" spans="2:40" ht="12.75">
      <c r="B240" s="158" t="s">
        <v>212</v>
      </c>
      <c r="C240" s="144" t="s">
        <v>158</v>
      </c>
      <c r="D240" s="160">
        <v>34100</v>
      </c>
      <c r="E240" s="160">
        <v>28618</v>
      </c>
      <c r="F240" s="160">
        <v>19182</v>
      </c>
      <c r="G240" s="160">
        <v>17668</v>
      </c>
      <c r="H240" s="160">
        <v>17627</v>
      </c>
      <c r="I240" s="160">
        <v>17338</v>
      </c>
      <c r="J240" s="160">
        <v>17198</v>
      </c>
      <c r="K240" s="160">
        <v>16709</v>
      </c>
      <c r="L240" s="160">
        <v>15045</v>
      </c>
      <c r="M240" s="160">
        <v>9676</v>
      </c>
      <c r="N240" s="160">
        <v>6500</v>
      </c>
      <c r="O240" s="160">
        <v>6675</v>
      </c>
      <c r="P240" s="160">
        <v>6300</v>
      </c>
      <c r="Q240" s="160">
        <v>6466</v>
      </c>
      <c r="R240" s="160">
        <v>6432</v>
      </c>
      <c r="S240" s="160">
        <v>6490</v>
      </c>
      <c r="T240" s="160">
        <v>6600</v>
      </c>
      <c r="U240" s="160">
        <v>6610</v>
      </c>
      <c r="V240" s="160">
        <v>6600</v>
      </c>
      <c r="W240" s="160">
        <v>4930</v>
      </c>
      <c r="X240" s="160">
        <v>4670</v>
      </c>
      <c r="Y240" s="160">
        <v>4670</v>
      </c>
      <c r="Z240" s="160">
        <v>4075</v>
      </c>
      <c r="AA240" s="160">
        <v>2950</v>
      </c>
      <c r="AB240" s="160">
        <v>588</v>
      </c>
      <c r="AC240" s="160">
        <v>0</v>
      </c>
      <c r="AD240" s="1"/>
      <c r="AE240" s="1"/>
      <c r="AF240" s="1"/>
      <c r="AG240" s="1"/>
      <c r="AH240" s="1"/>
      <c r="AI240" s="1"/>
      <c r="AJ240" s="1"/>
      <c r="AK240" s="187"/>
    </row>
    <row r="241" spans="2:40" ht="12.75">
      <c r="B241" s="231"/>
      <c r="C241" s="231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233"/>
      <c r="AC241" s="76"/>
      <c r="AD241" s="76"/>
      <c r="AE241" s="76"/>
      <c r="AF241" s="76"/>
      <c r="AG241" s="204"/>
      <c r="AH241" s="233"/>
      <c r="AJ241" s="233"/>
      <c r="AK241" s="1"/>
      <c r="AN241" s="15"/>
    </row>
    <row r="242" spans="2:40" ht="12.75">
      <c r="B242" s="16"/>
      <c r="C242" s="63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1"/>
    </row>
    <row r="243" spans="2:40" ht="14.25">
      <c r="B243" s="223" t="s">
        <v>441</v>
      </c>
      <c r="C243" s="62"/>
      <c r="D243" s="1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"/>
    </row>
    <row r="244" spans="2:40" ht="12.75">
      <c r="B244" s="280" t="s">
        <v>114</v>
      </c>
      <c r="C244" s="280" t="s">
        <v>115</v>
      </c>
      <c r="D244" s="121">
        <v>1990</v>
      </c>
      <c r="E244" s="121">
        <f t="shared" ref="E244:R244" si="452">D244+1</f>
        <v>1991</v>
      </c>
      <c r="F244" s="121">
        <f t="shared" si="452"/>
        <v>1992</v>
      </c>
      <c r="G244" s="121">
        <f t="shared" si="452"/>
        <v>1993</v>
      </c>
      <c r="H244" s="121">
        <f t="shared" si="452"/>
        <v>1994</v>
      </c>
      <c r="I244" s="121">
        <f t="shared" si="452"/>
        <v>1995</v>
      </c>
      <c r="J244" s="121">
        <f t="shared" si="452"/>
        <v>1996</v>
      </c>
      <c r="K244" s="121">
        <f t="shared" si="452"/>
        <v>1997</v>
      </c>
      <c r="L244" s="121">
        <f t="shared" si="452"/>
        <v>1998</v>
      </c>
      <c r="M244" s="121">
        <f t="shared" si="452"/>
        <v>1999</v>
      </c>
      <c r="N244" s="121">
        <f t="shared" si="452"/>
        <v>2000</v>
      </c>
      <c r="O244" s="121">
        <f t="shared" si="452"/>
        <v>2001</v>
      </c>
      <c r="P244" s="121">
        <f t="shared" si="452"/>
        <v>2002</v>
      </c>
      <c r="Q244" s="121">
        <f t="shared" si="452"/>
        <v>2003</v>
      </c>
      <c r="R244" s="121">
        <f t="shared" si="452"/>
        <v>2004</v>
      </c>
      <c r="S244" s="121">
        <f t="shared" ref="S244:AJ244" si="453">R244+1</f>
        <v>2005</v>
      </c>
      <c r="T244" s="121">
        <f t="shared" si="453"/>
        <v>2006</v>
      </c>
      <c r="U244" s="121">
        <f t="shared" si="453"/>
        <v>2007</v>
      </c>
      <c r="V244" s="121">
        <f t="shared" si="453"/>
        <v>2008</v>
      </c>
      <c r="W244" s="121">
        <f t="shared" si="453"/>
        <v>2009</v>
      </c>
      <c r="X244" s="121">
        <f t="shared" si="453"/>
        <v>2010</v>
      </c>
      <c r="Y244" s="121">
        <f t="shared" si="453"/>
        <v>2011</v>
      </c>
      <c r="Z244" s="121">
        <f t="shared" si="453"/>
        <v>2012</v>
      </c>
      <c r="AA244" s="121">
        <f t="shared" si="453"/>
        <v>2013</v>
      </c>
      <c r="AB244" s="121">
        <f t="shared" si="453"/>
        <v>2014</v>
      </c>
      <c r="AC244" s="121">
        <f t="shared" si="453"/>
        <v>2015</v>
      </c>
      <c r="AD244" s="121">
        <f t="shared" si="453"/>
        <v>2016</v>
      </c>
      <c r="AE244" s="121">
        <f t="shared" si="453"/>
        <v>2017</v>
      </c>
      <c r="AF244" s="121">
        <f t="shared" si="453"/>
        <v>2018</v>
      </c>
      <c r="AG244" s="121">
        <f t="shared" si="453"/>
        <v>2019</v>
      </c>
      <c r="AH244" s="121">
        <f t="shared" si="453"/>
        <v>2020</v>
      </c>
      <c r="AI244" s="121">
        <f t="shared" si="453"/>
        <v>2021</v>
      </c>
      <c r="AJ244" s="121">
        <f t="shared" si="453"/>
        <v>2022</v>
      </c>
      <c r="AK244" s="1"/>
    </row>
    <row r="245" spans="2:40" ht="12.75">
      <c r="B245" s="118" t="s">
        <v>213</v>
      </c>
      <c r="C245" s="144" t="s">
        <v>158</v>
      </c>
      <c r="D245" s="300">
        <v>0</v>
      </c>
      <c r="E245" s="300">
        <v>0</v>
      </c>
      <c r="F245" s="300">
        <v>0</v>
      </c>
      <c r="G245" s="300">
        <v>0</v>
      </c>
      <c r="H245" s="300">
        <v>0</v>
      </c>
      <c r="I245" s="300">
        <v>0</v>
      </c>
      <c r="J245" s="300">
        <v>0</v>
      </c>
      <c r="K245" s="300">
        <v>0</v>
      </c>
      <c r="L245" s="300">
        <v>0</v>
      </c>
      <c r="M245" s="300">
        <v>0</v>
      </c>
      <c r="N245" s="300">
        <v>0</v>
      </c>
      <c r="O245" s="300">
        <v>0</v>
      </c>
      <c r="P245" s="300">
        <v>0</v>
      </c>
      <c r="Q245" s="300">
        <v>0</v>
      </c>
      <c r="R245" s="300">
        <v>0</v>
      </c>
      <c r="S245" s="300">
        <v>0</v>
      </c>
      <c r="T245" s="300">
        <v>0</v>
      </c>
      <c r="U245" s="300">
        <v>0</v>
      </c>
      <c r="V245" s="300">
        <v>0</v>
      </c>
      <c r="W245" s="300">
        <v>0</v>
      </c>
      <c r="X245" s="300">
        <v>0</v>
      </c>
      <c r="Y245" s="301">
        <v>0.69999999999999984</v>
      </c>
      <c r="Z245" s="301">
        <v>0.9</v>
      </c>
      <c r="AA245" s="301">
        <v>0.9</v>
      </c>
      <c r="AB245" s="301">
        <v>0.9</v>
      </c>
      <c r="AC245" s="301">
        <v>0.60000000000000009</v>
      </c>
      <c r="AD245" s="301">
        <v>0.8</v>
      </c>
      <c r="AE245" s="301">
        <v>1</v>
      </c>
      <c r="AF245" s="301">
        <v>1.2000000000000002</v>
      </c>
      <c r="AG245" s="301">
        <v>1</v>
      </c>
      <c r="AH245" s="301">
        <v>0.9</v>
      </c>
      <c r="AI245" s="301">
        <v>1.2000000000000002</v>
      </c>
      <c r="AJ245" s="301">
        <v>0.9</v>
      </c>
      <c r="AK245" s="1"/>
    </row>
    <row r="246" spans="2:40" ht="14.25">
      <c r="B246" s="118" t="s">
        <v>214</v>
      </c>
      <c r="C246" s="144" t="s">
        <v>158</v>
      </c>
      <c r="D246" s="274">
        <v>6.4273116654069042</v>
      </c>
      <c r="E246" s="274">
        <v>5.5454774502393551</v>
      </c>
      <c r="F246" s="274">
        <v>4.6938775510204085</v>
      </c>
      <c r="G246" s="274">
        <v>4.9294532627865957</v>
      </c>
      <c r="H246" s="274">
        <v>4.7883597883597879</v>
      </c>
      <c r="I246" s="274">
        <v>5</v>
      </c>
      <c r="J246" s="274">
        <v>6</v>
      </c>
      <c r="K246" s="274">
        <v>8</v>
      </c>
      <c r="L246" s="274">
        <v>17</v>
      </c>
      <c r="M246" s="274">
        <v>27</v>
      </c>
      <c r="N246" s="274">
        <v>43</v>
      </c>
      <c r="O246" s="274">
        <v>48</v>
      </c>
      <c r="P246" s="274">
        <v>47</v>
      </c>
      <c r="Q246" s="274">
        <v>47.093188284518831</v>
      </c>
      <c r="R246" s="274">
        <v>46.486234309623441</v>
      </c>
      <c r="S246" s="274">
        <v>48.423054393305428</v>
      </c>
      <c r="T246" s="274">
        <v>45.652050209205022</v>
      </c>
      <c r="U246" s="274">
        <v>45.579163179916321</v>
      </c>
      <c r="V246" s="274">
        <v>27.299999999999997</v>
      </c>
      <c r="W246" s="274">
        <v>10</v>
      </c>
      <c r="X246" s="274">
        <v>12.883000000000001</v>
      </c>
      <c r="Y246" s="274">
        <v>8</v>
      </c>
      <c r="Z246" s="274">
        <v>8</v>
      </c>
      <c r="AA246" s="274">
        <v>7</v>
      </c>
      <c r="AB246" s="274">
        <v>8</v>
      </c>
      <c r="AC246" s="274">
        <v>10</v>
      </c>
      <c r="AD246" s="274">
        <v>13.799999999999999</v>
      </c>
      <c r="AE246" s="274">
        <v>10.800000000000002</v>
      </c>
      <c r="AF246" s="274">
        <v>12</v>
      </c>
      <c r="AG246" s="274">
        <v>11</v>
      </c>
      <c r="AH246" s="274">
        <v>13</v>
      </c>
      <c r="AI246" s="274">
        <v>14</v>
      </c>
      <c r="AJ246" s="274">
        <v>12</v>
      </c>
      <c r="AK246" s="187"/>
    </row>
    <row r="247" spans="2:40" ht="12.75">
      <c r="B247" s="231"/>
      <c r="C247" s="23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204"/>
      <c r="AH247" s="232"/>
      <c r="AI247" s="232"/>
      <c r="AJ247" s="232"/>
      <c r="AK247" s="1"/>
      <c r="AN247" s="15"/>
    </row>
    <row r="248" spans="2:40" ht="12.75">
      <c r="B248" s="16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2:40" ht="12.75">
      <c r="B249" s="223" t="s">
        <v>442</v>
      </c>
      <c r="C249" s="62"/>
      <c r="D249" s="1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"/>
    </row>
    <row r="250" spans="2:40" ht="12.75">
      <c r="B250" s="280" t="s">
        <v>114</v>
      </c>
      <c r="C250" s="280" t="s">
        <v>115</v>
      </c>
      <c r="D250" s="121">
        <v>1990</v>
      </c>
      <c r="E250" s="121">
        <f t="shared" ref="E250" si="454">D250+1</f>
        <v>1991</v>
      </c>
      <c r="F250" s="121">
        <f t="shared" ref="F250" si="455">E250+1</f>
        <v>1992</v>
      </c>
      <c r="G250" s="121">
        <f t="shared" ref="G250" si="456">F250+1</f>
        <v>1993</v>
      </c>
      <c r="H250" s="121">
        <f t="shared" ref="H250" si="457">G250+1</f>
        <v>1994</v>
      </c>
      <c r="I250" s="121">
        <f t="shared" ref="I250" si="458">H250+1</f>
        <v>1995</v>
      </c>
      <c r="J250" s="121">
        <f t="shared" ref="J250" si="459">I250+1</f>
        <v>1996</v>
      </c>
      <c r="K250" s="121">
        <f t="shared" ref="K250" si="460">J250+1</f>
        <v>1997</v>
      </c>
      <c r="L250" s="121">
        <f t="shared" ref="L250" si="461">K250+1</f>
        <v>1998</v>
      </c>
      <c r="M250" s="121">
        <f t="shared" ref="M250" si="462">L250+1</f>
        <v>1999</v>
      </c>
      <c r="N250" s="121">
        <f t="shared" ref="N250" si="463">M250+1</f>
        <v>2000</v>
      </c>
      <c r="O250" s="121">
        <f t="shared" ref="O250" si="464">N250+1</f>
        <v>2001</v>
      </c>
      <c r="P250" s="121">
        <f t="shared" ref="P250" si="465">O250+1</f>
        <v>2002</v>
      </c>
      <c r="Q250" s="121">
        <f t="shared" ref="Q250" si="466">P250+1</f>
        <v>2003</v>
      </c>
      <c r="R250" s="121">
        <f t="shared" ref="R250" si="467">Q250+1</f>
        <v>2004</v>
      </c>
      <c r="S250" s="121">
        <f t="shared" ref="S250" si="468">R250+1</f>
        <v>2005</v>
      </c>
      <c r="T250" s="121">
        <f t="shared" ref="T250" si="469">S250+1</f>
        <v>2006</v>
      </c>
      <c r="U250" s="121">
        <f t="shared" ref="U250" si="470">T250+1</f>
        <v>2007</v>
      </c>
      <c r="V250" s="121">
        <f t="shared" ref="V250" si="471">U250+1</f>
        <v>2008</v>
      </c>
      <c r="W250" s="121">
        <f t="shared" ref="W250" si="472">V250+1</f>
        <v>2009</v>
      </c>
      <c r="X250" s="121">
        <f t="shared" ref="X250" si="473">W250+1</f>
        <v>2010</v>
      </c>
      <c r="Y250" s="121">
        <f t="shared" ref="Y250" si="474">X250+1</f>
        <v>2011</v>
      </c>
      <c r="Z250" s="121">
        <f t="shared" ref="Z250" si="475">Y250+1</f>
        <v>2012</v>
      </c>
      <c r="AA250" s="121">
        <f t="shared" ref="AA250:AJ250" si="476">Z250+1</f>
        <v>2013</v>
      </c>
      <c r="AB250" s="121">
        <f t="shared" si="476"/>
        <v>2014</v>
      </c>
      <c r="AC250" s="121">
        <f t="shared" si="476"/>
        <v>2015</v>
      </c>
      <c r="AD250" s="121">
        <f t="shared" si="476"/>
        <v>2016</v>
      </c>
      <c r="AE250" s="121">
        <f t="shared" si="476"/>
        <v>2017</v>
      </c>
      <c r="AF250" s="121">
        <f t="shared" si="476"/>
        <v>2018</v>
      </c>
      <c r="AG250" s="121">
        <f t="shared" si="476"/>
        <v>2019</v>
      </c>
      <c r="AH250" s="121">
        <f t="shared" si="476"/>
        <v>2020</v>
      </c>
      <c r="AI250" s="121">
        <f t="shared" si="476"/>
        <v>2021</v>
      </c>
      <c r="AJ250" s="121">
        <f t="shared" si="476"/>
        <v>2022</v>
      </c>
      <c r="AK250" s="1"/>
    </row>
    <row r="251" spans="2:40" ht="12.75">
      <c r="B251" s="118" t="s">
        <v>215</v>
      </c>
      <c r="C251" s="144" t="s">
        <v>203</v>
      </c>
      <c r="D251" s="88">
        <v>35328.381592620623</v>
      </c>
      <c r="E251" s="88">
        <v>35673.23267489078</v>
      </c>
      <c r="F251" s="88">
        <v>36489.830621330999</v>
      </c>
      <c r="G251" s="88">
        <v>35844.845206097809</v>
      </c>
      <c r="H251" s="88">
        <v>38000.437845545486</v>
      </c>
      <c r="I251" s="88">
        <v>36727.429597033093</v>
      </c>
      <c r="J251" s="88">
        <v>39297.825965720825</v>
      </c>
      <c r="K251" s="88">
        <v>39107.340169020928</v>
      </c>
      <c r="L251" s="88">
        <v>38633.375991433109</v>
      </c>
      <c r="M251" s="88">
        <v>37436.99250407912</v>
      </c>
      <c r="N251" s="88">
        <v>37057.389536360046</v>
      </c>
      <c r="O251" s="88">
        <v>36094.795697929105</v>
      </c>
      <c r="P251" s="88">
        <v>35670.433780454252</v>
      </c>
      <c r="Q251" s="88">
        <v>35148.128995075502</v>
      </c>
      <c r="R251" s="88">
        <v>34058.773208967483</v>
      </c>
      <c r="S251" s="88">
        <v>34083.043667752507</v>
      </c>
      <c r="T251" s="88">
        <v>34667.757156498323</v>
      </c>
      <c r="U251" s="88">
        <v>33050.898421075246</v>
      </c>
      <c r="V251" s="88">
        <v>31058.928000001604</v>
      </c>
      <c r="W251" s="88">
        <v>31447.09346506992</v>
      </c>
      <c r="X251" s="88">
        <v>31255.607504500025</v>
      </c>
      <c r="Y251" s="88">
        <v>29178.509226411486</v>
      </c>
      <c r="Z251" s="88">
        <v>26591.755025210012</v>
      </c>
      <c r="AA251" s="88">
        <v>26582.03083628388</v>
      </c>
      <c r="AB251" s="88">
        <v>25928.035038863931</v>
      </c>
      <c r="AC251" s="88">
        <v>23896.715332025218</v>
      </c>
      <c r="AD251" s="88">
        <v>22607.442937068638</v>
      </c>
      <c r="AE251" s="88">
        <v>22888.208784964827</v>
      </c>
      <c r="AF251" s="88">
        <v>25003.374113875598</v>
      </c>
      <c r="AG251" s="88">
        <v>24929.176248199208</v>
      </c>
      <c r="AH251" s="88">
        <v>24040.07197804908</v>
      </c>
      <c r="AI251" s="88">
        <v>23537.502715463135</v>
      </c>
      <c r="AJ251" s="88">
        <v>21076.67338152666</v>
      </c>
      <c r="AK251" s="187"/>
    </row>
    <row r="252" spans="2:40" ht="12.75">
      <c r="B252" s="118" t="s">
        <v>216</v>
      </c>
      <c r="C252" s="144" t="s">
        <v>203</v>
      </c>
      <c r="D252" s="281">
        <v>3151.9686214398812</v>
      </c>
      <c r="E252" s="281">
        <v>3195.6147562936726</v>
      </c>
      <c r="F252" s="281">
        <v>2830.751476928755</v>
      </c>
      <c r="G252" s="281">
        <v>2634.2918436645546</v>
      </c>
      <c r="H252" s="281">
        <v>2816.4401261789308</v>
      </c>
      <c r="I252" s="281">
        <v>2503.4427165493817</v>
      </c>
      <c r="J252" s="281">
        <v>2513.5632832966471</v>
      </c>
      <c r="K252" s="281">
        <v>2370.5197801716708</v>
      </c>
      <c r="L252" s="281">
        <v>2182.4799966178693</v>
      </c>
      <c r="M252" s="281">
        <v>2143.5910210412617</v>
      </c>
      <c r="N252" s="281">
        <v>2435.393127289396</v>
      </c>
      <c r="O252" s="281">
        <v>2100.7538333574357</v>
      </c>
      <c r="P252" s="281">
        <v>2241.8338036495256</v>
      </c>
      <c r="Q252" s="281">
        <v>2416.5584619675915</v>
      </c>
      <c r="R252" s="281">
        <v>2645.0411365872319</v>
      </c>
      <c r="S252" s="281">
        <v>2658.3306975252922</v>
      </c>
      <c r="T252" s="281">
        <v>2821.5062233145236</v>
      </c>
      <c r="U252" s="281">
        <v>3080.6930924345893</v>
      </c>
      <c r="V252" s="281">
        <v>2529.5806766696824</v>
      </c>
      <c r="W252" s="281">
        <v>2299.3930681684619</v>
      </c>
      <c r="X252" s="281">
        <v>2621.5409024269143</v>
      </c>
      <c r="Y252" s="281">
        <v>2572.6873598641128</v>
      </c>
      <c r="Z252" s="281">
        <v>2396.6711427519363</v>
      </c>
      <c r="AA252" s="281">
        <v>2477.5203147899842</v>
      </c>
      <c r="AB252" s="281">
        <v>2485.8169653210966</v>
      </c>
      <c r="AC252" s="281">
        <v>2463.9950340598957</v>
      </c>
      <c r="AD252" s="281">
        <v>2337.3367814171324</v>
      </c>
      <c r="AE252" s="281">
        <v>2163.8175459355548</v>
      </c>
      <c r="AF252" s="281">
        <v>2146.174842586398</v>
      </c>
      <c r="AG252" s="281">
        <v>1945.4428755044235</v>
      </c>
      <c r="AH252" s="281">
        <v>1863.2188097336707</v>
      </c>
      <c r="AI252" s="281">
        <v>1998.3692965542821</v>
      </c>
      <c r="AJ252" s="281">
        <v>1914.3610720075778</v>
      </c>
      <c r="AK252" s="187"/>
    </row>
    <row r="253" spans="2:40" ht="12.75">
      <c r="B253" s="231"/>
      <c r="C253" s="233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204"/>
      <c r="AH253" s="233"/>
      <c r="AI253" s="233"/>
      <c r="AJ253" s="233"/>
      <c r="AK253" s="1"/>
      <c r="AN253" s="15"/>
    </row>
    <row r="254" spans="2:40" ht="12.75">
      <c r="B254" s="16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2:40" ht="12.75">
      <c r="B255" s="223" t="s">
        <v>443</v>
      </c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2:40" ht="12.75">
      <c r="B256" s="120" t="s">
        <v>114</v>
      </c>
      <c r="C256" s="120" t="s">
        <v>115</v>
      </c>
      <c r="D256" s="121">
        <v>1990</v>
      </c>
      <c r="E256" s="121">
        <f t="shared" ref="E256" si="477">D256+1</f>
        <v>1991</v>
      </c>
      <c r="F256" s="121">
        <f t="shared" ref="F256" si="478">E256+1</f>
        <v>1992</v>
      </c>
      <c r="G256" s="121">
        <f t="shared" ref="G256" si="479">F256+1</f>
        <v>1993</v>
      </c>
      <c r="H256" s="121">
        <f t="shared" ref="H256" si="480">G256+1</f>
        <v>1994</v>
      </c>
      <c r="I256" s="121">
        <f t="shared" ref="I256" si="481">H256+1</f>
        <v>1995</v>
      </c>
      <c r="J256" s="121">
        <f t="shared" ref="J256" si="482">I256+1</f>
        <v>1996</v>
      </c>
      <c r="K256" s="121">
        <f t="shared" ref="K256" si="483">J256+1</f>
        <v>1997</v>
      </c>
      <c r="L256" s="121">
        <f t="shared" ref="L256" si="484">K256+1</f>
        <v>1998</v>
      </c>
      <c r="M256" s="121">
        <f t="shared" ref="M256" si="485">L256+1</f>
        <v>1999</v>
      </c>
      <c r="N256" s="121">
        <f t="shared" ref="N256" si="486">M256+1</f>
        <v>2000</v>
      </c>
      <c r="O256" s="121">
        <f t="shared" ref="O256" si="487">N256+1</f>
        <v>2001</v>
      </c>
      <c r="P256" s="121">
        <f t="shared" ref="P256" si="488">O256+1</f>
        <v>2002</v>
      </c>
      <c r="Q256" s="121">
        <f t="shared" ref="Q256" si="489">P256+1</f>
        <v>2003</v>
      </c>
      <c r="R256" s="121">
        <f t="shared" ref="R256" si="490">Q256+1</f>
        <v>2004</v>
      </c>
      <c r="S256" s="121">
        <f t="shared" ref="S256" si="491">R256+1</f>
        <v>2005</v>
      </c>
      <c r="T256" s="121">
        <f t="shared" ref="T256" si="492">S256+1</f>
        <v>2006</v>
      </c>
      <c r="U256" s="121">
        <f t="shared" ref="U256" si="493">T256+1</f>
        <v>2007</v>
      </c>
      <c r="V256" s="121">
        <f t="shared" ref="V256" si="494">U256+1</f>
        <v>2008</v>
      </c>
      <c r="W256" s="121">
        <f t="shared" ref="W256" si="495">V256+1</f>
        <v>2009</v>
      </c>
      <c r="X256" s="121">
        <f t="shared" ref="X256" si="496">W256+1</f>
        <v>2010</v>
      </c>
      <c r="Y256" s="121">
        <f t="shared" ref="Y256" si="497">X256+1</f>
        <v>2011</v>
      </c>
      <c r="Z256" s="121">
        <f t="shared" ref="Z256" si="498">Y256+1</f>
        <v>2012</v>
      </c>
      <c r="AA256" s="121">
        <f t="shared" ref="AA256" si="499">Z256+1</f>
        <v>2013</v>
      </c>
      <c r="AB256" s="121">
        <f t="shared" ref="AB256" si="500">AA256+1</f>
        <v>2014</v>
      </c>
      <c r="AC256" s="121">
        <f t="shared" ref="AC256:AJ256" si="501">AB256+1</f>
        <v>2015</v>
      </c>
      <c r="AD256" s="121">
        <f t="shared" si="501"/>
        <v>2016</v>
      </c>
      <c r="AE256" s="121">
        <f t="shared" si="501"/>
        <v>2017</v>
      </c>
      <c r="AF256" s="121">
        <f t="shared" si="501"/>
        <v>2018</v>
      </c>
      <c r="AG256" s="121">
        <f t="shared" si="501"/>
        <v>2019</v>
      </c>
      <c r="AH256" s="121">
        <f t="shared" si="501"/>
        <v>2020</v>
      </c>
      <c r="AI256" s="121">
        <f t="shared" si="501"/>
        <v>2021</v>
      </c>
      <c r="AJ256" s="121">
        <f t="shared" si="501"/>
        <v>2022</v>
      </c>
      <c r="AK256" s="1"/>
    </row>
    <row r="257" spans="2:40" ht="12.75">
      <c r="B257" s="158" t="s">
        <v>217</v>
      </c>
      <c r="C257" s="144" t="s">
        <v>133</v>
      </c>
      <c r="D257" s="122">
        <v>265.6504116047048</v>
      </c>
      <c r="E257" s="122">
        <v>295.04751372042392</v>
      </c>
      <c r="F257" s="122">
        <v>282.86968049239397</v>
      </c>
      <c r="G257" s="122">
        <v>267.01549394383062</v>
      </c>
      <c r="H257" s="122">
        <v>294.77088319355028</v>
      </c>
      <c r="I257" s="122">
        <v>289.38548772329887</v>
      </c>
      <c r="J257" s="122">
        <v>312.78782483514772</v>
      </c>
      <c r="K257" s="122">
        <v>311.64577150406046</v>
      </c>
      <c r="L257" s="122">
        <v>308.05379670806383</v>
      </c>
      <c r="M257" s="122">
        <v>309.15374094247932</v>
      </c>
      <c r="N257" s="122">
        <v>330.814321854441</v>
      </c>
      <c r="O257" s="122">
        <v>321.81610876298265</v>
      </c>
      <c r="P257" s="122">
        <v>346.20722456294862</v>
      </c>
      <c r="Q257" s="122">
        <v>337.51740626850244</v>
      </c>
      <c r="R257" s="122">
        <v>338.71050126469663</v>
      </c>
      <c r="S257" s="122">
        <v>338.98118200000005</v>
      </c>
      <c r="T257" s="122">
        <v>359.41252800000001</v>
      </c>
      <c r="U257" s="122">
        <v>355.27718599999997</v>
      </c>
      <c r="V257" s="122">
        <v>318.25551000000002</v>
      </c>
      <c r="W257" s="122">
        <v>298.38471711779562</v>
      </c>
      <c r="X257" s="122">
        <v>296.18096160597401</v>
      </c>
      <c r="Y257" s="122">
        <v>262.49601984576333</v>
      </c>
      <c r="Z257" s="122">
        <v>263.68905100683531</v>
      </c>
      <c r="AA257" s="122">
        <v>262.77958984721232</v>
      </c>
      <c r="AB257" s="122">
        <v>260.41260574390361</v>
      </c>
      <c r="AC257" s="122">
        <v>284.69352917522554</v>
      </c>
      <c r="AD257" s="122">
        <v>302.54530629197166</v>
      </c>
      <c r="AE257" s="122">
        <v>329.29921817296304</v>
      </c>
      <c r="AF257" s="122">
        <v>307.6248065222012</v>
      </c>
      <c r="AG257" s="122">
        <v>304.49882597914711</v>
      </c>
      <c r="AH257" s="122">
        <v>285.51075490672696</v>
      </c>
      <c r="AI257" s="122">
        <v>267.30878048386995</v>
      </c>
      <c r="AJ257" s="122">
        <v>245.15590617362068</v>
      </c>
      <c r="AK257" s="187"/>
    </row>
    <row r="258" spans="2:40" ht="12.75">
      <c r="B258" s="158" t="s">
        <v>218</v>
      </c>
      <c r="C258" s="144" t="s">
        <v>133</v>
      </c>
      <c r="D258" s="122">
        <v>84.983066045722438</v>
      </c>
      <c r="E258" s="122">
        <v>87.385806731531986</v>
      </c>
      <c r="F258" s="122">
        <v>85.591980922289849</v>
      </c>
      <c r="G258" s="122">
        <v>93.332276243356517</v>
      </c>
      <c r="H258" s="122">
        <v>89.877874472857997</v>
      </c>
      <c r="I258" s="122">
        <v>99.734491643930568</v>
      </c>
      <c r="J258" s="122">
        <v>102.67716040997243</v>
      </c>
      <c r="K258" s="122">
        <v>107.30582320045119</v>
      </c>
      <c r="L258" s="122">
        <v>96.769322926017864</v>
      </c>
      <c r="M258" s="122">
        <v>90.733827041928805</v>
      </c>
      <c r="N258" s="122">
        <v>90.251585668712323</v>
      </c>
      <c r="O258" s="122">
        <v>104.07979445427678</v>
      </c>
      <c r="P258" s="122">
        <v>110.74477318637558</v>
      </c>
      <c r="Q258" s="122">
        <v>109.48095877705904</v>
      </c>
      <c r="R258" s="122">
        <v>108.20775836768651</v>
      </c>
      <c r="S258" s="122">
        <v>107.64013725148691</v>
      </c>
      <c r="T258" s="122">
        <v>99.535609174813573</v>
      </c>
      <c r="U258" s="122">
        <v>87.2930247914353</v>
      </c>
      <c r="V258" s="122">
        <v>62.851180920316288</v>
      </c>
      <c r="W258" s="122">
        <v>66.772587334257253</v>
      </c>
      <c r="X258" s="122">
        <v>65.344870214615128</v>
      </c>
      <c r="Y258" s="122">
        <v>66.988370639771006</v>
      </c>
      <c r="Z258" s="122">
        <v>43.836609950448896</v>
      </c>
      <c r="AA258" s="122">
        <v>44.636608632291512</v>
      </c>
      <c r="AB258" s="122">
        <v>47.871988158780958</v>
      </c>
      <c r="AC258" s="122">
        <v>45.912639720359742</v>
      </c>
      <c r="AD258" s="122">
        <v>52.74564751861633</v>
      </c>
      <c r="AE258" s="122">
        <v>54.916286854640177</v>
      </c>
      <c r="AF258" s="122">
        <v>55.114833694160772</v>
      </c>
      <c r="AG258" s="122">
        <v>52.579446971159463</v>
      </c>
      <c r="AH258" s="122">
        <v>50.013726120156704</v>
      </c>
      <c r="AI258" s="122">
        <v>42.438568169330097</v>
      </c>
      <c r="AJ258" s="122">
        <v>42.859674738656821</v>
      </c>
      <c r="AK258" s="1"/>
    </row>
    <row r="259" spans="2:40" ht="12.75">
      <c r="B259" s="158" t="s">
        <v>219</v>
      </c>
      <c r="C259" s="144" t="s">
        <v>133</v>
      </c>
      <c r="D259" s="122">
        <v>172.01994236735374</v>
      </c>
      <c r="E259" s="122">
        <v>172.6083507573577</v>
      </c>
      <c r="F259" s="122">
        <v>170.11445837564571</v>
      </c>
      <c r="G259" s="122">
        <v>175.65488532180848</v>
      </c>
      <c r="H259" s="122">
        <v>187.91520630270315</v>
      </c>
      <c r="I259" s="122">
        <v>194.92431873301388</v>
      </c>
      <c r="J259" s="122">
        <v>209.74093884355446</v>
      </c>
      <c r="K259" s="122">
        <v>218.16628214815896</v>
      </c>
      <c r="L259" s="122">
        <v>216.54982875173587</v>
      </c>
      <c r="M259" s="122">
        <v>226.88649905400217</v>
      </c>
      <c r="N259" s="122">
        <v>237.30426800000001</v>
      </c>
      <c r="O259" s="122">
        <v>237.15561179999997</v>
      </c>
      <c r="P259" s="122">
        <v>236.76239719999995</v>
      </c>
      <c r="Q259" s="122">
        <v>236.12462419999991</v>
      </c>
      <c r="R259" s="122">
        <v>235.24229279999989</v>
      </c>
      <c r="S259" s="122">
        <v>234.11540299999996</v>
      </c>
      <c r="T259" s="122">
        <v>231.46825925541009</v>
      </c>
      <c r="U259" s="122">
        <v>244.83899715060818</v>
      </c>
      <c r="V259" s="122">
        <v>231.5005216624244</v>
      </c>
      <c r="W259" s="122">
        <v>220.7568475855509</v>
      </c>
      <c r="X259" s="122">
        <v>230.57615849327948</v>
      </c>
      <c r="Y259" s="122">
        <v>234.58212435715367</v>
      </c>
      <c r="Z259" s="122">
        <v>234.54928501665037</v>
      </c>
      <c r="AA259" s="122">
        <v>231.70643726910268</v>
      </c>
      <c r="AB259" s="122">
        <v>219.7704454679517</v>
      </c>
      <c r="AC259" s="122">
        <v>219.18754997532116</v>
      </c>
      <c r="AD259" s="122">
        <v>209.98157467535236</v>
      </c>
      <c r="AE259" s="122">
        <v>210.02321464982847</v>
      </c>
      <c r="AF259" s="122">
        <v>201.77278116854632</v>
      </c>
      <c r="AG259" s="122">
        <v>191.3831011048724</v>
      </c>
      <c r="AH259" s="122">
        <v>163.86591438378423</v>
      </c>
      <c r="AI259" s="122">
        <v>168.99119639768807</v>
      </c>
      <c r="AJ259" s="122">
        <v>163.0350018847752</v>
      </c>
      <c r="AK259" s="1"/>
    </row>
    <row r="260" spans="2:40" ht="12.75">
      <c r="B260" s="158" t="s">
        <v>220</v>
      </c>
      <c r="C260" s="144" t="s">
        <v>133</v>
      </c>
      <c r="D260" s="122">
        <v>51.299182185778271</v>
      </c>
      <c r="E260" s="122">
        <v>46.673975490885404</v>
      </c>
      <c r="F260" s="122">
        <v>49.051494570024914</v>
      </c>
      <c r="G260" s="122">
        <v>55.331192066781661</v>
      </c>
      <c r="H260" s="122">
        <v>73.700282911053932</v>
      </c>
      <c r="I260" s="122">
        <v>79.195340370591964</v>
      </c>
      <c r="J260" s="122">
        <v>91.371556665408349</v>
      </c>
      <c r="K260" s="122">
        <v>100.8824481098587</v>
      </c>
      <c r="L260" s="122">
        <v>105.60735056564536</v>
      </c>
      <c r="M260" s="122">
        <v>125.93155968935061</v>
      </c>
      <c r="N260" s="122">
        <v>130.63345398460254</v>
      </c>
      <c r="O260" s="122">
        <v>140.20191961611113</v>
      </c>
      <c r="P260" s="122">
        <v>145.53994691354765</v>
      </c>
      <c r="Q260" s="122">
        <v>146.14565200011532</v>
      </c>
      <c r="R260" s="122">
        <v>146.99713334628629</v>
      </c>
      <c r="S260" s="122">
        <v>150.015691475316</v>
      </c>
      <c r="T260" s="122">
        <v>162.54890991572438</v>
      </c>
      <c r="U260" s="122">
        <v>165.15608255351367</v>
      </c>
      <c r="V260" s="122">
        <v>161.92549360848133</v>
      </c>
      <c r="W260" s="122">
        <v>172.0767174590633</v>
      </c>
      <c r="X260" s="122">
        <v>181.80199854792605</v>
      </c>
      <c r="Y260" s="122">
        <v>182.74362919061005</v>
      </c>
      <c r="Z260" s="122">
        <v>179.38163735296055</v>
      </c>
      <c r="AA260" s="122">
        <v>189.61741872839295</v>
      </c>
      <c r="AB260" s="122">
        <v>182.93748848943554</v>
      </c>
      <c r="AC260" s="122">
        <v>193.05452729429959</v>
      </c>
      <c r="AD260" s="122">
        <v>200.61346798850519</v>
      </c>
      <c r="AE260" s="122">
        <v>204.30137816226573</v>
      </c>
      <c r="AF260" s="122">
        <v>220.72847705703512</v>
      </c>
      <c r="AG260" s="122">
        <v>207.07629794677052</v>
      </c>
      <c r="AH260" s="122">
        <v>192.53026950097058</v>
      </c>
      <c r="AI260" s="122">
        <v>205.04302149928162</v>
      </c>
      <c r="AJ260" s="122">
        <v>199.12505219726643</v>
      </c>
      <c r="AK260" s="1"/>
    </row>
    <row r="261" spans="2:40" ht="12.75">
      <c r="B261" s="158" t="s">
        <v>221</v>
      </c>
      <c r="C261" s="144" t="s">
        <v>133</v>
      </c>
      <c r="D261" s="122">
        <v>154.82090921099962</v>
      </c>
      <c r="E261" s="122">
        <v>161.67759512197296</v>
      </c>
      <c r="F261" s="122">
        <v>165.89877020543176</v>
      </c>
      <c r="G261" s="122">
        <v>168.69392734887748</v>
      </c>
      <c r="H261" s="122">
        <v>190.25998931079499</v>
      </c>
      <c r="I261" s="122">
        <v>208.0113522194747</v>
      </c>
      <c r="J261" s="122">
        <v>206.46854766167272</v>
      </c>
      <c r="K261" s="122">
        <v>212.68792429392403</v>
      </c>
      <c r="L261" s="122">
        <v>179.33366489644021</v>
      </c>
      <c r="M261" s="122">
        <v>208.33390864869398</v>
      </c>
      <c r="N261" s="122">
        <v>208.82578912218176</v>
      </c>
      <c r="O261" s="122">
        <v>238.65790096670273</v>
      </c>
      <c r="P261" s="122">
        <v>263.30888374369533</v>
      </c>
      <c r="Q261" s="122">
        <v>275.02026711679127</v>
      </c>
      <c r="R261" s="122">
        <v>291.92452980213744</v>
      </c>
      <c r="S261" s="122">
        <v>302.1133875031432</v>
      </c>
      <c r="T261" s="122">
        <v>323.62563562745947</v>
      </c>
      <c r="U261" s="122">
        <v>315.54166618319584</v>
      </c>
      <c r="V261" s="122">
        <v>293.64018404758309</v>
      </c>
      <c r="W261" s="122">
        <v>342.94610612071813</v>
      </c>
      <c r="X261" s="122">
        <v>335.67468757454913</v>
      </c>
      <c r="Y261" s="122">
        <v>335.74930974800725</v>
      </c>
      <c r="Z261" s="122">
        <v>330.59441363457552</v>
      </c>
      <c r="AA261" s="122">
        <v>365.73842353332543</v>
      </c>
      <c r="AB261" s="122">
        <v>345.57055079814461</v>
      </c>
      <c r="AC261" s="122">
        <v>366.65434702071434</v>
      </c>
      <c r="AD261" s="122">
        <v>381.18772285318363</v>
      </c>
      <c r="AE261" s="122">
        <v>394.24143281746854</v>
      </c>
      <c r="AF261" s="122">
        <v>424.43525446425167</v>
      </c>
      <c r="AG261" s="122">
        <v>412.60922363958605</v>
      </c>
      <c r="AH261" s="122">
        <v>369.28335552468764</v>
      </c>
      <c r="AI261" s="122">
        <v>380.42694822865803</v>
      </c>
      <c r="AJ261" s="122">
        <v>370.27575351793962</v>
      </c>
      <c r="AK261" s="1"/>
    </row>
    <row r="262" spans="2:40" ht="12.75">
      <c r="B262" s="203"/>
      <c r="C262" s="23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204"/>
      <c r="AH262" s="204"/>
      <c r="AI262" s="204"/>
      <c r="AJ262" s="204"/>
      <c r="AK262" s="1"/>
      <c r="AN262" s="15"/>
    </row>
    <row r="263" spans="2:40" ht="12.75">
      <c r="B263" s="16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2:40" ht="12.75">
      <c r="B264" s="223" t="s">
        <v>444</v>
      </c>
      <c r="C264" s="6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2:40" ht="12.75">
      <c r="B265" s="120" t="s">
        <v>114</v>
      </c>
      <c r="C265" s="120" t="s">
        <v>115</v>
      </c>
      <c r="D265" s="121">
        <v>1990</v>
      </c>
      <c r="E265" s="121">
        <f t="shared" ref="E265:R265" si="502">D265+1</f>
        <v>1991</v>
      </c>
      <c r="F265" s="121">
        <f t="shared" si="502"/>
        <v>1992</v>
      </c>
      <c r="G265" s="121">
        <f t="shared" si="502"/>
        <v>1993</v>
      </c>
      <c r="H265" s="121">
        <f t="shared" si="502"/>
        <v>1994</v>
      </c>
      <c r="I265" s="121">
        <f t="shared" si="502"/>
        <v>1995</v>
      </c>
      <c r="J265" s="121">
        <f t="shared" si="502"/>
        <v>1996</v>
      </c>
      <c r="K265" s="121">
        <f t="shared" si="502"/>
        <v>1997</v>
      </c>
      <c r="L265" s="121">
        <f t="shared" si="502"/>
        <v>1998</v>
      </c>
      <c r="M265" s="121">
        <f t="shared" si="502"/>
        <v>1999</v>
      </c>
      <c r="N265" s="121">
        <f t="shared" si="502"/>
        <v>2000</v>
      </c>
      <c r="O265" s="121">
        <f t="shared" si="502"/>
        <v>2001</v>
      </c>
      <c r="P265" s="121">
        <f t="shared" si="502"/>
        <v>2002</v>
      </c>
      <c r="Q265" s="121">
        <f t="shared" si="502"/>
        <v>2003</v>
      </c>
      <c r="R265" s="121">
        <f t="shared" si="502"/>
        <v>2004</v>
      </c>
      <c r="S265" s="121">
        <f t="shared" ref="S265:AJ265" si="503">R265+1</f>
        <v>2005</v>
      </c>
      <c r="T265" s="121">
        <f t="shared" si="503"/>
        <v>2006</v>
      </c>
      <c r="U265" s="121">
        <f t="shared" si="503"/>
        <v>2007</v>
      </c>
      <c r="V265" s="121">
        <f t="shared" si="503"/>
        <v>2008</v>
      </c>
      <c r="W265" s="121">
        <f t="shared" si="503"/>
        <v>2009</v>
      </c>
      <c r="X265" s="121">
        <f t="shared" si="503"/>
        <v>2010</v>
      </c>
      <c r="Y265" s="121">
        <f t="shared" si="503"/>
        <v>2011</v>
      </c>
      <c r="Z265" s="121">
        <f t="shared" si="503"/>
        <v>2012</v>
      </c>
      <c r="AA265" s="121">
        <f t="shared" si="503"/>
        <v>2013</v>
      </c>
      <c r="AB265" s="121">
        <f t="shared" si="503"/>
        <v>2014</v>
      </c>
      <c r="AC265" s="121">
        <f t="shared" si="503"/>
        <v>2015</v>
      </c>
      <c r="AD265" s="121">
        <f t="shared" si="503"/>
        <v>2016</v>
      </c>
      <c r="AE265" s="121">
        <f t="shared" si="503"/>
        <v>2017</v>
      </c>
      <c r="AF265" s="121">
        <f t="shared" si="503"/>
        <v>2018</v>
      </c>
      <c r="AG265" s="121">
        <f t="shared" si="503"/>
        <v>2019</v>
      </c>
      <c r="AH265" s="121">
        <f t="shared" si="503"/>
        <v>2020</v>
      </c>
      <c r="AI265" s="121">
        <f t="shared" si="503"/>
        <v>2021</v>
      </c>
      <c r="AJ265" s="121">
        <f t="shared" si="503"/>
        <v>2022</v>
      </c>
      <c r="AK265" s="1"/>
    </row>
    <row r="266" spans="2:40" ht="12.75">
      <c r="B266" s="143" t="s">
        <v>222</v>
      </c>
      <c r="C266" s="144" t="s">
        <v>223</v>
      </c>
      <c r="D266" s="145">
        <v>0.12925811891292976</v>
      </c>
      <c r="E266" s="88">
        <v>0</v>
      </c>
      <c r="F266" s="145">
        <v>3.8777435673878933</v>
      </c>
      <c r="G266" s="145">
        <v>25.205333188021307</v>
      </c>
      <c r="H266" s="145">
        <v>43.301469835831476</v>
      </c>
      <c r="I266" s="88">
        <v>47.825503997784018</v>
      </c>
      <c r="J266" s="88">
        <v>48.272240678912681</v>
      </c>
      <c r="K266" s="88">
        <v>53.696455955040015</v>
      </c>
      <c r="L266" s="88">
        <v>49.277326741784208</v>
      </c>
      <c r="M266" s="88">
        <v>49.660293243152807</v>
      </c>
      <c r="N266" s="88">
        <v>49.373984176758626</v>
      </c>
      <c r="O266" s="88">
        <v>40.287474021266284</v>
      </c>
      <c r="P266" s="88">
        <v>42.563117740700292</v>
      </c>
      <c r="Q266" s="88">
        <v>37.901101562500003</v>
      </c>
      <c r="R266" s="88">
        <v>41.92</v>
      </c>
      <c r="S266" s="88">
        <v>42.119</v>
      </c>
      <c r="T266" s="88">
        <v>48.576199218749998</v>
      </c>
      <c r="U266" s="88">
        <v>62.111800000000002</v>
      </c>
      <c r="V266" s="88">
        <v>73.7030546875</v>
      </c>
      <c r="W266" s="88">
        <v>53.756542968749997</v>
      </c>
      <c r="X266" s="88">
        <v>67.067899999999995</v>
      </c>
      <c r="Y266" s="88">
        <v>68.430999999999997</v>
      </c>
      <c r="Z266" s="88">
        <v>66.662460937500001</v>
      </c>
      <c r="AA266" s="88">
        <v>66.739999999999995</v>
      </c>
      <c r="AB266" s="88">
        <v>77.164999855000005</v>
      </c>
      <c r="AC266" s="88">
        <v>86.218850000000003</v>
      </c>
      <c r="AD266" s="88">
        <v>83.22</v>
      </c>
      <c r="AE266" s="88">
        <v>84.293000000000006</v>
      </c>
      <c r="AF266" s="88">
        <v>85.236000000000004</v>
      </c>
      <c r="AG266" s="88">
        <v>72.650700000000001</v>
      </c>
      <c r="AH266" s="88">
        <v>81</v>
      </c>
      <c r="AI266" s="88">
        <v>89.916482500000001</v>
      </c>
      <c r="AJ266" s="88">
        <v>96.295625000000001</v>
      </c>
      <c r="AK266" s="187"/>
    </row>
    <row r="267" spans="2:40" ht="12.75">
      <c r="B267" s="143" t="s">
        <v>377</v>
      </c>
      <c r="C267" s="144" t="s">
        <v>223</v>
      </c>
      <c r="D267" s="88">
        <v>0</v>
      </c>
      <c r="E267" s="88">
        <v>0</v>
      </c>
      <c r="F267" s="88">
        <v>0</v>
      </c>
      <c r="G267" s="88">
        <v>0</v>
      </c>
      <c r="H267" s="88">
        <v>0</v>
      </c>
      <c r="I267" s="88">
        <v>0</v>
      </c>
      <c r="J267" s="88">
        <v>0</v>
      </c>
      <c r="K267" s="88">
        <v>0</v>
      </c>
      <c r="L267" s="88">
        <v>0</v>
      </c>
      <c r="M267" s="88">
        <v>0</v>
      </c>
      <c r="N267" s="88">
        <v>0</v>
      </c>
      <c r="O267" s="88">
        <v>0</v>
      </c>
      <c r="P267" s="88">
        <v>0</v>
      </c>
      <c r="Q267" s="88">
        <v>0</v>
      </c>
      <c r="R267" s="88">
        <v>0</v>
      </c>
      <c r="S267" s="88">
        <v>0</v>
      </c>
      <c r="T267" s="88">
        <v>0</v>
      </c>
      <c r="U267" s="88">
        <v>0</v>
      </c>
      <c r="V267" s="88">
        <v>0</v>
      </c>
      <c r="W267" s="88">
        <v>0</v>
      </c>
      <c r="X267" s="88">
        <v>0</v>
      </c>
      <c r="Y267" s="88">
        <v>0</v>
      </c>
      <c r="Z267" s="88">
        <v>0</v>
      </c>
      <c r="AA267" s="88">
        <v>0</v>
      </c>
      <c r="AB267" s="88">
        <v>0</v>
      </c>
      <c r="AC267" s="88">
        <v>0</v>
      </c>
      <c r="AD267" s="88">
        <v>12.536</v>
      </c>
      <c r="AE267" s="88">
        <v>25.5059</v>
      </c>
      <c r="AF267" s="88">
        <v>54.46725</v>
      </c>
      <c r="AG267" s="88">
        <v>76.113167000000004</v>
      </c>
      <c r="AH267" s="88">
        <v>95.015599000000009</v>
      </c>
      <c r="AI267" s="88">
        <v>117.44485899999999</v>
      </c>
      <c r="AJ267" s="88">
        <v>129.92768100000001</v>
      </c>
      <c r="AK267" s="187"/>
    </row>
    <row r="268" spans="2:40" ht="12.75">
      <c r="B268" s="143" t="s">
        <v>378</v>
      </c>
      <c r="C268" s="144" t="s">
        <v>223</v>
      </c>
      <c r="D268" s="88">
        <v>0</v>
      </c>
      <c r="E268" s="88">
        <v>0</v>
      </c>
      <c r="F268" s="88">
        <v>0</v>
      </c>
      <c r="G268" s="88">
        <v>0</v>
      </c>
      <c r="H268" s="88">
        <v>0</v>
      </c>
      <c r="I268" s="88">
        <v>0</v>
      </c>
      <c r="J268" s="88">
        <v>0</v>
      </c>
      <c r="K268" s="88">
        <v>0</v>
      </c>
      <c r="L268" s="88">
        <v>0</v>
      </c>
      <c r="M268" s="88">
        <v>0</v>
      </c>
      <c r="N268" s="88">
        <v>0</v>
      </c>
      <c r="O268" s="88">
        <v>0</v>
      </c>
      <c r="P268" s="88">
        <v>0</v>
      </c>
      <c r="Q268" s="88">
        <v>0</v>
      </c>
      <c r="R268" s="88">
        <v>0</v>
      </c>
      <c r="S268" s="88">
        <v>0</v>
      </c>
      <c r="T268" s="88">
        <v>0</v>
      </c>
      <c r="U268" s="88">
        <v>0</v>
      </c>
      <c r="V268" s="88">
        <v>0</v>
      </c>
      <c r="W268" s="88">
        <v>0</v>
      </c>
      <c r="X268" s="88">
        <v>0</v>
      </c>
      <c r="Y268" s="88">
        <v>0</v>
      </c>
      <c r="Z268" s="88">
        <v>0</v>
      </c>
      <c r="AA268" s="88">
        <v>0</v>
      </c>
      <c r="AB268" s="88">
        <v>0</v>
      </c>
      <c r="AC268" s="88">
        <v>0</v>
      </c>
      <c r="AD268" s="88">
        <v>2.6231</v>
      </c>
      <c r="AE268" s="88">
        <v>8.2460000000000004</v>
      </c>
      <c r="AF268" s="88">
        <v>13.9846</v>
      </c>
      <c r="AG268" s="88">
        <v>18.90202</v>
      </c>
      <c r="AH268" s="88">
        <v>24.548249999999999</v>
      </c>
      <c r="AI268" s="88">
        <v>27.68618</v>
      </c>
      <c r="AJ268" s="88">
        <v>29.439169999999997</v>
      </c>
      <c r="AK268" s="187"/>
    </row>
    <row r="269" spans="2:40" ht="12.75">
      <c r="B269" s="143" t="s">
        <v>224</v>
      </c>
      <c r="C269" s="144" t="s">
        <v>223</v>
      </c>
      <c r="D269" s="88">
        <v>113.26953530036253</v>
      </c>
      <c r="E269" s="88">
        <v>131.15419876884084</v>
      </c>
      <c r="F269" s="88">
        <v>134.13497601358722</v>
      </c>
      <c r="G269" s="88">
        <v>193.75052090851489</v>
      </c>
      <c r="H269" s="88">
        <v>238.46217957971061</v>
      </c>
      <c r="I269" s="88">
        <v>312.98161069837016</v>
      </c>
      <c r="J269" s="88">
        <v>299.6072878271375</v>
      </c>
      <c r="K269" s="88">
        <v>280.65616063457099</v>
      </c>
      <c r="L269" s="88">
        <v>279.04783451564015</v>
      </c>
      <c r="M269" s="88">
        <v>282.59799696532616</v>
      </c>
      <c r="N269" s="88">
        <v>299.87726220813778</v>
      </c>
      <c r="O269" s="88">
        <v>215.05805690840555</v>
      </c>
      <c r="P269" s="88">
        <v>224.16686473112614</v>
      </c>
      <c r="Q269" s="88">
        <v>228.15964062500001</v>
      </c>
      <c r="R269" s="88">
        <v>235.43100000000001</v>
      </c>
      <c r="S269" s="88">
        <v>231.536</v>
      </c>
      <c r="T269" s="88">
        <v>232.91176562499999</v>
      </c>
      <c r="U269" s="88">
        <v>277.54259999999999</v>
      </c>
      <c r="V269" s="88">
        <v>276.85434375</v>
      </c>
      <c r="W269" s="88">
        <v>208.86573437499999</v>
      </c>
      <c r="X269" s="88">
        <v>265.34820000000002</v>
      </c>
      <c r="Y269" s="88">
        <v>248.262</v>
      </c>
      <c r="Z269" s="88">
        <v>222.40153125000001</v>
      </c>
      <c r="AA269" s="88">
        <v>218.12200000000001</v>
      </c>
      <c r="AB269" s="88">
        <v>253.61879655799999</v>
      </c>
      <c r="AC269" s="88">
        <v>285.46984100000003</v>
      </c>
      <c r="AD269" s="88">
        <v>317.108</v>
      </c>
      <c r="AE269" s="88">
        <v>365.12099999999998</v>
      </c>
      <c r="AF269" s="88">
        <v>376.27685000000002</v>
      </c>
      <c r="AG269" s="88">
        <v>369.10602219315462</v>
      </c>
      <c r="AH269" s="88">
        <v>406.9</v>
      </c>
      <c r="AI269" s="88">
        <v>421.16308186148933</v>
      </c>
      <c r="AJ269" s="88">
        <v>424.23487089000002</v>
      </c>
      <c r="AK269" s="1"/>
    </row>
    <row r="270" spans="2:40" ht="12.75">
      <c r="B270" s="143" t="s">
        <v>225</v>
      </c>
      <c r="C270" s="144" t="s">
        <v>223</v>
      </c>
      <c r="D270" s="88">
        <v>75.827740051384495</v>
      </c>
      <c r="E270" s="88">
        <v>87.800541112129423</v>
      </c>
      <c r="F270" s="88">
        <v>89.796007955586916</v>
      </c>
      <c r="G270" s="88">
        <v>129.70534482473664</v>
      </c>
      <c r="H270" s="88">
        <v>159.63734747659893</v>
      </c>
      <c r="I270" s="88">
        <v>209.52401856303612</v>
      </c>
      <c r="J270" s="88">
        <v>316.37946169378904</v>
      </c>
      <c r="K270" s="88">
        <v>463.89113805823746</v>
      </c>
      <c r="L270" s="88">
        <v>467.58389159616962</v>
      </c>
      <c r="M270" s="88">
        <v>514.53751857252792</v>
      </c>
      <c r="N270" s="88">
        <v>561.21351394391502</v>
      </c>
      <c r="O270" s="88">
        <v>449.23910328068246</v>
      </c>
      <c r="P270" s="88">
        <v>447.35766237532096</v>
      </c>
      <c r="Q270" s="88">
        <v>449.34071875000001</v>
      </c>
      <c r="R270" s="88">
        <v>434.47800000000001</v>
      </c>
      <c r="S270" s="88">
        <v>393.18799999999999</v>
      </c>
      <c r="T270" s="88">
        <v>355.59300000000002</v>
      </c>
      <c r="U270" s="88">
        <v>320.95870000000002</v>
      </c>
      <c r="V270" s="88">
        <v>284.90843749999999</v>
      </c>
      <c r="W270" s="88">
        <v>171.49940624999999</v>
      </c>
      <c r="X270" s="88">
        <v>194.28819999999999</v>
      </c>
      <c r="Y270" s="88">
        <v>159.946</v>
      </c>
      <c r="Z270" s="88">
        <v>139.44825</v>
      </c>
      <c r="AA270" s="88">
        <v>117.76</v>
      </c>
      <c r="AB270" s="88">
        <v>105.4829</v>
      </c>
      <c r="AC270" s="88">
        <v>96.444810000000004</v>
      </c>
      <c r="AD270" s="88">
        <v>102.328</v>
      </c>
      <c r="AE270" s="88">
        <v>126.077</v>
      </c>
      <c r="AF270" s="88">
        <v>92.555000000000007</v>
      </c>
      <c r="AG270" s="88">
        <v>80.385000000000005</v>
      </c>
      <c r="AH270" s="88">
        <v>86</v>
      </c>
      <c r="AI270" s="88">
        <v>77.009</v>
      </c>
      <c r="AJ270" s="88">
        <v>75.545000000000002</v>
      </c>
      <c r="AK270" s="1"/>
    </row>
    <row r="271" spans="2:40" ht="12.75">
      <c r="B271" s="143" t="s">
        <v>226</v>
      </c>
      <c r="C271" s="144" t="s">
        <v>223</v>
      </c>
      <c r="D271" s="146">
        <v>9.0525229061814462E-3</v>
      </c>
      <c r="E271" s="146">
        <v>1.0481868628210095E-2</v>
      </c>
      <c r="F271" s="146">
        <v>1.072009291521487E-2</v>
      </c>
      <c r="G271" s="146">
        <v>1.5484578655310367E-2</v>
      </c>
      <c r="H271" s="146">
        <v>1.9057942960381991E-2</v>
      </c>
      <c r="I271" s="146">
        <v>2.5013550135501363E-2</v>
      </c>
      <c r="J271" s="146">
        <v>2.9260067928190196E-2</v>
      </c>
      <c r="K271" s="146">
        <v>3.5999999999999997E-2</v>
      </c>
      <c r="L271" s="146">
        <v>3.5999999999999997E-2</v>
      </c>
      <c r="M271" s="145">
        <v>3.5344792475982532</v>
      </c>
      <c r="N271" s="88">
        <v>9.9069585029860683</v>
      </c>
      <c r="O271" s="88">
        <v>28.711543758495306</v>
      </c>
      <c r="P271" s="88">
        <v>80.566181792406283</v>
      </c>
      <c r="Q271" s="88">
        <v>126.471</v>
      </c>
      <c r="R271" s="88">
        <v>159.15199999999999</v>
      </c>
      <c r="S271" s="88">
        <v>181.79599999999999</v>
      </c>
      <c r="T271" s="88">
        <v>189.184</v>
      </c>
      <c r="U271" s="88">
        <v>195.1395</v>
      </c>
      <c r="V271" s="88">
        <v>180.983796875</v>
      </c>
      <c r="W271" s="88">
        <v>129.471796875</v>
      </c>
      <c r="X271" s="88">
        <v>166.95740000000001</v>
      </c>
      <c r="Y271" s="88">
        <v>137</v>
      </c>
      <c r="Z271" s="88">
        <v>115.483</v>
      </c>
      <c r="AA271" s="88">
        <v>106.075</v>
      </c>
      <c r="AB271" s="88">
        <v>117.19</v>
      </c>
      <c r="AC271" s="88">
        <v>110.9</v>
      </c>
      <c r="AD271" s="88">
        <v>107.55</v>
      </c>
      <c r="AE271" s="88">
        <v>130.07499999999999</v>
      </c>
      <c r="AF271" s="88">
        <v>126.95099999999999</v>
      </c>
      <c r="AG271" s="88">
        <v>107.881</v>
      </c>
      <c r="AH271" s="88">
        <v>105.9</v>
      </c>
      <c r="AI271" s="88">
        <v>110.63928571428571</v>
      </c>
      <c r="AJ271" s="88">
        <v>111.58499999999999</v>
      </c>
      <c r="AK271" s="1"/>
    </row>
    <row r="272" spans="2:40" ht="12.75">
      <c r="B272" s="143" t="s">
        <v>227</v>
      </c>
      <c r="C272" s="144" t="s">
        <v>223</v>
      </c>
      <c r="D272" s="145">
        <v>0.22646751209500318</v>
      </c>
      <c r="E272" s="145">
        <v>0.26222554032053003</v>
      </c>
      <c r="F272" s="145">
        <v>0.2681852116914511</v>
      </c>
      <c r="G272" s="145">
        <v>0.38737863910987386</v>
      </c>
      <c r="H272" s="145">
        <v>0.47677370967369087</v>
      </c>
      <c r="I272" s="145">
        <v>0.62576549394671932</v>
      </c>
      <c r="J272" s="145">
        <v>3.4365991865544521</v>
      </c>
      <c r="K272" s="145">
        <v>4.5562200458325206</v>
      </c>
      <c r="L272" s="145">
        <v>5.8914503833696754</v>
      </c>
      <c r="M272" s="145">
        <v>9.2541207257779163</v>
      </c>
      <c r="N272" s="88">
        <v>38.569375931736857</v>
      </c>
      <c r="O272" s="88">
        <v>14.866606763313076</v>
      </c>
      <c r="P272" s="88">
        <v>12.61788981314184</v>
      </c>
      <c r="Q272" s="88">
        <v>15.045599609375</v>
      </c>
      <c r="R272" s="88">
        <v>21.831</v>
      </c>
      <c r="S272" s="88">
        <v>24.751000000000001</v>
      </c>
      <c r="T272" s="88">
        <v>28.273349609375</v>
      </c>
      <c r="U272" s="88">
        <v>33.354100000000003</v>
      </c>
      <c r="V272" s="88">
        <v>40.204324218750003</v>
      </c>
      <c r="W272" s="88">
        <v>33.288464843749999</v>
      </c>
      <c r="X272" s="88">
        <v>35.816299999999998</v>
      </c>
      <c r="Y272" s="88">
        <v>36.79</v>
      </c>
      <c r="Z272" s="88">
        <v>39.728000000000002</v>
      </c>
      <c r="AA272" s="88">
        <v>42.156999999999996</v>
      </c>
      <c r="AB272" s="88">
        <v>52.557949999999998</v>
      </c>
      <c r="AC272" s="88">
        <v>63.2809995</v>
      </c>
      <c r="AD272" s="88">
        <v>70.352999999999994</v>
      </c>
      <c r="AE272" s="88">
        <v>106.587</v>
      </c>
      <c r="AF272" s="88">
        <v>166.76170000000002</v>
      </c>
      <c r="AG272" s="88">
        <v>208.2637</v>
      </c>
      <c r="AH272" s="88">
        <v>265.89999999999998</v>
      </c>
      <c r="AI272" s="88">
        <v>310.47970000000004</v>
      </c>
      <c r="AJ272" s="88">
        <v>381.67779999999999</v>
      </c>
      <c r="AK272" s="1"/>
    </row>
    <row r="273" spans="2:44" ht="14.25">
      <c r="B273" s="143" t="s">
        <v>228</v>
      </c>
      <c r="C273" s="144" t="s">
        <v>223</v>
      </c>
      <c r="D273" s="88">
        <v>70.133813401153148</v>
      </c>
      <c r="E273" s="88">
        <v>78.384850271877056</v>
      </c>
      <c r="F273" s="88">
        <v>86.635887142600964</v>
      </c>
      <c r="G273" s="88">
        <v>86.635887142600964</v>
      </c>
      <c r="H273" s="88">
        <v>82.510368707238996</v>
      </c>
      <c r="I273" s="88">
        <v>90.761405577962904</v>
      </c>
      <c r="J273" s="88">
        <v>96.314507064386547</v>
      </c>
      <c r="K273" s="88">
        <v>115.03161778598681</v>
      </c>
      <c r="L273" s="88">
        <v>114.7729173784663</v>
      </c>
      <c r="M273" s="88">
        <v>116.56768175487306</v>
      </c>
      <c r="N273" s="88">
        <v>131.93732650212084</v>
      </c>
      <c r="O273" s="88">
        <v>93.787997996197419</v>
      </c>
      <c r="P273" s="88">
        <v>94.985122985003315</v>
      </c>
      <c r="Q273" s="88">
        <v>94.7868984375</v>
      </c>
      <c r="R273" s="88">
        <v>104.613</v>
      </c>
      <c r="S273" s="88">
        <v>96.781999999999996</v>
      </c>
      <c r="T273" s="88">
        <v>85.834999999999994</v>
      </c>
      <c r="U273" s="88">
        <v>82.85</v>
      </c>
      <c r="V273" s="88">
        <v>79.122468749999996</v>
      </c>
      <c r="W273" s="88">
        <v>60.15244921875</v>
      </c>
      <c r="X273" s="88">
        <v>76.693600000000004</v>
      </c>
      <c r="Y273" s="88">
        <v>65.200999999999993</v>
      </c>
      <c r="Z273" s="88">
        <v>63.704828124999999</v>
      </c>
      <c r="AA273" s="88">
        <v>57.613999999999997</v>
      </c>
      <c r="AB273" s="88">
        <v>64.871461999999994</v>
      </c>
      <c r="AC273" s="88">
        <v>68.036630000000002</v>
      </c>
      <c r="AD273" s="88">
        <v>73.379000000000005</v>
      </c>
      <c r="AE273" s="88">
        <v>86.501999999999995</v>
      </c>
      <c r="AF273" s="88">
        <v>87.151499999999999</v>
      </c>
      <c r="AG273" s="88">
        <v>84.311899999999994</v>
      </c>
      <c r="AH273" s="88">
        <v>95.9</v>
      </c>
      <c r="AI273" s="88">
        <v>94.519964999999999</v>
      </c>
      <c r="AJ273" s="88">
        <v>105.59658999999999</v>
      </c>
      <c r="AK273" s="1"/>
    </row>
    <row r="274" spans="2:44" ht="14.25">
      <c r="B274" s="143" t="s">
        <v>229</v>
      </c>
      <c r="C274" s="144" t="s">
        <v>223</v>
      </c>
      <c r="D274" s="88">
        <v>8.8142250403232882</v>
      </c>
      <c r="E274" s="88">
        <v>8.8142250403232882</v>
      </c>
      <c r="F274" s="88">
        <v>8.8142250403232882</v>
      </c>
      <c r="G274" s="88">
        <v>11.752300053764385</v>
      </c>
      <c r="H274" s="88">
        <v>20.566525094087673</v>
      </c>
      <c r="I274" s="88">
        <v>54.354387748660272</v>
      </c>
      <c r="J274" s="88">
        <v>54.569403043043685</v>
      </c>
      <c r="K274" s="88">
        <v>40.145114542946494</v>
      </c>
      <c r="L274" s="88">
        <v>38.339084545047371</v>
      </c>
      <c r="M274" s="88">
        <v>68.340645366117045</v>
      </c>
      <c r="N274" s="88">
        <v>106.3035702925897</v>
      </c>
      <c r="O274" s="88">
        <v>174.69445661526711</v>
      </c>
      <c r="P274" s="88">
        <v>204.68003940565421</v>
      </c>
      <c r="Q274" s="88">
        <v>251.535</v>
      </c>
      <c r="R274" s="88">
        <v>327.721</v>
      </c>
      <c r="S274" s="88">
        <v>406.68700000000001</v>
      </c>
      <c r="T274" s="88">
        <v>600.13618750000001</v>
      </c>
      <c r="U274" s="88">
        <v>730.71780000000001</v>
      </c>
      <c r="V274" s="88">
        <v>821.83487500000001</v>
      </c>
      <c r="W274" s="88">
        <v>724.84100000000001</v>
      </c>
      <c r="X274" s="88">
        <v>860.66242999999997</v>
      </c>
      <c r="Y274" s="88">
        <v>834.452</v>
      </c>
      <c r="Z274" s="88">
        <v>880.53468750000002</v>
      </c>
      <c r="AA274" s="88">
        <v>905.36800000000005</v>
      </c>
      <c r="AB274" s="88">
        <v>1055.3149075000001</v>
      </c>
      <c r="AC274" s="88">
        <v>1232.0645099999997</v>
      </c>
      <c r="AD274" s="88">
        <v>1310.0839999999998</v>
      </c>
      <c r="AE274" s="88">
        <v>1597.4099999999999</v>
      </c>
      <c r="AF274" s="88">
        <v>1876.3161420000001</v>
      </c>
      <c r="AG274" s="88">
        <v>2009.7000000000003</v>
      </c>
      <c r="AH274" s="88">
        <v>2282.6999999999998</v>
      </c>
      <c r="AI274" s="88">
        <v>2560.599299999998</v>
      </c>
      <c r="AJ274" s="88">
        <v>2692.4958499999998</v>
      </c>
      <c r="AK274" s="1"/>
    </row>
    <row r="275" spans="2:44" ht="14.25">
      <c r="B275" s="143" t="s">
        <v>381</v>
      </c>
      <c r="C275" s="144" t="s">
        <v>223</v>
      </c>
      <c r="D275" s="88">
        <v>0</v>
      </c>
      <c r="E275" s="88">
        <v>0</v>
      </c>
      <c r="F275" s="88">
        <v>0</v>
      </c>
      <c r="G275" s="88">
        <v>0</v>
      </c>
      <c r="H275" s="88">
        <v>0</v>
      </c>
      <c r="I275" s="88">
        <v>0</v>
      </c>
      <c r="J275" s="88">
        <v>0</v>
      </c>
      <c r="K275" s="88">
        <v>0</v>
      </c>
      <c r="L275" s="88">
        <v>0</v>
      </c>
      <c r="M275" s="88">
        <v>0</v>
      </c>
      <c r="N275" s="88">
        <v>0</v>
      </c>
      <c r="O275" s="88">
        <v>0</v>
      </c>
      <c r="P275" s="88">
        <v>0</v>
      </c>
      <c r="Q275" s="88">
        <v>0</v>
      </c>
      <c r="R275" s="88">
        <v>0</v>
      </c>
      <c r="S275" s="88">
        <v>0</v>
      </c>
      <c r="T275" s="88">
        <v>0</v>
      </c>
      <c r="U275" s="88">
        <v>0</v>
      </c>
      <c r="V275" s="88">
        <v>0</v>
      </c>
      <c r="W275" s="88">
        <v>0</v>
      </c>
      <c r="X275" s="88">
        <v>0</v>
      </c>
      <c r="Y275" s="88">
        <v>0</v>
      </c>
      <c r="Z275" s="88">
        <v>0</v>
      </c>
      <c r="AA275" s="88">
        <v>0</v>
      </c>
      <c r="AB275" s="88">
        <v>0</v>
      </c>
      <c r="AC275" s="88">
        <v>0</v>
      </c>
      <c r="AD275" s="88">
        <v>0</v>
      </c>
      <c r="AE275" s="88">
        <v>0</v>
      </c>
      <c r="AF275" s="88">
        <v>1.0137499999999999</v>
      </c>
      <c r="AG275" s="145">
        <v>0.8256</v>
      </c>
      <c r="AH275" s="145">
        <v>0.51500000000000001</v>
      </c>
      <c r="AI275" s="88">
        <v>1.0449999999999999</v>
      </c>
      <c r="AJ275" s="88">
        <v>0.95899999999999996</v>
      </c>
      <c r="AK275" s="1"/>
    </row>
    <row r="276" spans="2:44" ht="14.25">
      <c r="B276" s="143" t="s">
        <v>382</v>
      </c>
      <c r="C276" s="144" t="s">
        <v>223</v>
      </c>
      <c r="D276" s="88">
        <v>0</v>
      </c>
      <c r="E276" s="88">
        <v>0</v>
      </c>
      <c r="F276" s="88">
        <v>0</v>
      </c>
      <c r="G276" s="88">
        <v>0</v>
      </c>
      <c r="H276" s="88">
        <v>0</v>
      </c>
      <c r="I276" s="88">
        <v>0</v>
      </c>
      <c r="J276" s="88">
        <v>0</v>
      </c>
      <c r="K276" s="88">
        <v>0</v>
      </c>
      <c r="L276" s="88">
        <v>0</v>
      </c>
      <c r="M276" s="88">
        <v>0</v>
      </c>
      <c r="N276" s="88">
        <v>0</v>
      </c>
      <c r="O276" s="88">
        <v>0</v>
      </c>
      <c r="P276" s="88">
        <v>0</v>
      </c>
      <c r="Q276" s="88">
        <v>0</v>
      </c>
      <c r="R276" s="88">
        <v>0</v>
      </c>
      <c r="S276" s="88">
        <v>0</v>
      </c>
      <c r="T276" s="88">
        <v>0</v>
      </c>
      <c r="U276" s="88">
        <v>0</v>
      </c>
      <c r="V276" s="88">
        <v>0</v>
      </c>
      <c r="W276" s="88">
        <v>0</v>
      </c>
      <c r="X276" s="88">
        <v>0</v>
      </c>
      <c r="Y276" s="88">
        <v>0</v>
      </c>
      <c r="Z276" s="88">
        <v>0</v>
      </c>
      <c r="AA276" s="88">
        <v>0</v>
      </c>
      <c r="AB276" s="88">
        <v>0</v>
      </c>
      <c r="AC276" s="88">
        <v>0</v>
      </c>
      <c r="AD276" s="88">
        <v>0</v>
      </c>
      <c r="AE276" s="88">
        <v>0</v>
      </c>
      <c r="AF276" s="88">
        <v>128.49700000000001</v>
      </c>
      <c r="AG276" s="88">
        <v>190.06382000000002</v>
      </c>
      <c r="AH276" s="88">
        <v>247.4015</v>
      </c>
      <c r="AI276" s="88">
        <v>312.82016499999997</v>
      </c>
      <c r="AJ276" s="88">
        <v>311.54151179000002</v>
      </c>
      <c r="AK276" s="1"/>
    </row>
    <row r="277" spans="2:44" ht="14.25">
      <c r="B277" s="143" t="s">
        <v>383</v>
      </c>
      <c r="C277" s="144" t="s">
        <v>223</v>
      </c>
      <c r="D277" s="88">
        <v>0</v>
      </c>
      <c r="E277" s="88">
        <v>0</v>
      </c>
      <c r="F277" s="88">
        <v>0</v>
      </c>
      <c r="G277" s="88">
        <v>0</v>
      </c>
      <c r="H277" s="88">
        <v>0</v>
      </c>
      <c r="I277" s="88">
        <v>0</v>
      </c>
      <c r="J277" s="88">
        <v>0</v>
      </c>
      <c r="K277" s="88">
        <v>0</v>
      </c>
      <c r="L277" s="88">
        <v>0</v>
      </c>
      <c r="M277" s="88">
        <v>0</v>
      </c>
      <c r="N277" s="88">
        <v>0</v>
      </c>
      <c r="O277" s="88">
        <v>0</v>
      </c>
      <c r="P277" s="88">
        <v>0</v>
      </c>
      <c r="Q277" s="88">
        <v>0</v>
      </c>
      <c r="R277" s="88">
        <v>0</v>
      </c>
      <c r="S277" s="88">
        <v>0</v>
      </c>
      <c r="T277" s="88">
        <v>0</v>
      </c>
      <c r="U277" s="88">
        <v>0</v>
      </c>
      <c r="V277" s="88">
        <v>0</v>
      </c>
      <c r="W277" s="88">
        <v>0</v>
      </c>
      <c r="X277" s="88">
        <v>0</v>
      </c>
      <c r="Y277" s="88">
        <v>0</v>
      </c>
      <c r="Z277" s="88">
        <v>0</v>
      </c>
      <c r="AA277" s="88">
        <v>0</v>
      </c>
      <c r="AB277" s="88">
        <v>0</v>
      </c>
      <c r="AC277" s="88">
        <v>0</v>
      </c>
      <c r="AD277" s="88">
        <v>0</v>
      </c>
      <c r="AE277" s="88">
        <v>0</v>
      </c>
      <c r="AF277" s="88">
        <v>0</v>
      </c>
      <c r="AG277" s="88">
        <v>0</v>
      </c>
      <c r="AH277" s="88">
        <v>0</v>
      </c>
      <c r="AI277" s="88">
        <v>18.510157888049999</v>
      </c>
      <c r="AJ277" s="88">
        <v>12.3988525361</v>
      </c>
      <c r="AK277" s="1"/>
    </row>
    <row r="278" spans="2:44" ht="12.75">
      <c r="B278" s="387" t="s">
        <v>379</v>
      </c>
      <c r="C278" s="134" t="s">
        <v>231</v>
      </c>
      <c r="D278" s="91">
        <v>9.9999999999999978E-2</v>
      </c>
      <c r="E278" s="91">
        <v>9.9999999999999978E-2</v>
      </c>
      <c r="F278" s="91">
        <v>9.9999999999999978E-2</v>
      </c>
      <c r="G278" s="91">
        <v>9.9999999999999978E-2</v>
      </c>
      <c r="H278" s="91">
        <v>9.9999999999999978E-2</v>
      </c>
      <c r="I278" s="91">
        <v>9.9999999999999978E-2</v>
      </c>
      <c r="J278" s="91">
        <v>9.9999999999999978E-2</v>
      </c>
      <c r="K278" s="91">
        <v>9.9999999999999978E-2</v>
      </c>
      <c r="L278" s="91">
        <v>9.9999999999999978E-2</v>
      </c>
      <c r="M278" s="91">
        <v>9.9999999999999978E-2</v>
      </c>
      <c r="N278" s="91">
        <v>9.9999999999999978E-2</v>
      </c>
      <c r="O278" s="91">
        <v>9.9999999999999978E-2</v>
      </c>
      <c r="P278" s="91">
        <v>9.9999999999999978E-2</v>
      </c>
      <c r="Q278" s="91">
        <v>9.9999999999999978E-2</v>
      </c>
      <c r="R278" s="91">
        <v>9.9999999999999978E-2</v>
      </c>
      <c r="S278" s="91">
        <v>9.9999999999999978E-2</v>
      </c>
      <c r="T278" s="91">
        <v>9.9999999999999978E-2</v>
      </c>
      <c r="U278" s="91">
        <v>9.9999999999999978E-2</v>
      </c>
      <c r="V278" s="91">
        <v>9.9999999999999978E-2</v>
      </c>
      <c r="W278" s="91">
        <v>9.9999999999999978E-2</v>
      </c>
      <c r="X278" s="91">
        <v>9.9999999999999978E-2</v>
      </c>
      <c r="Y278" s="91">
        <v>9.9999999999999978E-2</v>
      </c>
      <c r="Z278" s="91">
        <v>9.9999999999999978E-2</v>
      </c>
      <c r="AA278" s="91">
        <v>9.9999999999999978E-2</v>
      </c>
      <c r="AB278" s="91">
        <v>9.9999999999999978E-2</v>
      </c>
      <c r="AC278" s="91">
        <v>9.9999999999999978E-2</v>
      </c>
      <c r="AD278" s="91">
        <v>9.9999999999999978E-2</v>
      </c>
      <c r="AE278" s="91">
        <v>9.9999999999999978E-2</v>
      </c>
      <c r="AF278" s="91">
        <v>9.9999999999999978E-2</v>
      </c>
      <c r="AG278" s="91">
        <v>9.9999999999999978E-2</v>
      </c>
      <c r="AH278" s="91">
        <v>9.9999999999999978E-2</v>
      </c>
      <c r="AI278" s="91">
        <v>9.9999999999999978E-2</v>
      </c>
      <c r="AJ278" s="91">
        <v>9.9999999999999978E-2</v>
      </c>
      <c r="AK278" s="115"/>
      <c r="AL278" s="6"/>
      <c r="AM278" s="6"/>
      <c r="AN278" s="6"/>
      <c r="AO278" s="6"/>
      <c r="AP278" s="6"/>
      <c r="AQ278" s="6"/>
      <c r="AR278" s="6"/>
    </row>
    <row r="279" spans="2:44" ht="12.75">
      <c r="B279" s="388" t="s">
        <v>380</v>
      </c>
      <c r="C279" s="134" t="s">
        <v>231</v>
      </c>
      <c r="D279" s="91">
        <v>1</v>
      </c>
      <c r="E279" s="91">
        <v>1</v>
      </c>
      <c r="F279" s="91">
        <v>1</v>
      </c>
      <c r="G279" s="91">
        <v>1</v>
      </c>
      <c r="H279" s="91">
        <v>1</v>
      </c>
      <c r="I279" s="91">
        <v>1</v>
      </c>
      <c r="J279" s="91">
        <v>1</v>
      </c>
      <c r="K279" s="91">
        <v>1</v>
      </c>
      <c r="L279" s="91">
        <v>1</v>
      </c>
      <c r="M279" s="91">
        <v>1</v>
      </c>
      <c r="N279" s="91">
        <v>1</v>
      </c>
      <c r="O279" s="91">
        <v>1</v>
      </c>
      <c r="P279" s="91">
        <v>1</v>
      </c>
      <c r="Q279" s="91">
        <v>1</v>
      </c>
      <c r="R279" s="91">
        <v>1</v>
      </c>
      <c r="S279" s="91">
        <v>1</v>
      </c>
      <c r="T279" s="91">
        <v>1</v>
      </c>
      <c r="U279" s="91">
        <v>1</v>
      </c>
      <c r="V279" s="91">
        <v>1</v>
      </c>
      <c r="W279" s="91">
        <v>1</v>
      </c>
      <c r="X279" s="91">
        <v>1</v>
      </c>
      <c r="Y279" s="91">
        <v>1</v>
      </c>
      <c r="Z279" s="91">
        <v>1</v>
      </c>
      <c r="AA279" s="91">
        <v>1</v>
      </c>
      <c r="AB279" s="91">
        <v>1</v>
      </c>
      <c r="AC279" s="91">
        <v>1</v>
      </c>
      <c r="AD279" s="91">
        <v>1</v>
      </c>
      <c r="AE279" s="91">
        <v>1</v>
      </c>
      <c r="AF279" s="91">
        <v>1</v>
      </c>
      <c r="AG279" s="91">
        <v>1</v>
      </c>
      <c r="AH279" s="91">
        <v>1</v>
      </c>
      <c r="AI279" s="91">
        <v>1</v>
      </c>
      <c r="AJ279" s="91">
        <v>1</v>
      </c>
      <c r="AK279" s="1"/>
    </row>
    <row r="280" spans="2:44" ht="26.25">
      <c r="B280" s="435" t="s">
        <v>384</v>
      </c>
      <c r="C280" s="436" t="s">
        <v>231</v>
      </c>
      <c r="D280" s="437">
        <v>0</v>
      </c>
      <c r="E280" s="437">
        <v>0</v>
      </c>
      <c r="F280" s="437">
        <v>0</v>
      </c>
      <c r="G280" s="437">
        <v>0</v>
      </c>
      <c r="H280" s="437">
        <v>0</v>
      </c>
      <c r="I280" s="437">
        <v>0</v>
      </c>
      <c r="J280" s="437">
        <v>0</v>
      </c>
      <c r="K280" s="437">
        <v>0</v>
      </c>
      <c r="L280" s="437">
        <v>0</v>
      </c>
      <c r="M280" s="437">
        <v>0</v>
      </c>
      <c r="N280" s="437">
        <v>0</v>
      </c>
      <c r="O280" s="437">
        <v>0</v>
      </c>
      <c r="P280" s="437">
        <v>0</v>
      </c>
      <c r="Q280" s="437">
        <v>0</v>
      </c>
      <c r="R280" s="437">
        <v>0</v>
      </c>
      <c r="S280" s="437">
        <v>0</v>
      </c>
      <c r="T280" s="437">
        <v>0</v>
      </c>
      <c r="U280" s="437">
        <v>0</v>
      </c>
      <c r="V280" s="437">
        <v>0</v>
      </c>
      <c r="W280" s="437">
        <v>0</v>
      </c>
      <c r="X280" s="437">
        <v>0</v>
      </c>
      <c r="Y280" s="437">
        <v>0</v>
      </c>
      <c r="Z280" s="437">
        <v>0</v>
      </c>
      <c r="AA280" s="437">
        <v>0</v>
      </c>
      <c r="AB280" s="437">
        <v>0</v>
      </c>
      <c r="AC280" s="437">
        <v>0</v>
      </c>
      <c r="AD280" s="437">
        <v>0</v>
      </c>
      <c r="AE280" s="437">
        <v>0</v>
      </c>
      <c r="AF280" s="437">
        <v>0</v>
      </c>
      <c r="AG280" s="437">
        <v>0</v>
      </c>
      <c r="AH280" s="437">
        <v>0</v>
      </c>
      <c r="AI280" s="437">
        <v>0</v>
      </c>
      <c r="AJ280" s="437">
        <v>0</v>
      </c>
      <c r="AK280" s="1"/>
    </row>
    <row r="281" spans="2:44" ht="14.25">
      <c r="B281" s="218" t="s">
        <v>232</v>
      </c>
      <c r="C281" s="147" t="s">
        <v>186</v>
      </c>
      <c r="D281" s="148">
        <v>55.218353827764965</v>
      </c>
      <c r="E281" s="148">
        <v>62.959934559951492</v>
      </c>
      <c r="F281" s="148">
        <v>85.893876205984029</v>
      </c>
      <c r="G281" s="148">
        <v>231.66186190107101</v>
      </c>
      <c r="H281" s="148">
        <v>353.02778207009885</v>
      </c>
      <c r="I281" s="148">
        <v>415.41081935470197</v>
      </c>
      <c r="J281" s="148">
        <v>407.4654759058443</v>
      </c>
      <c r="K281" s="148">
        <v>431.36983548364822</v>
      </c>
      <c r="L281" s="148">
        <v>408.68065174994837</v>
      </c>
      <c r="M281" s="148">
        <v>415.83557681982779</v>
      </c>
      <c r="N281" s="148">
        <v>432.12237692517493</v>
      </c>
      <c r="O281" s="148">
        <v>323.52283843339336</v>
      </c>
      <c r="P281" s="148">
        <v>312.01919255883934</v>
      </c>
      <c r="Q281" s="148">
        <v>304.36027519559201</v>
      </c>
      <c r="R281" s="148">
        <v>339.77778508788242</v>
      </c>
      <c r="S281" s="148">
        <v>312.02190680024711</v>
      </c>
      <c r="T281" s="148">
        <v>331.11245717022388</v>
      </c>
      <c r="U281" s="148">
        <v>354.40163969219157</v>
      </c>
      <c r="V281" s="148">
        <v>312.95300118409796</v>
      </c>
      <c r="W281" s="148">
        <v>203.2840065633512</v>
      </c>
      <c r="X281" s="148">
        <v>217.38836854901385</v>
      </c>
      <c r="Y281" s="148">
        <v>177.40624552439124</v>
      </c>
      <c r="Z281" s="148">
        <v>142.88553744943138</v>
      </c>
      <c r="AA281" s="148">
        <v>129.31657127392029</v>
      </c>
      <c r="AB281" s="148">
        <v>129.34190839227375</v>
      </c>
      <c r="AC281" s="148">
        <v>124.24262676678674</v>
      </c>
      <c r="AD281" s="148">
        <v>141.03231849925442</v>
      </c>
      <c r="AE281" s="148">
        <v>151.83260628279515</v>
      </c>
      <c r="AF281" s="148">
        <v>142.01751897989581</v>
      </c>
      <c r="AG281" s="148">
        <v>131.57139074233564</v>
      </c>
      <c r="AH281" s="148">
        <v>149.81947129010297</v>
      </c>
      <c r="AI281" s="148">
        <v>110.20118705358817</v>
      </c>
      <c r="AJ281" s="148">
        <v>95.991993810285663</v>
      </c>
      <c r="AK281" s="114"/>
    </row>
    <row r="282" spans="2:44" ht="14.25">
      <c r="B282" s="218" t="s">
        <v>233</v>
      </c>
      <c r="C282" s="147" t="s">
        <v>186</v>
      </c>
      <c r="D282" s="148">
        <v>1286.2390092410303</v>
      </c>
      <c r="E282" s="148">
        <v>1483.7374667787644</v>
      </c>
      <c r="F282" s="148">
        <v>1531.7706613186351</v>
      </c>
      <c r="G282" s="148">
        <v>2166.3556744490893</v>
      </c>
      <c r="H282" s="148">
        <v>2640.9682924819517</v>
      </c>
      <c r="I282" s="148">
        <v>3443.3285582316448</v>
      </c>
      <c r="J282" s="148">
        <v>4020.6187551861253</v>
      </c>
      <c r="K282" s="148">
        <v>5062.9994152464606</v>
      </c>
      <c r="L282" s="148">
        <v>5137.103352931038</v>
      </c>
      <c r="M282" s="148">
        <v>5469.716365435158</v>
      </c>
      <c r="N282" s="148">
        <v>5904.7928409858259</v>
      </c>
      <c r="O282" s="148">
        <v>4552.2667730338208</v>
      </c>
      <c r="P282" s="148">
        <v>4598.7607396428839</v>
      </c>
      <c r="Q282" s="148">
        <v>4589.1181925042765</v>
      </c>
      <c r="R282" s="148">
        <v>4874.2167009618879</v>
      </c>
      <c r="S282" s="148">
        <v>4126.4179321877727</v>
      </c>
      <c r="T282" s="148">
        <v>4455.9432627957785</v>
      </c>
      <c r="U282" s="148">
        <v>3994.0884080049564</v>
      </c>
      <c r="V282" s="148">
        <v>2982.6303472068471</v>
      </c>
      <c r="W282" s="148">
        <v>1868.8099122333736</v>
      </c>
      <c r="X282" s="148">
        <v>1972.9148065913591</v>
      </c>
      <c r="Y282" s="148">
        <v>1657.0109439464698</v>
      </c>
      <c r="Z282" s="148">
        <v>1451.8942655125347</v>
      </c>
      <c r="AA282" s="148">
        <v>1393.2566220576418</v>
      </c>
      <c r="AB282" s="148">
        <v>1461.3934113714904</v>
      </c>
      <c r="AC282" s="148">
        <v>1429.1105681046358</v>
      </c>
      <c r="AD282" s="148">
        <v>1550.8475619794181</v>
      </c>
      <c r="AE282" s="148">
        <v>1655.3109102700403</v>
      </c>
      <c r="AF282" s="148">
        <v>1626.7855878416322</v>
      </c>
      <c r="AG282" s="148">
        <v>1549.0989078779917</v>
      </c>
      <c r="AH282" s="148">
        <v>1675.0393919293615</v>
      </c>
      <c r="AI282" s="148">
        <v>1412.547761604123</v>
      </c>
      <c r="AJ282" s="148">
        <v>1451.5634299240517</v>
      </c>
      <c r="AK282" s="114"/>
    </row>
    <row r="283" spans="2:44" ht="14.25">
      <c r="B283" s="218" t="s">
        <v>234</v>
      </c>
      <c r="C283" s="147" t="s">
        <v>186</v>
      </c>
      <c r="D283" s="148">
        <v>837.74178123182014</v>
      </c>
      <c r="E283" s="148">
        <v>936.29963784732854</v>
      </c>
      <c r="F283" s="148">
        <v>1034.8574944628367</v>
      </c>
      <c r="G283" s="148">
        <v>1034.8574944628367</v>
      </c>
      <c r="H283" s="148">
        <v>985.57856615508263</v>
      </c>
      <c r="I283" s="148">
        <v>1084.1364227705908</v>
      </c>
      <c r="J283" s="148">
        <v>1155.5704908741752</v>
      </c>
      <c r="K283" s="148">
        <v>1397.6792687908892</v>
      </c>
      <c r="L283" s="148">
        <v>1399.4515471790678</v>
      </c>
      <c r="M283" s="148">
        <v>1431.5039345825987</v>
      </c>
      <c r="N283" s="148">
        <v>1591.7307709231741</v>
      </c>
      <c r="O283" s="148">
        <v>1159.3725098539624</v>
      </c>
      <c r="P283" s="148">
        <v>1189.4211032908038</v>
      </c>
      <c r="Q283" s="148">
        <v>1196.4785513696279</v>
      </c>
      <c r="R283" s="148">
        <v>1317.6534413861416</v>
      </c>
      <c r="S283" s="148">
        <v>1173.6683887829433</v>
      </c>
      <c r="T283" s="148">
        <v>988.42973847521603</v>
      </c>
      <c r="U283" s="148">
        <v>921.84592812841527</v>
      </c>
      <c r="V283" s="148">
        <v>723.06248110053616</v>
      </c>
      <c r="W283" s="148">
        <v>442.4557718158357</v>
      </c>
      <c r="X283" s="148">
        <v>473.24321052506878</v>
      </c>
      <c r="Y283" s="148">
        <v>396.03391491838363</v>
      </c>
      <c r="Z283" s="148">
        <v>358.24980751810847</v>
      </c>
      <c r="AA283" s="148">
        <v>355.958967823254</v>
      </c>
      <c r="AB283" s="148">
        <v>331.19565405780583</v>
      </c>
      <c r="AC283" s="148">
        <v>356.72637996722534</v>
      </c>
      <c r="AD283" s="148">
        <v>377.73121257961429</v>
      </c>
      <c r="AE283" s="148">
        <v>392.58727938516984</v>
      </c>
      <c r="AF283" s="148">
        <v>338.8082402984399</v>
      </c>
      <c r="AG283" s="148">
        <v>315.72809744344374</v>
      </c>
      <c r="AH283" s="148">
        <v>343.06689238151517</v>
      </c>
      <c r="AI283" s="148">
        <v>300.24819351266302</v>
      </c>
      <c r="AJ283" s="148">
        <v>299.05235513444859</v>
      </c>
      <c r="AK283" s="114"/>
    </row>
    <row r="284" spans="2:44" ht="14.25">
      <c r="B284" s="218" t="s">
        <v>235</v>
      </c>
      <c r="C284" s="147" t="s">
        <v>186</v>
      </c>
      <c r="D284" s="148">
        <v>22.989261750171202</v>
      </c>
      <c r="E284" s="148">
        <v>22.989261750171202</v>
      </c>
      <c r="F284" s="148">
        <v>22.989261750171202</v>
      </c>
      <c r="G284" s="148">
        <v>30.652349000228266</v>
      </c>
      <c r="H284" s="148">
        <v>53.641610750399465</v>
      </c>
      <c r="I284" s="148">
        <v>141.7671141260557</v>
      </c>
      <c r="J284" s="148">
        <v>142.32791701686654</v>
      </c>
      <c r="K284" s="148">
        <v>104.70648775091304</v>
      </c>
      <c r="L284" s="148">
        <v>99.99600031039256</v>
      </c>
      <c r="M284" s="148">
        <v>178.24607124390644</v>
      </c>
      <c r="N284" s="148">
        <v>83.865233683770441</v>
      </c>
      <c r="O284" s="148">
        <v>98.758917130721855</v>
      </c>
      <c r="P284" s="148">
        <v>140.28847971091173</v>
      </c>
      <c r="Q284" s="148">
        <v>109.79655056483071</v>
      </c>
      <c r="R284" s="148">
        <v>152.92972752126303</v>
      </c>
      <c r="S284" s="148">
        <v>135.66622017186</v>
      </c>
      <c r="T284" s="148">
        <v>162.7260102325306</v>
      </c>
      <c r="U284" s="148">
        <v>206.53403772875353</v>
      </c>
      <c r="V284" s="148">
        <v>191.47972337469679</v>
      </c>
      <c r="W284" s="148">
        <v>153.43543883959222</v>
      </c>
      <c r="X284" s="148">
        <v>160.64766280345441</v>
      </c>
      <c r="Y284" s="148">
        <v>147.27818619208801</v>
      </c>
      <c r="Z284" s="148">
        <v>149.13918233024128</v>
      </c>
      <c r="AA284" s="148">
        <v>93.231493814840505</v>
      </c>
      <c r="AB284" s="148">
        <v>114.31320015118835</v>
      </c>
      <c r="AC284" s="148">
        <v>125.3237946714913</v>
      </c>
      <c r="AD284" s="148">
        <v>159.05868679199526</v>
      </c>
      <c r="AE284" s="148">
        <v>167.18631882795853</v>
      </c>
      <c r="AF284" s="148">
        <v>202.02170344512186</v>
      </c>
      <c r="AG284" s="148">
        <v>221.31199124664272</v>
      </c>
      <c r="AH284" s="148">
        <v>260.87522458746793</v>
      </c>
      <c r="AI284" s="148">
        <v>291.45397950829835</v>
      </c>
      <c r="AJ284" s="148">
        <v>303.13038262675929</v>
      </c>
      <c r="AK284" s="114"/>
    </row>
    <row r="285" spans="2:44" ht="12.75">
      <c r="B285" s="330"/>
      <c r="C285" s="229"/>
      <c r="D285" s="1"/>
      <c r="E285" s="1"/>
      <c r="F285" s="1"/>
      <c r="G285" s="1"/>
      <c r="H285" s="1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99"/>
      <c r="AH285" s="229"/>
      <c r="AI285" s="229"/>
      <c r="AJ285" s="229"/>
      <c r="AK285" s="1"/>
      <c r="AN285" s="15"/>
    </row>
    <row r="286" spans="2:44" ht="12.75">
      <c r="B286" s="16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2:44" ht="12.75">
      <c r="B287" s="223" t="s">
        <v>445</v>
      </c>
      <c r="C287" s="6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2:44" ht="12.75">
      <c r="B288" s="120" t="s">
        <v>114</v>
      </c>
      <c r="C288" s="120" t="s">
        <v>115</v>
      </c>
      <c r="D288" s="121">
        <v>1990</v>
      </c>
      <c r="E288" s="121">
        <f t="shared" ref="E288:R288" si="504">D288+1</f>
        <v>1991</v>
      </c>
      <c r="F288" s="121">
        <f t="shared" si="504"/>
        <v>1992</v>
      </c>
      <c r="G288" s="121">
        <f t="shared" si="504"/>
        <v>1993</v>
      </c>
      <c r="H288" s="121">
        <f t="shared" si="504"/>
        <v>1994</v>
      </c>
      <c r="I288" s="121">
        <f t="shared" si="504"/>
        <v>1995</v>
      </c>
      <c r="J288" s="121">
        <f t="shared" si="504"/>
        <v>1996</v>
      </c>
      <c r="K288" s="121">
        <f t="shared" si="504"/>
        <v>1997</v>
      </c>
      <c r="L288" s="121">
        <f t="shared" si="504"/>
        <v>1998</v>
      </c>
      <c r="M288" s="121">
        <f t="shared" si="504"/>
        <v>1999</v>
      </c>
      <c r="N288" s="121">
        <f t="shared" si="504"/>
        <v>2000</v>
      </c>
      <c r="O288" s="121">
        <f t="shared" si="504"/>
        <v>2001</v>
      </c>
      <c r="P288" s="121">
        <f t="shared" si="504"/>
        <v>2002</v>
      </c>
      <c r="Q288" s="121">
        <f t="shared" si="504"/>
        <v>2003</v>
      </c>
      <c r="R288" s="121">
        <f t="shared" si="504"/>
        <v>2004</v>
      </c>
      <c r="S288" s="121">
        <f t="shared" ref="S288:AJ288" si="505">R288+1</f>
        <v>2005</v>
      </c>
      <c r="T288" s="121">
        <f t="shared" si="505"/>
        <v>2006</v>
      </c>
      <c r="U288" s="121">
        <f t="shared" si="505"/>
        <v>2007</v>
      </c>
      <c r="V288" s="121">
        <f t="shared" si="505"/>
        <v>2008</v>
      </c>
      <c r="W288" s="121">
        <f t="shared" si="505"/>
        <v>2009</v>
      </c>
      <c r="X288" s="121">
        <f t="shared" si="505"/>
        <v>2010</v>
      </c>
      <c r="Y288" s="121">
        <f t="shared" si="505"/>
        <v>2011</v>
      </c>
      <c r="Z288" s="121">
        <f t="shared" si="505"/>
        <v>2012</v>
      </c>
      <c r="AA288" s="121">
        <f t="shared" si="505"/>
        <v>2013</v>
      </c>
      <c r="AB288" s="121">
        <f t="shared" si="505"/>
        <v>2014</v>
      </c>
      <c r="AC288" s="121">
        <f t="shared" si="505"/>
        <v>2015</v>
      </c>
      <c r="AD288" s="121">
        <f t="shared" si="505"/>
        <v>2016</v>
      </c>
      <c r="AE288" s="121">
        <f t="shared" si="505"/>
        <v>2017</v>
      </c>
      <c r="AF288" s="121">
        <f t="shared" si="505"/>
        <v>2018</v>
      </c>
      <c r="AG288" s="121">
        <f t="shared" si="505"/>
        <v>2019</v>
      </c>
      <c r="AH288" s="121">
        <f t="shared" si="505"/>
        <v>2020</v>
      </c>
      <c r="AI288" s="121">
        <f t="shared" si="505"/>
        <v>2021</v>
      </c>
      <c r="AJ288" s="121">
        <f t="shared" si="505"/>
        <v>2022</v>
      </c>
      <c r="AK288" s="1"/>
    </row>
    <row r="289" spans="2:40" ht="12.75">
      <c r="B289" s="143" t="s">
        <v>222</v>
      </c>
      <c r="C289" s="144" t="s">
        <v>223</v>
      </c>
      <c r="D289" s="149">
        <v>2.7027027027027027E-4</v>
      </c>
      <c r="E289" s="88">
        <v>0</v>
      </c>
      <c r="F289" s="149">
        <v>8.1081081081081086E-3</v>
      </c>
      <c r="G289" s="149">
        <v>5.2702702702702706E-2</v>
      </c>
      <c r="H289" s="149">
        <v>9.0540540540540546E-2</v>
      </c>
      <c r="I289" s="145">
        <v>0.1</v>
      </c>
      <c r="J289" s="145">
        <v>9.9000000000000005E-2</v>
      </c>
      <c r="K289" s="145">
        <v>0.315</v>
      </c>
      <c r="L289" s="145">
        <v>0.29799999999999999</v>
      </c>
      <c r="M289" s="145">
        <v>1.407</v>
      </c>
      <c r="N289" s="145">
        <v>0.69</v>
      </c>
      <c r="O289" s="145">
        <v>1.0249999999999999</v>
      </c>
      <c r="P289" s="145">
        <v>1.256</v>
      </c>
      <c r="Q289" s="145">
        <v>1.3420000000000001</v>
      </c>
      <c r="R289" s="145">
        <v>1.5920000000000001</v>
      </c>
      <c r="S289" s="145">
        <v>1.6459999999999999</v>
      </c>
      <c r="T289" s="145">
        <v>1.5960000000000001</v>
      </c>
      <c r="U289" s="145">
        <v>1.6525999999999998</v>
      </c>
      <c r="V289" s="145">
        <v>1.5465134944493846</v>
      </c>
      <c r="W289" s="145">
        <v>1.0746663404021408</v>
      </c>
      <c r="X289" s="145">
        <v>1.097</v>
      </c>
      <c r="Y289" s="145">
        <v>1.1930000000000001</v>
      </c>
      <c r="Z289" s="145">
        <v>1.0309999999999999</v>
      </c>
      <c r="AA289" s="145">
        <v>1.3</v>
      </c>
      <c r="AB289" s="145">
        <v>1.504</v>
      </c>
      <c r="AC289" s="145">
        <v>1.13055964</v>
      </c>
      <c r="AD289" s="145">
        <v>1.1359999999999999</v>
      </c>
      <c r="AE289" s="145">
        <v>1.095</v>
      </c>
      <c r="AF289" s="145">
        <v>1.3049999999999999</v>
      </c>
      <c r="AG289" s="145">
        <v>1.1599999999999999</v>
      </c>
      <c r="AH289" s="145">
        <v>0.91500000000000004</v>
      </c>
      <c r="AI289" s="145">
        <v>0.72</v>
      </c>
      <c r="AJ289" s="145">
        <v>1.02</v>
      </c>
      <c r="AK289" s="187"/>
    </row>
    <row r="290" spans="2:40" ht="12.75">
      <c r="B290" s="143" t="s">
        <v>224</v>
      </c>
      <c r="C290" s="144" t="s">
        <v>223</v>
      </c>
      <c r="D290" s="145">
        <v>7.4881714285714285</v>
      </c>
      <c r="E290" s="145">
        <v>8.670514285714285</v>
      </c>
      <c r="F290" s="145">
        <v>8.8675714285714271</v>
      </c>
      <c r="G290" s="145">
        <v>12.808714285714286</v>
      </c>
      <c r="H290" s="145">
        <v>15.764571428571427</v>
      </c>
      <c r="I290" s="145">
        <v>20.690999999999999</v>
      </c>
      <c r="J290" s="145">
        <v>19.201000000000001</v>
      </c>
      <c r="K290" s="145">
        <v>36.106000000000002</v>
      </c>
      <c r="L290" s="145">
        <v>39.572000000000003</v>
      </c>
      <c r="M290" s="145">
        <v>48.100999999999999</v>
      </c>
      <c r="N290" s="145">
        <v>47.317</v>
      </c>
      <c r="O290" s="145">
        <v>30.853000000000002</v>
      </c>
      <c r="P290" s="145">
        <v>40.97</v>
      </c>
      <c r="Q290" s="145">
        <v>46.600999999999999</v>
      </c>
      <c r="R290" s="145">
        <v>64.951999999999998</v>
      </c>
      <c r="S290" s="145">
        <v>77.787999999999997</v>
      </c>
      <c r="T290" s="145">
        <v>86.470300000000009</v>
      </c>
      <c r="U290" s="145">
        <v>80.364087142857144</v>
      </c>
      <c r="V290" s="145">
        <v>69.257182347691042</v>
      </c>
      <c r="W290" s="145">
        <v>51.917090343038986</v>
      </c>
      <c r="X290" s="145">
        <v>93.743799999999993</v>
      </c>
      <c r="Y290" s="145">
        <v>124.292</v>
      </c>
      <c r="Z290" s="145">
        <v>121.12127142857143</v>
      </c>
      <c r="AA290" s="145">
        <v>154.52020999999999</v>
      </c>
      <c r="AB290" s="145">
        <v>191.66333333333333</v>
      </c>
      <c r="AC290" s="145">
        <v>177.05038999999999</v>
      </c>
      <c r="AD290" s="145">
        <v>151.8399</v>
      </c>
      <c r="AE290" s="145">
        <v>184.97499999999999</v>
      </c>
      <c r="AF290" s="145">
        <v>176.40379999999999</v>
      </c>
      <c r="AG290" s="145">
        <v>163.95650000000001</v>
      </c>
      <c r="AH290" s="145">
        <v>174.9282</v>
      </c>
      <c r="AI290" s="145">
        <v>193.624</v>
      </c>
      <c r="AJ290" s="145">
        <v>136.85</v>
      </c>
      <c r="AK290" s="1"/>
    </row>
    <row r="291" spans="2:40" ht="12.75">
      <c r="B291" s="143" t="s">
        <v>225</v>
      </c>
      <c r="C291" s="144" t="s">
        <v>223</v>
      </c>
      <c r="D291" s="145">
        <v>0.13028571428571428</v>
      </c>
      <c r="E291" s="145">
        <v>0.15085714285714286</v>
      </c>
      <c r="F291" s="145">
        <v>0.15428571428571428</v>
      </c>
      <c r="G291" s="145">
        <v>0.22285714285714286</v>
      </c>
      <c r="H291" s="145">
        <v>0.2742857142857143</v>
      </c>
      <c r="I291" s="145">
        <v>0.36</v>
      </c>
      <c r="J291" s="145">
        <v>0.623</v>
      </c>
      <c r="K291" s="145">
        <v>1.008</v>
      </c>
      <c r="L291" s="145">
        <v>1.1399999999999999</v>
      </c>
      <c r="M291" s="145">
        <v>1.8109999999999999</v>
      </c>
      <c r="N291" s="145">
        <v>2.706</v>
      </c>
      <c r="O291" s="145">
        <v>3.9140000000000001</v>
      </c>
      <c r="P291" s="145">
        <v>3.4319999999999999</v>
      </c>
      <c r="Q291" s="145">
        <v>4.7370000000000001</v>
      </c>
      <c r="R291" s="145">
        <v>9.3239999999999998</v>
      </c>
      <c r="S291" s="145">
        <v>9.8559999999999999</v>
      </c>
      <c r="T291" s="145">
        <v>8.7059999999999995</v>
      </c>
      <c r="U291" s="145">
        <v>5.2073</v>
      </c>
      <c r="V291" s="145">
        <v>4.0774400000000002</v>
      </c>
      <c r="W291" s="145">
        <v>2.3182879999999999</v>
      </c>
      <c r="X291" s="145">
        <v>0</v>
      </c>
      <c r="Y291" s="145">
        <v>0</v>
      </c>
      <c r="Z291" s="145">
        <v>0</v>
      </c>
      <c r="AA291" s="145">
        <v>0</v>
      </c>
      <c r="AB291" s="145">
        <v>0</v>
      </c>
      <c r="AC291" s="145">
        <v>0</v>
      </c>
      <c r="AD291" s="145">
        <v>0</v>
      </c>
      <c r="AE291" s="145">
        <v>0</v>
      </c>
      <c r="AF291" s="145">
        <v>0</v>
      </c>
      <c r="AG291" s="145">
        <v>0</v>
      </c>
      <c r="AH291" s="145">
        <v>0</v>
      </c>
      <c r="AI291" s="145">
        <v>0</v>
      </c>
      <c r="AJ291" s="145">
        <v>0</v>
      </c>
      <c r="AK291" s="1"/>
    </row>
    <row r="292" spans="2:40" ht="12.75">
      <c r="B292" s="143" t="s">
        <v>227</v>
      </c>
      <c r="C292" s="144" t="s">
        <v>223</v>
      </c>
      <c r="D292" s="88">
        <v>0</v>
      </c>
      <c r="E292" s="88">
        <v>0</v>
      </c>
      <c r="F292" s="88">
        <v>0</v>
      </c>
      <c r="G292" s="88">
        <v>0</v>
      </c>
      <c r="H292" s="88">
        <v>0</v>
      </c>
      <c r="I292" s="88">
        <v>0</v>
      </c>
      <c r="J292" s="88">
        <v>0</v>
      </c>
      <c r="K292" s="88">
        <v>0</v>
      </c>
      <c r="L292" s="88">
        <v>0</v>
      </c>
      <c r="M292" s="88">
        <v>0</v>
      </c>
      <c r="N292" s="88">
        <v>0</v>
      </c>
      <c r="O292" s="88">
        <v>0</v>
      </c>
      <c r="P292" s="88">
        <v>3.4000000000000002E-2</v>
      </c>
      <c r="Q292" s="88">
        <v>0.498</v>
      </c>
      <c r="R292" s="88">
        <v>0.82199999999999995</v>
      </c>
      <c r="S292" s="145">
        <v>0.83499999999999996</v>
      </c>
      <c r="T292" s="145">
        <v>1.238</v>
      </c>
      <c r="U292" s="145">
        <v>1.9969000000000001</v>
      </c>
      <c r="V292" s="145">
        <v>1.8613868507992968</v>
      </c>
      <c r="W292" s="145">
        <v>1.6630796352048933</v>
      </c>
      <c r="X292" s="145">
        <v>1.63</v>
      </c>
      <c r="Y292" s="145">
        <v>1.899</v>
      </c>
      <c r="Z292" s="145">
        <v>1.728</v>
      </c>
      <c r="AA292" s="145">
        <v>1.38</v>
      </c>
      <c r="AB292" s="145">
        <v>1.77</v>
      </c>
      <c r="AC292" s="145">
        <v>1.08</v>
      </c>
      <c r="AD292" s="145">
        <v>1.1115999999999999</v>
      </c>
      <c r="AE292" s="145">
        <v>1.105</v>
      </c>
      <c r="AF292" s="145">
        <v>0.61799999999999999</v>
      </c>
      <c r="AG292" s="145">
        <v>0.92</v>
      </c>
      <c r="AH292" s="145">
        <v>0.86</v>
      </c>
      <c r="AI292" s="145">
        <v>0.42</v>
      </c>
      <c r="AJ292" s="145">
        <v>0.48</v>
      </c>
      <c r="AK292" s="1"/>
    </row>
    <row r="293" spans="2:40" ht="14.25">
      <c r="B293" s="143" t="s">
        <v>228</v>
      </c>
      <c r="C293" s="144" t="s">
        <v>223</v>
      </c>
      <c r="D293" s="145">
        <v>8.9033636363636361</v>
      </c>
      <c r="E293" s="145">
        <v>9.9508181818181818</v>
      </c>
      <c r="F293" s="145">
        <v>10.998272727272727</v>
      </c>
      <c r="G293" s="145">
        <v>10.998272727272727</v>
      </c>
      <c r="H293" s="145">
        <v>10.474545454545455</v>
      </c>
      <c r="I293" s="145">
        <v>11.522</v>
      </c>
      <c r="J293" s="145">
        <v>34.209000000000003</v>
      </c>
      <c r="K293" s="145">
        <v>47.188000000000002</v>
      </c>
      <c r="L293" s="145">
        <v>57.850999999999999</v>
      </c>
      <c r="M293" s="145">
        <v>80.441999999999993</v>
      </c>
      <c r="N293" s="145">
        <v>85.290999999999997</v>
      </c>
      <c r="O293" s="145">
        <v>83.325999999999993</v>
      </c>
      <c r="P293" s="145">
        <v>93.796999999999997</v>
      </c>
      <c r="Q293" s="145">
        <v>99.096999999999994</v>
      </c>
      <c r="R293" s="145">
        <v>100.98</v>
      </c>
      <c r="S293" s="145">
        <v>101.35599999999999</v>
      </c>
      <c r="T293" s="145">
        <v>106.5183</v>
      </c>
      <c r="U293" s="145">
        <v>117.35525625</v>
      </c>
      <c r="V293" s="145">
        <v>146.84802850799298</v>
      </c>
      <c r="W293" s="145">
        <v>127.10066485502679</v>
      </c>
      <c r="X293" s="145">
        <v>176.85</v>
      </c>
      <c r="Y293" s="145">
        <v>129.00276000000002</v>
      </c>
      <c r="Z293" s="145">
        <v>104.14489</v>
      </c>
      <c r="AA293" s="145">
        <v>107.3951</v>
      </c>
      <c r="AB293" s="145">
        <v>126.24646666666666</v>
      </c>
      <c r="AC293" s="145">
        <v>126.58677</v>
      </c>
      <c r="AD293" s="145">
        <v>109.56019999999999</v>
      </c>
      <c r="AE293" s="145">
        <v>116.40300000000001</v>
      </c>
      <c r="AF293" s="145">
        <v>117.01060000000001</v>
      </c>
      <c r="AG293" s="145">
        <v>98.630089999999996</v>
      </c>
      <c r="AH293" s="145">
        <v>95.146730000000005</v>
      </c>
      <c r="AI293" s="145">
        <v>87.113</v>
      </c>
      <c r="AJ293" s="145">
        <v>84.427999999999997</v>
      </c>
      <c r="AK293" s="1"/>
    </row>
    <row r="294" spans="2:40" ht="14.25">
      <c r="B294" s="143" t="s">
        <v>229</v>
      </c>
      <c r="C294" s="144" t="s">
        <v>223</v>
      </c>
      <c r="D294" s="145">
        <v>1.3143243243243243</v>
      </c>
      <c r="E294" s="145">
        <v>1.3143243243243243</v>
      </c>
      <c r="F294" s="145">
        <v>1.3143243243243243</v>
      </c>
      <c r="G294" s="145">
        <v>1.7524324324324323</v>
      </c>
      <c r="H294" s="145">
        <v>3.0667567567567566</v>
      </c>
      <c r="I294" s="145">
        <v>8.1050000000000004</v>
      </c>
      <c r="J294" s="145">
        <v>16.202999999999999</v>
      </c>
      <c r="K294" s="145">
        <v>30.516999999999999</v>
      </c>
      <c r="L294" s="145">
        <v>49.44</v>
      </c>
      <c r="M294" s="145">
        <v>77.861000000000004</v>
      </c>
      <c r="N294" s="145">
        <v>106.85</v>
      </c>
      <c r="O294" s="145">
        <v>102.35599999999999</v>
      </c>
      <c r="P294" s="145">
        <v>153.28800000000001</v>
      </c>
      <c r="Q294" s="145">
        <v>184.35300000000001</v>
      </c>
      <c r="R294" s="145">
        <v>226.08199999999999</v>
      </c>
      <c r="S294" s="145">
        <v>232.21899999999999</v>
      </c>
      <c r="T294" s="145">
        <v>296.00309999999996</v>
      </c>
      <c r="U294" s="145">
        <v>438.88513214285717</v>
      </c>
      <c r="V294" s="145">
        <v>556.05224388484339</v>
      </c>
      <c r="W294" s="145">
        <v>532.23516333611622</v>
      </c>
      <c r="X294" s="145">
        <v>764.07249999999999</v>
      </c>
      <c r="Y294" s="145">
        <v>718.03449999999998</v>
      </c>
      <c r="Z294" s="145">
        <v>668.048</v>
      </c>
      <c r="AA294" s="145">
        <v>783.7604</v>
      </c>
      <c r="AB294" s="145">
        <v>918.93290000000002</v>
      </c>
      <c r="AC294" s="145">
        <v>808.00624000000005</v>
      </c>
      <c r="AD294" s="145">
        <v>691.93970000000002</v>
      </c>
      <c r="AE294" s="145">
        <v>813.245</v>
      </c>
      <c r="AF294" s="145">
        <v>766.96290099999987</v>
      </c>
      <c r="AG294" s="145">
        <v>664.48850099999993</v>
      </c>
      <c r="AH294" s="145">
        <v>718.14150100000006</v>
      </c>
      <c r="AI294" s="145">
        <v>805.73699999999997</v>
      </c>
      <c r="AJ294" s="145">
        <v>630.68999999999994</v>
      </c>
      <c r="AK294" s="1"/>
    </row>
    <row r="295" spans="2:40" ht="12.75">
      <c r="B295" s="143" t="s">
        <v>230</v>
      </c>
      <c r="C295" s="134" t="s">
        <v>231</v>
      </c>
      <c r="D295" s="91">
        <v>0.9</v>
      </c>
      <c r="E295" s="91">
        <v>0.9</v>
      </c>
      <c r="F295" s="91">
        <v>0.9</v>
      </c>
      <c r="G295" s="91">
        <v>0.9</v>
      </c>
      <c r="H295" s="91">
        <v>0.9</v>
      </c>
      <c r="I295" s="91">
        <v>0.9</v>
      </c>
      <c r="J295" s="91">
        <v>0.9</v>
      </c>
      <c r="K295" s="91">
        <v>0.9</v>
      </c>
      <c r="L295" s="91">
        <v>0.9</v>
      </c>
      <c r="M295" s="91">
        <v>0.9</v>
      </c>
      <c r="N295" s="91">
        <v>0.9</v>
      </c>
      <c r="O295" s="91">
        <v>0.9</v>
      </c>
      <c r="P295" s="91">
        <v>0.9</v>
      </c>
      <c r="Q295" s="91">
        <v>0.9</v>
      </c>
      <c r="R295" s="91">
        <v>0.9</v>
      </c>
      <c r="S295" s="91">
        <v>0.9</v>
      </c>
      <c r="T295" s="91">
        <v>0.9</v>
      </c>
      <c r="U295" s="91">
        <v>0.9</v>
      </c>
      <c r="V295" s="91">
        <v>0.9</v>
      </c>
      <c r="W295" s="91">
        <v>0.9</v>
      </c>
      <c r="X295" s="91">
        <v>0.9</v>
      </c>
      <c r="Y295" s="91">
        <v>0.9</v>
      </c>
      <c r="Z295" s="91">
        <v>0.9</v>
      </c>
      <c r="AA295" s="91">
        <v>0.9</v>
      </c>
      <c r="AB295" s="91">
        <v>0.9</v>
      </c>
      <c r="AC295" s="91">
        <v>0.9</v>
      </c>
      <c r="AD295" s="91">
        <v>0.9</v>
      </c>
      <c r="AE295" s="91">
        <v>0.9</v>
      </c>
      <c r="AF295" s="91">
        <v>0.9</v>
      </c>
      <c r="AG295" s="91">
        <v>0.9</v>
      </c>
      <c r="AH295" s="91">
        <v>0.9</v>
      </c>
      <c r="AI295" s="91">
        <v>0.9</v>
      </c>
      <c r="AJ295" s="91">
        <v>0.9</v>
      </c>
      <c r="AK295" s="1"/>
    </row>
    <row r="296" spans="2:40" ht="14.25">
      <c r="B296" s="218" t="s">
        <v>232</v>
      </c>
      <c r="C296" s="147" t="s">
        <v>186</v>
      </c>
      <c r="D296" s="150">
        <v>6.032432432432432E-4</v>
      </c>
      <c r="E296" s="151">
        <v>0</v>
      </c>
      <c r="F296" s="150">
        <v>1.8097297297297293E-2</v>
      </c>
      <c r="G296" s="150">
        <v>0.11763243243243243</v>
      </c>
      <c r="H296" s="150">
        <v>0.20208648648648644</v>
      </c>
      <c r="I296" s="175">
        <v>0.22319999999999998</v>
      </c>
      <c r="J296" s="150">
        <v>0.220968</v>
      </c>
      <c r="K296" s="150">
        <v>0.70307999999999993</v>
      </c>
      <c r="L296" s="150">
        <v>0.66513599999999984</v>
      </c>
      <c r="M296" s="150">
        <v>3.140423999999999</v>
      </c>
      <c r="N296" s="151">
        <v>1.5400799999999997</v>
      </c>
      <c r="O296" s="151">
        <v>0.97203599999999968</v>
      </c>
      <c r="P296" s="151">
        <v>1.59686208</v>
      </c>
      <c r="Q296" s="151">
        <v>1.3853577599999995</v>
      </c>
      <c r="R296" s="151">
        <v>2.5516223999999994</v>
      </c>
      <c r="S296" s="151">
        <v>2.4952643999999995</v>
      </c>
      <c r="T296" s="151">
        <v>2.3705625599999998</v>
      </c>
      <c r="U296" s="151">
        <v>2.5653782159999992</v>
      </c>
      <c r="V296" s="151">
        <v>2.3742346864709423</v>
      </c>
      <c r="W296" s="151">
        <v>1.9255398993783879</v>
      </c>
      <c r="X296" s="151">
        <v>2.5310879999999991</v>
      </c>
      <c r="Y296" s="151">
        <v>2.7453376799999996</v>
      </c>
      <c r="Z296" s="151">
        <v>2.0012781599999996</v>
      </c>
      <c r="AA296" s="151">
        <v>1.9838462399999994</v>
      </c>
      <c r="AB296" s="151">
        <v>1.8932493599999995</v>
      </c>
      <c r="AC296" s="151">
        <v>1.6187266716479995</v>
      </c>
      <c r="AD296" s="151">
        <v>1.6206462719999994</v>
      </c>
      <c r="AE296" s="151">
        <v>1.5990177455999994</v>
      </c>
      <c r="AF296" s="151">
        <v>1.8022283999999993</v>
      </c>
      <c r="AG296" s="151">
        <v>1.4784991199999999</v>
      </c>
      <c r="AH296" s="151">
        <v>1.024331759999999</v>
      </c>
      <c r="AI296" s="151">
        <v>0.76729463999999992</v>
      </c>
      <c r="AJ296" s="151">
        <v>1.4328100800602637</v>
      </c>
      <c r="AK296" s="114"/>
    </row>
    <row r="297" spans="2:40" ht="14.25">
      <c r="B297" s="218" t="s">
        <v>233</v>
      </c>
      <c r="C297" s="147" t="s">
        <v>186</v>
      </c>
      <c r="D297" s="151">
        <v>28.14389917714286</v>
      </c>
      <c r="E297" s="151">
        <v>32.587672731428576</v>
      </c>
      <c r="F297" s="151">
        <v>33.328301657142859</v>
      </c>
      <c r="G297" s="151">
        <v>48.140880171428577</v>
      </c>
      <c r="H297" s="151">
        <v>59.250314057142873</v>
      </c>
      <c r="I297" s="151">
        <v>77.7660372</v>
      </c>
      <c r="J297" s="151">
        <v>75.057992010000007</v>
      </c>
      <c r="K297" s="151">
        <v>139.62553604999999</v>
      </c>
      <c r="L297" s="151">
        <v>153.33759702000003</v>
      </c>
      <c r="M297" s="151">
        <v>191.59357653000001</v>
      </c>
      <c r="N297" s="151">
        <v>192.46240710000001</v>
      </c>
      <c r="O297" s="151">
        <v>129.29287216500001</v>
      </c>
      <c r="P297" s="151">
        <v>163.33219483920004</v>
      </c>
      <c r="Q297" s="151">
        <v>151.1150979924</v>
      </c>
      <c r="R297" s="151">
        <v>161.16709017599999</v>
      </c>
      <c r="S297" s="151">
        <v>136.88725640849998</v>
      </c>
      <c r="T297" s="151">
        <v>141.8322686544</v>
      </c>
      <c r="U297" s="151">
        <v>96.068001055975714</v>
      </c>
      <c r="V297" s="151">
        <v>75.015641167052237</v>
      </c>
      <c r="W297" s="151">
        <v>35.340333826992641</v>
      </c>
      <c r="X297" s="151">
        <v>41.737028328000001</v>
      </c>
      <c r="Y297" s="151">
        <v>53.063797925699994</v>
      </c>
      <c r="Z297" s="151">
        <v>61.214403397757117</v>
      </c>
      <c r="AA297" s="151">
        <v>67.86414392399999</v>
      </c>
      <c r="AB297" s="151">
        <v>80.5257774297</v>
      </c>
      <c r="AC297" s="151">
        <v>77.581838298751492</v>
      </c>
      <c r="AD297" s="151">
        <v>63.902193407030353</v>
      </c>
      <c r="AE297" s="151">
        <v>75.515943976974015</v>
      </c>
      <c r="AF297" s="151">
        <v>71.213827268699973</v>
      </c>
      <c r="AG297" s="151">
        <v>67.471028765100016</v>
      </c>
      <c r="AH297" s="151">
        <v>69.316087049100119</v>
      </c>
      <c r="AI297" s="151">
        <v>70.180135854299976</v>
      </c>
      <c r="AJ297" s="151">
        <v>51.509792364019283</v>
      </c>
      <c r="AK297" s="114"/>
    </row>
    <row r="298" spans="2:40" ht="14.25">
      <c r="B298" s="218" t="s">
        <v>234</v>
      </c>
      <c r="C298" s="147" t="s">
        <v>186</v>
      </c>
      <c r="D298" s="151">
        <v>112.98368454545454</v>
      </c>
      <c r="E298" s="151">
        <v>126.27588272727272</v>
      </c>
      <c r="F298" s="151">
        <v>139.5680809090909</v>
      </c>
      <c r="G298" s="151">
        <v>139.5680809090909</v>
      </c>
      <c r="H298" s="151">
        <v>132.92198181818182</v>
      </c>
      <c r="I298" s="151">
        <v>146.21418</v>
      </c>
      <c r="J298" s="151">
        <v>424.8612</v>
      </c>
      <c r="K298" s="151">
        <v>552.10383000000013</v>
      </c>
      <c r="L298" s="151">
        <v>668.34422999999992</v>
      </c>
      <c r="M298" s="151">
        <v>894.88103399999989</v>
      </c>
      <c r="N298" s="151">
        <v>904.17519000000004</v>
      </c>
      <c r="O298" s="151">
        <v>849.31631999999979</v>
      </c>
      <c r="P298" s="151">
        <v>930.387654</v>
      </c>
      <c r="Q298" s="151">
        <v>880.33956299999988</v>
      </c>
      <c r="R298" s="151">
        <v>876.20769900000005</v>
      </c>
      <c r="S298" s="151">
        <v>733.61397599999998</v>
      </c>
      <c r="T298" s="151">
        <v>590.00927876999981</v>
      </c>
      <c r="U298" s="151">
        <v>376.7316545812501</v>
      </c>
      <c r="V298" s="151">
        <v>305.01088142064322</v>
      </c>
      <c r="W298" s="151">
        <v>205.51157654902909</v>
      </c>
      <c r="X298" s="151">
        <v>277.13056499999993</v>
      </c>
      <c r="Y298" s="151">
        <v>203.99779044000005</v>
      </c>
      <c r="Z298" s="151">
        <v>177.32992041</v>
      </c>
      <c r="AA298" s="151">
        <v>175.05867689999997</v>
      </c>
      <c r="AB298" s="151">
        <v>196.93670220000001</v>
      </c>
      <c r="AC298" s="151">
        <v>197.12642193000008</v>
      </c>
      <c r="AD298" s="151">
        <v>161.40563892642501</v>
      </c>
      <c r="AE298" s="151">
        <v>167.65698694500006</v>
      </c>
      <c r="AF298" s="151">
        <v>172.03655340000012</v>
      </c>
      <c r="AG298" s="151">
        <v>151.66972521</v>
      </c>
      <c r="AH298" s="151">
        <v>143.04070287000033</v>
      </c>
      <c r="AI298" s="151">
        <v>132.60034800000003</v>
      </c>
      <c r="AJ298" s="151">
        <v>124.07647499126981</v>
      </c>
      <c r="AK298" s="114"/>
    </row>
    <row r="299" spans="2:40" ht="14.25">
      <c r="B299" s="218" t="s">
        <v>235</v>
      </c>
      <c r="C299" s="147" t="s">
        <v>186</v>
      </c>
      <c r="D299" s="151">
        <v>2.3699049791351356</v>
      </c>
      <c r="E299" s="151">
        <v>2.3699049791351356</v>
      </c>
      <c r="F299" s="151">
        <v>2.3699049791351356</v>
      </c>
      <c r="G299" s="151">
        <v>3.1598733055135138</v>
      </c>
      <c r="H299" s="151">
        <v>5.529778284648649</v>
      </c>
      <c r="I299" s="151">
        <v>14.614414038000003</v>
      </c>
      <c r="J299" s="151">
        <v>5.9974926511500035</v>
      </c>
      <c r="K299" s="151">
        <v>27.67896630135002</v>
      </c>
      <c r="L299" s="151">
        <v>32.796132768000021</v>
      </c>
      <c r="M299" s="151">
        <v>48.755417536350002</v>
      </c>
      <c r="N299" s="151">
        <v>61.612867417500027</v>
      </c>
      <c r="O299" s="151">
        <v>53.526466299599996</v>
      </c>
      <c r="P299" s="151">
        <v>46.949121450000014</v>
      </c>
      <c r="Q299" s="151">
        <v>138.68929620000003</v>
      </c>
      <c r="R299" s="151">
        <v>154.62257265000011</v>
      </c>
      <c r="S299" s="151">
        <v>66.078747000000106</v>
      </c>
      <c r="T299" s="151">
        <v>79.558163685000125</v>
      </c>
      <c r="U299" s="151">
        <v>106.29395947125026</v>
      </c>
      <c r="V299" s="151">
        <v>28.856753390697659</v>
      </c>
      <c r="W299" s="151">
        <v>21.588615117133394</v>
      </c>
      <c r="X299" s="151">
        <v>24.682230137250038</v>
      </c>
      <c r="Y299" s="151">
        <v>22.686960397500034</v>
      </c>
      <c r="Z299" s="151">
        <v>19.413821542500028</v>
      </c>
      <c r="AA299" s="151">
        <v>20.013759706500032</v>
      </c>
      <c r="AB299" s="151">
        <v>24.514039273500043</v>
      </c>
      <c r="AC299" s="151">
        <v>20.759160227400034</v>
      </c>
      <c r="AD299" s="151">
        <v>18.358915491000033</v>
      </c>
      <c r="AE299" s="151">
        <v>20.538842530500037</v>
      </c>
      <c r="AF299" s="151">
        <v>19.782840350385026</v>
      </c>
      <c r="AG299" s="151">
        <v>17.488087827525028</v>
      </c>
      <c r="AH299" s="151">
        <v>17.772173080199934</v>
      </c>
      <c r="AI299" s="151">
        <v>17.715839872500034</v>
      </c>
      <c r="AJ299" s="151">
        <v>14.013646683750023</v>
      </c>
      <c r="AK299" s="114"/>
    </row>
    <row r="300" spans="2:40" ht="12.75">
      <c r="B300" s="330"/>
      <c r="C300" s="22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99"/>
      <c r="AH300" s="199"/>
      <c r="AI300" s="199"/>
      <c r="AJ300" s="199"/>
      <c r="AK300" s="1"/>
      <c r="AN300" s="15"/>
    </row>
    <row r="301" spans="2:40" ht="12.75">
      <c r="B301" s="16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2:40" ht="12.75">
      <c r="B302" s="223" t="s">
        <v>446</v>
      </c>
      <c r="C302" s="6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2:40" ht="12.75">
      <c r="B303" s="280" t="s">
        <v>114</v>
      </c>
      <c r="C303" s="120" t="s">
        <v>115</v>
      </c>
      <c r="D303" s="121">
        <v>1990</v>
      </c>
      <c r="E303" s="121">
        <f t="shared" ref="E303:R303" si="506">D303+1</f>
        <v>1991</v>
      </c>
      <c r="F303" s="121">
        <f t="shared" si="506"/>
        <v>1992</v>
      </c>
      <c r="G303" s="121">
        <f t="shared" si="506"/>
        <v>1993</v>
      </c>
      <c r="H303" s="121">
        <f t="shared" si="506"/>
        <v>1994</v>
      </c>
      <c r="I303" s="121">
        <f t="shared" si="506"/>
        <v>1995</v>
      </c>
      <c r="J303" s="121">
        <f t="shared" si="506"/>
        <v>1996</v>
      </c>
      <c r="K303" s="121">
        <f t="shared" si="506"/>
        <v>1997</v>
      </c>
      <c r="L303" s="121">
        <f t="shared" si="506"/>
        <v>1998</v>
      </c>
      <c r="M303" s="121">
        <f t="shared" si="506"/>
        <v>1999</v>
      </c>
      <c r="N303" s="121">
        <f t="shared" si="506"/>
        <v>2000</v>
      </c>
      <c r="O303" s="121">
        <f t="shared" si="506"/>
        <v>2001</v>
      </c>
      <c r="P303" s="121">
        <f t="shared" si="506"/>
        <v>2002</v>
      </c>
      <c r="Q303" s="121">
        <f t="shared" si="506"/>
        <v>2003</v>
      </c>
      <c r="R303" s="121">
        <f t="shared" si="506"/>
        <v>2004</v>
      </c>
      <c r="S303" s="121">
        <f t="shared" ref="S303:AJ303" si="507">R303+1</f>
        <v>2005</v>
      </c>
      <c r="T303" s="121">
        <f t="shared" si="507"/>
        <v>2006</v>
      </c>
      <c r="U303" s="121">
        <f t="shared" si="507"/>
        <v>2007</v>
      </c>
      <c r="V303" s="121">
        <f t="shared" si="507"/>
        <v>2008</v>
      </c>
      <c r="W303" s="121">
        <f t="shared" si="507"/>
        <v>2009</v>
      </c>
      <c r="X303" s="121">
        <f t="shared" si="507"/>
        <v>2010</v>
      </c>
      <c r="Y303" s="121">
        <f t="shared" si="507"/>
        <v>2011</v>
      </c>
      <c r="Z303" s="121">
        <f t="shared" si="507"/>
        <v>2012</v>
      </c>
      <c r="AA303" s="121">
        <f t="shared" si="507"/>
        <v>2013</v>
      </c>
      <c r="AB303" s="121">
        <f t="shared" si="507"/>
        <v>2014</v>
      </c>
      <c r="AC303" s="121">
        <f t="shared" si="507"/>
        <v>2015</v>
      </c>
      <c r="AD303" s="121">
        <f t="shared" si="507"/>
        <v>2016</v>
      </c>
      <c r="AE303" s="121">
        <f t="shared" si="507"/>
        <v>2017</v>
      </c>
      <c r="AF303" s="121">
        <f t="shared" si="507"/>
        <v>2018</v>
      </c>
      <c r="AG303" s="121">
        <f t="shared" si="507"/>
        <v>2019</v>
      </c>
      <c r="AH303" s="121">
        <f t="shared" si="507"/>
        <v>2020</v>
      </c>
      <c r="AI303" s="121">
        <f t="shared" si="507"/>
        <v>2021</v>
      </c>
      <c r="AJ303" s="121">
        <f t="shared" si="507"/>
        <v>2022</v>
      </c>
      <c r="AK303" s="1"/>
    </row>
    <row r="304" spans="2:40" ht="12.75">
      <c r="B304" s="143" t="s">
        <v>249</v>
      </c>
      <c r="C304" s="134" t="s">
        <v>250</v>
      </c>
      <c r="D304" s="311" t="s">
        <v>528</v>
      </c>
      <c r="E304" s="311" t="s">
        <v>528</v>
      </c>
      <c r="F304" s="311">
        <v>17.354040486486486</v>
      </c>
      <c r="G304" s="311">
        <v>112.80126316216216</v>
      </c>
      <c r="H304" s="311">
        <v>193.78678543243242</v>
      </c>
      <c r="I304" s="311">
        <v>214.03316599999999</v>
      </c>
      <c r="J304" s="311">
        <v>275.03734600000001</v>
      </c>
      <c r="K304" s="311">
        <v>261.73700300000002</v>
      </c>
      <c r="L304" s="311">
        <v>268.55124100000006</v>
      </c>
      <c r="M304" s="311">
        <v>328.83479500000004</v>
      </c>
      <c r="N304" s="311">
        <v>373.43551899999989</v>
      </c>
      <c r="O304" s="311">
        <v>420.46924400000023</v>
      </c>
      <c r="P304" s="311">
        <v>900.86645500000009</v>
      </c>
      <c r="Q304" s="311">
        <v>1030.3141800000001</v>
      </c>
      <c r="R304" s="311">
        <v>1160.6196499999999</v>
      </c>
      <c r="S304" s="311">
        <v>1240.9461100000001</v>
      </c>
      <c r="T304" s="311">
        <v>1225.2549199999994</v>
      </c>
      <c r="U304" s="311">
        <v>1136.9198160000001</v>
      </c>
      <c r="V304" s="311">
        <v>1145.7805999999996</v>
      </c>
      <c r="W304" s="311">
        <v>985.6331600000002</v>
      </c>
      <c r="X304" s="311">
        <v>1122.377</v>
      </c>
      <c r="Y304" s="311">
        <v>1198.3810000000001</v>
      </c>
      <c r="Z304" s="311">
        <v>1212.009</v>
      </c>
      <c r="AA304" s="311">
        <v>1303.2070000000001</v>
      </c>
      <c r="AB304" s="311">
        <v>1250.3309999999999</v>
      </c>
      <c r="AC304" s="311">
        <v>1227.904</v>
      </c>
      <c r="AD304" s="311">
        <v>1295.7280000000001</v>
      </c>
      <c r="AE304" s="311">
        <v>1349.7660000000001</v>
      </c>
      <c r="AF304" s="311">
        <v>1354.806</v>
      </c>
      <c r="AG304" s="311">
        <v>1400.296</v>
      </c>
      <c r="AH304" s="311">
        <v>1171.4286000000002</v>
      </c>
      <c r="AI304" s="311">
        <v>1267.4751999999996</v>
      </c>
      <c r="AJ304" s="311">
        <v>1242.5834000000002</v>
      </c>
      <c r="AK304" s="187"/>
    </row>
    <row r="305" spans="2:40" ht="12.75">
      <c r="B305" s="143" t="s">
        <v>251</v>
      </c>
      <c r="C305" s="134" t="s">
        <v>252</v>
      </c>
      <c r="D305" s="311">
        <v>371.50840444980389</v>
      </c>
      <c r="E305" s="311">
        <v>371.50840444980389</v>
      </c>
      <c r="F305" s="311">
        <v>371.50840444980389</v>
      </c>
      <c r="G305" s="311">
        <v>371.50840444980389</v>
      </c>
      <c r="H305" s="311">
        <v>371.50840444980389</v>
      </c>
      <c r="I305" s="311">
        <v>371.50840444980389</v>
      </c>
      <c r="J305" s="311">
        <v>402.09892077710782</v>
      </c>
      <c r="K305" s="311">
        <v>426.30323080454929</v>
      </c>
      <c r="L305" s="311">
        <v>443.25875969420656</v>
      </c>
      <c r="M305" s="311">
        <v>513.60984472461314</v>
      </c>
      <c r="N305" s="311">
        <v>586.33415639287409</v>
      </c>
      <c r="O305" s="311">
        <v>884.03187939234806</v>
      </c>
      <c r="P305" s="311">
        <v>2480.2451080276928</v>
      </c>
      <c r="Q305" s="311">
        <v>3069.8867640548242</v>
      </c>
      <c r="R305" s="311">
        <v>3207.5607922026829</v>
      </c>
      <c r="S305" s="311">
        <v>3280.6277252442492</v>
      </c>
      <c r="T305" s="311">
        <v>3257.1401696554713</v>
      </c>
      <c r="U305" s="311">
        <v>3396.0845203528402</v>
      </c>
      <c r="V305" s="311">
        <v>3422.1791121267029</v>
      </c>
      <c r="W305" s="311">
        <v>3257.6234383185729</v>
      </c>
      <c r="X305" s="311">
        <v>3279.6505095881325</v>
      </c>
      <c r="Y305" s="311">
        <v>3359.7480934694386</v>
      </c>
      <c r="Z305" s="311">
        <v>3462.0953144737373</v>
      </c>
      <c r="AA305" s="311">
        <v>3412.9411597697067</v>
      </c>
      <c r="AB305" s="311">
        <v>3538.7236339817218</v>
      </c>
      <c r="AC305" s="311">
        <v>3472.7840938705303</v>
      </c>
      <c r="AD305" s="311">
        <v>3357.6674811380167</v>
      </c>
      <c r="AE305" s="311">
        <v>3329.0589405867386</v>
      </c>
      <c r="AF305" s="311">
        <v>3479.5106974725536</v>
      </c>
      <c r="AG305" s="311">
        <v>3627.419959779932</v>
      </c>
      <c r="AH305" s="311">
        <v>3684.446743062274</v>
      </c>
      <c r="AI305" s="311">
        <v>3488.2243297541454</v>
      </c>
      <c r="AJ305" s="311">
        <v>3536.9611729884687</v>
      </c>
      <c r="AK305" s="1"/>
    </row>
    <row r="306" spans="2:40" ht="12.75">
      <c r="B306" s="143" t="s">
        <v>253</v>
      </c>
      <c r="C306" s="134" t="s">
        <v>117</v>
      </c>
      <c r="D306" s="312">
        <v>2E-3</v>
      </c>
      <c r="E306" s="312">
        <v>2E-3</v>
      </c>
      <c r="F306" s="312">
        <v>2E-3</v>
      </c>
      <c r="G306" s="312">
        <v>2E-3</v>
      </c>
      <c r="H306" s="312">
        <v>2E-3</v>
      </c>
      <c r="I306" s="312">
        <v>2E-3</v>
      </c>
      <c r="J306" s="312">
        <v>2E-3</v>
      </c>
      <c r="K306" s="312">
        <v>2E-3</v>
      </c>
      <c r="L306" s="312">
        <v>2E-3</v>
      </c>
      <c r="M306" s="312">
        <v>2E-3</v>
      </c>
      <c r="N306" s="312">
        <v>1.9999999999999996E-3</v>
      </c>
      <c r="O306" s="312">
        <v>2E-3</v>
      </c>
      <c r="P306" s="312">
        <v>2.0000000000000005E-3</v>
      </c>
      <c r="Q306" s="312">
        <v>2.0000000000000005E-3</v>
      </c>
      <c r="R306" s="312">
        <v>1.9999999999999996E-3</v>
      </c>
      <c r="S306" s="312">
        <v>2E-3</v>
      </c>
      <c r="T306" s="312">
        <v>2.0000000000000005E-3</v>
      </c>
      <c r="U306" s="312">
        <v>2E-3</v>
      </c>
      <c r="V306" s="312">
        <v>1.3200000000000002E-3</v>
      </c>
      <c r="W306" s="312">
        <v>1.3199999999999998E-3</v>
      </c>
      <c r="X306" s="312">
        <v>2.0500000000000002E-3</v>
      </c>
      <c r="Y306" s="312">
        <v>1.8200000000000002E-3</v>
      </c>
      <c r="Z306" s="312">
        <v>1.8299999999999998E-3</v>
      </c>
      <c r="AA306" s="312">
        <v>1.8499999999999994E-3</v>
      </c>
      <c r="AB306" s="312">
        <v>1.4899999999999998E-3</v>
      </c>
      <c r="AC306" s="312">
        <v>2.6800000000000005E-3</v>
      </c>
      <c r="AD306" s="312">
        <v>2.4599999999999995E-3</v>
      </c>
      <c r="AE306" s="312">
        <v>2.2799999999999999E-3</v>
      </c>
      <c r="AF306" s="312">
        <v>1.8799999999999999E-3</v>
      </c>
      <c r="AG306" s="312">
        <v>1.8042733797315981E-3</v>
      </c>
      <c r="AH306" s="312">
        <v>1.7114012782495427E-3</v>
      </c>
      <c r="AI306" s="312">
        <v>1.4996678007563602E-3</v>
      </c>
      <c r="AJ306" s="312">
        <v>1.7299999999999996E-3</v>
      </c>
      <c r="AK306" s="1"/>
    </row>
    <row r="307" spans="2:40" ht="12.75">
      <c r="B307" s="143" t="s">
        <v>254</v>
      </c>
      <c r="C307" s="134" t="s">
        <v>250</v>
      </c>
      <c r="D307" s="311" t="s">
        <v>528</v>
      </c>
      <c r="E307" s="311" t="s">
        <v>528</v>
      </c>
      <c r="F307" s="311">
        <v>0.74578378378378385</v>
      </c>
      <c r="G307" s="311">
        <v>4.8475945945945949</v>
      </c>
      <c r="H307" s="311">
        <v>8.32791891891892</v>
      </c>
      <c r="I307" s="311">
        <v>9.1980000000000004</v>
      </c>
      <c r="J307" s="311">
        <v>10.269</v>
      </c>
      <c r="K307" s="311">
        <v>27.245000000000001</v>
      </c>
      <c r="L307" s="311">
        <v>26.231999999999999</v>
      </c>
      <c r="M307" s="311">
        <v>27.04965</v>
      </c>
      <c r="N307" s="311">
        <v>32.337800000000001</v>
      </c>
      <c r="O307" s="311">
        <v>39.18788</v>
      </c>
      <c r="P307" s="311">
        <v>64.891919999999999</v>
      </c>
      <c r="Q307" s="311">
        <v>96.110469999999992</v>
      </c>
      <c r="R307" s="311">
        <v>106.48567999999999</v>
      </c>
      <c r="S307" s="311">
        <v>129.52107999999998</v>
      </c>
      <c r="T307" s="311">
        <v>159.79808000000003</v>
      </c>
      <c r="U307" s="311">
        <v>182.70620000000002</v>
      </c>
      <c r="V307" s="311">
        <v>167.47139999999999</v>
      </c>
      <c r="W307" s="311">
        <v>158.44183999999998</v>
      </c>
      <c r="X307" s="311">
        <v>171.09899999999999</v>
      </c>
      <c r="Y307" s="311">
        <v>190.09399999999999</v>
      </c>
      <c r="Z307" s="311">
        <v>237.7184</v>
      </c>
      <c r="AA307" s="311">
        <v>224.68299999999999</v>
      </c>
      <c r="AB307" s="311">
        <v>259.62700000000001</v>
      </c>
      <c r="AC307" s="311">
        <v>239.786</v>
      </c>
      <c r="AD307" s="311">
        <v>245.71899999999999</v>
      </c>
      <c r="AE307" s="311">
        <v>249.22766000000001</v>
      </c>
      <c r="AF307" s="311">
        <v>233.244</v>
      </c>
      <c r="AG307" s="311">
        <v>235.10300000000001</v>
      </c>
      <c r="AH307" s="311">
        <v>215.84800000000001</v>
      </c>
      <c r="AI307" s="311">
        <v>223.72180000000003</v>
      </c>
      <c r="AJ307" s="311">
        <v>206.94084479999998</v>
      </c>
      <c r="AK307" s="1"/>
    </row>
    <row r="308" spans="2:40" ht="12.75">
      <c r="B308" s="118" t="s">
        <v>255</v>
      </c>
      <c r="C308" s="134" t="s">
        <v>252</v>
      </c>
      <c r="D308" s="311">
        <v>17805.821917808218</v>
      </c>
      <c r="E308" s="311">
        <v>17805.821917808218</v>
      </c>
      <c r="F308" s="311">
        <v>17805.821917808218</v>
      </c>
      <c r="G308" s="311">
        <v>17805.821917808218</v>
      </c>
      <c r="H308" s="311">
        <v>17805.821917808218</v>
      </c>
      <c r="I308" s="311">
        <v>17805.821917808218</v>
      </c>
      <c r="J308" s="311">
        <v>20643.820308257986</v>
      </c>
      <c r="K308" s="311">
        <v>9763.5390504155439</v>
      </c>
      <c r="L308" s="311">
        <v>9483.3875275092123</v>
      </c>
      <c r="M308" s="311">
        <v>7808.8555285324737</v>
      </c>
      <c r="N308" s="311">
        <v>9220.6936342455137</v>
      </c>
      <c r="O308" s="311">
        <v>12387.145162473093</v>
      </c>
      <c r="P308" s="311">
        <v>18209.207309631154</v>
      </c>
      <c r="Q308" s="311">
        <v>18776.332400334119</v>
      </c>
      <c r="R308" s="311">
        <v>22935.480582929085</v>
      </c>
      <c r="S308" s="311">
        <v>24250.788991259189</v>
      </c>
      <c r="T308" s="311">
        <v>26352.221196900486</v>
      </c>
      <c r="U308" s="311">
        <v>25336.350216905608</v>
      </c>
      <c r="V308" s="311">
        <v>27065.23773014377</v>
      </c>
      <c r="W308" s="311">
        <v>25940.435140111978</v>
      </c>
      <c r="X308" s="311">
        <v>24526.527624357826</v>
      </c>
      <c r="Y308" s="311">
        <v>24275.750286700259</v>
      </c>
      <c r="Z308" s="311">
        <v>22828.531678658448</v>
      </c>
      <c r="AA308" s="311">
        <v>20753.911955955726</v>
      </c>
      <c r="AB308" s="311">
        <v>20394.19590412399</v>
      </c>
      <c r="AC308" s="311">
        <v>20073.115402900923</v>
      </c>
      <c r="AD308" s="311">
        <v>19519.932829777103</v>
      </c>
      <c r="AE308" s="311">
        <v>18388.380928505281</v>
      </c>
      <c r="AF308" s="311">
        <v>19179.679541595924</v>
      </c>
      <c r="AG308" s="311">
        <v>20397.071815331998</v>
      </c>
      <c r="AH308" s="311">
        <v>20474.603192987659</v>
      </c>
      <c r="AI308" s="311">
        <v>21706.597837135232</v>
      </c>
      <c r="AJ308" s="311">
        <v>22521.647503393207</v>
      </c>
      <c r="AK308" s="1"/>
    </row>
    <row r="309" spans="2:40" ht="12.75">
      <c r="B309" s="143" t="s">
        <v>256</v>
      </c>
      <c r="C309" s="134" t="s">
        <v>117</v>
      </c>
      <c r="D309" s="312">
        <v>1.2325951478816289E-2</v>
      </c>
      <c r="E309" s="312">
        <v>1.2325951478816289E-2</v>
      </c>
      <c r="F309" s="312">
        <v>1.2325951478816289E-2</v>
      </c>
      <c r="G309" s="312">
        <v>1.2325951478816289E-2</v>
      </c>
      <c r="H309" s="312">
        <v>1.2325951478816289E-2</v>
      </c>
      <c r="I309" s="312">
        <v>1.2325951478816289E-2</v>
      </c>
      <c r="J309" s="312">
        <v>1.2097462410894095E-2</v>
      </c>
      <c r="K309" s="312">
        <v>1.3407845347180839E-2</v>
      </c>
      <c r="L309" s="312">
        <v>1.2833068189099758E-2</v>
      </c>
      <c r="M309" s="312">
        <v>1.4175199311385256E-2</v>
      </c>
      <c r="N309" s="312">
        <v>1.3949117985240362E-2</v>
      </c>
      <c r="O309" s="312">
        <v>1.4929351326289812E-2</v>
      </c>
      <c r="P309" s="312">
        <v>1.9848040181131961E-2</v>
      </c>
      <c r="Q309" s="312">
        <v>2.0403913691396873E-2</v>
      </c>
      <c r="R309" s="312">
        <v>1.8656461060766728E-2</v>
      </c>
      <c r="S309" s="312">
        <v>1.7660798175808342E-2</v>
      </c>
      <c r="T309" s="312">
        <v>1.6614019142680701E-2</v>
      </c>
      <c r="U309" s="312">
        <v>1.6434729595339533E-2</v>
      </c>
      <c r="V309" s="312">
        <v>1.5546110814414397E-2</v>
      </c>
      <c r="W309" s="312">
        <v>1.5461360594539533E-2</v>
      </c>
      <c r="X309" s="312">
        <v>1.5936183938986642E-2</v>
      </c>
      <c r="Y309" s="312">
        <v>1.6146041076927752E-2</v>
      </c>
      <c r="Z309" s="312">
        <v>1.6129354887272768E-2</v>
      </c>
      <c r="AA309" s="312">
        <v>1.6658689733022876E-2</v>
      </c>
      <c r="AB309" s="312">
        <v>1.6515489900543429E-2</v>
      </c>
      <c r="AC309" s="312">
        <v>1.6608270133079771E-2</v>
      </c>
      <c r="AD309" s="312">
        <v>1.6753543057010743E-2</v>
      </c>
      <c r="AE309" s="312">
        <v>1.6970613882848221E-2</v>
      </c>
      <c r="AF309" s="312">
        <v>1.720057943977284E-2</v>
      </c>
      <c r="AG309" s="312">
        <v>1.7477563056081238E-2</v>
      </c>
      <c r="AH309" s="312">
        <v>1.7264510008440849E-2</v>
      </c>
      <c r="AI309" s="312">
        <v>1.7034889295628873E-2</v>
      </c>
      <c r="AJ309" s="312">
        <v>1.7186899518931431E-2</v>
      </c>
      <c r="AK309" s="1"/>
    </row>
    <row r="310" spans="2:40" ht="12.75">
      <c r="B310" s="118" t="s">
        <v>257</v>
      </c>
      <c r="C310" s="134" t="s">
        <v>250</v>
      </c>
      <c r="D310" s="311" t="s">
        <v>528</v>
      </c>
      <c r="E310" s="311" t="s">
        <v>528</v>
      </c>
      <c r="F310" s="311" t="s">
        <v>528</v>
      </c>
      <c r="G310" s="311">
        <v>18.099824270270268</v>
      </c>
      <c r="H310" s="311">
        <v>135.74868202702703</v>
      </c>
      <c r="I310" s="311">
        <v>375.49422052610203</v>
      </c>
      <c r="J310" s="311">
        <v>658.90346958227599</v>
      </c>
      <c r="K310" s="311">
        <v>944.39049124989731</v>
      </c>
      <c r="L310" s="311">
        <v>1231.9078396464686</v>
      </c>
      <c r="M310" s="311">
        <v>1574.1788689847356</v>
      </c>
      <c r="N310" s="311">
        <v>1956.706213114825</v>
      </c>
      <c r="O310" s="311">
        <v>2379.4245171954267</v>
      </c>
      <c r="P310" s="311">
        <v>3293.9554600337497</v>
      </c>
      <c r="Q310" s="311">
        <v>4354.904952193102</v>
      </c>
      <c r="R310" s="311">
        <v>5526.2920317919143</v>
      </c>
      <c r="S310" s="311">
        <v>6769.6488919052972</v>
      </c>
      <c r="T310" s="311">
        <v>7984.9486671937893</v>
      </c>
      <c r="U310" s="311">
        <v>9084.534436781476</v>
      </c>
      <c r="V310" s="311">
        <v>10128.710042040717</v>
      </c>
      <c r="W310" s="311">
        <v>10947.065692689288</v>
      </c>
      <c r="X310" s="311">
        <v>11842.643307605609</v>
      </c>
      <c r="Y310" s="311">
        <v>12774.137783460254</v>
      </c>
      <c r="Z310" s="311">
        <v>13706.297114461146</v>
      </c>
      <c r="AA310" s="311">
        <v>14652.93857066616</v>
      </c>
      <c r="AB310" s="311">
        <v>15497.880026939001</v>
      </c>
      <c r="AC310" s="311">
        <v>16214.711584071516</v>
      </c>
      <c r="AD310" s="311">
        <v>16939.36710067825</v>
      </c>
      <c r="AE310" s="311">
        <v>17641.952348707498</v>
      </c>
      <c r="AF310" s="311">
        <v>18252.534234672723</v>
      </c>
      <c r="AG310" s="311">
        <v>18813.2764596169</v>
      </c>
      <c r="AH310" s="311">
        <v>19050.269834814586</v>
      </c>
      <c r="AI310" s="311">
        <v>19340.497262346158</v>
      </c>
      <c r="AJ310" s="311">
        <v>19552.189276476129</v>
      </c>
      <c r="AK310" s="1"/>
    </row>
    <row r="311" spans="2:40" ht="12.75">
      <c r="B311" s="118" t="s">
        <v>258</v>
      </c>
      <c r="C311" s="134" t="s">
        <v>252</v>
      </c>
      <c r="D311" s="311">
        <v>1011.7443400536772</v>
      </c>
      <c r="E311" s="311">
        <v>1011.7443400536772</v>
      </c>
      <c r="F311" s="311">
        <v>1011.7443400536772</v>
      </c>
      <c r="G311" s="311">
        <v>1011.7443400536772</v>
      </c>
      <c r="H311" s="311">
        <v>1011.7443400536772</v>
      </c>
      <c r="I311" s="311">
        <v>1011.7443400536772</v>
      </c>
      <c r="J311" s="311">
        <v>990.66844264074655</v>
      </c>
      <c r="K311" s="311">
        <v>1016.1911372877602</v>
      </c>
      <c r="L311" s="311">
        <v>1016.403267801318</v>
      </c>
      <c r="M311" s="311">
        <v>1006.2386415722435</v>
      </c>
      <c r="N311" s="311">
        <v>1043.0434809030644</v>
      </c>
      <c r="O311" s="311">
        <v>1234.5852000968703</v>
      </c>
      <c r="P311" s="311">
        <v>2291.1942120030244</v>
      </c>
      <c r="Q311" s="311">
        <v>3309.954587623306</v>
      </c>
      <c r="R311" s="311">
        <v>4021.4752448836721</v>
      </c>
      <c r="S311" s="311">
        <v>4548.9726570673756</v>
      </c>
      <c r="T311" s="311">
        <v>4964.6682182125378</v>
      </c>
      <c r="U311" s="311">
        <v>5305.4706952601073</v>
      </c>
      <c r="V311" s="311">
        <v>5579.2942937662092</v>
      </c>
      <c r="W311" s="311">
        <v>5752.084324585323</v>
      </c>
      <c r="X311" s="311">
        <v>5933.5819480511946</v>
      </c>
      <c r="Y311" s="311">
        <v>6148.2680671901944</v>
      </c>
      <c r="Z311" s="311">
        <v>6400.0340843453441</v>
      </c>
      <c r="AA311" s="311">
        <v>6559.3204186890416</v>
      </c>
      <c r="AB311" s="311">
        <v>6763.719431693562</v>
      </c>
      <c r="AC311" s="311">
        <v>6917.1757778004412</v>
      </c>
      <c r="AD311" s="311">
        <v>7028.2790809138578</v>
      </c>
      <c r="AE311" s="311">
        <v>7082.7759889900472</v>
      </c>
      <c r="AF311" s="311">
        <v>7146.9661585445492</v>
      </c>
      <c r="AG311" s="311">
        <v>7267.2597402723386</v>
      </c>
      <c r="AH311" s="311">
        <v>7348.4986035013644</v>
      </c>
      <c r="AI311" s="311">
        <v>7399.0216003325213</v>
      </c>
      <c r="AJ311" s="311">
        <v>7460.9680752100276</v>
      </c>
      <c r="AK311" s="1"/>
    </row>
    <row r="312" spans="2:40" ht="12.75">
      <c r="B312" s="118" t="s">
        <v>259</v>
      </c>
      <c r="C312" s="134" t="s">
        <v>117</v>
      </c>
      <c r="D312" s="123">
        <v>7.3333114766031687E-2</v>
      </c>
      <c r="E312" s="123">
        <v>7.3333114766031687E-2</v>
      </c>
      <c r="F312" s="123">
        <v>7.3333114766031687E-2</v>
      </c>
      <c r="G312" s="123">
        <v>7.3333114766031687E-2</v>
      </c>
      <c r="H312" s="123">
        <v>7.3333114766031687E-2</v>
      </c>
      <c r="I312" s="123">
        <v>7.3333114766031687E-2</v>
      </c>
      <c r="J312" s="123">
        <v>7.3269042561098938E-2</v>
      </c>
      <c r="K312" s="123">
        <v>7.7758776354725917E-2</v>
      </c>
      <c r="L312" s="123">
        <v>7.820374436602763E-2</v>
      </c>
      <c r="M312" s="123">
        <v>7.5798642093894794E-2</v>
      </c>
      <c r="N312" s="123">
        <v>7.4083446553771054E-2</v>
      </c>
      <c r="O312" s="123">
        <v>7.1343451060099733E-2</v>
      </c>
      <c r="P312" s="123">
        <v>5.4539760743257594E-2</v>
      </c>
      <c r="Q312" s="123">
        <v>4.9990978972372535E-2</v>
      </c>
      <c r="R312" s="123">
        <v>5.0586334364850438E-2</v>
      </c>
      <c r="S312" s="123">
        <v>5.2727063257527747E-2</v>
      </c>
      <c r="T312" s="123">
        <v>5.6777708898460504E-2</v>
      </c>
      <c r="U312" s="123">
        <v>5.6774552205670473E-2</v>
      </c>
      <c r="V312" s="123">
        <v>5.6469020864184961E-2</v>
      </c>
      <c r="W312" s="123">
        <v>5.824004334426016E-2</v>
      </c>
      <c r="X312" s="123">
        <v>5.9484917812976178E-2</v>
      </c>
      <c r="Y312" s="123">
        <v>6.0730550530613284E-2</v>
      </c>
      <c r="Z312" s="123">
        <v>6.1827991943002994E-2</v>
      </c>
      <c r="AA312" s="123">
        <v>6.2441100334193068E-2</v>
      </c>
      <c r="AB312" s="123">
        <v>6.3102068499461247E-2</v>
      </c>
      <c r="AC312" s="123">
        <v>6.3607146367811285E-2</v>
      </c>
      <c r="AD312" s="123">
        <v>6.0856909537048538E-2</v>
      </c>
      <c r="AE312" s="123">
        <v>5.8080739513032831E-2</v>
      </c>
      <c r="AF312" s="123">
        <v>5.5751707551726107E-2</v>
      </c>
      <c r="AG312" s="123">
        <v>5.3184826711590381E-2</v>
      </c>
      <c r="AH312" s="123">
        <v>5.188217209857228E-2</v>
      </c>
      <c r="AI312" s="123">
        <v>5.0550992434900813E-2</v>
      </c>
      <c r="AJ312" s="123">
        <v>4.8020945058984917E-2</v>
      </c>
    </row>
    <row r="313" spans="2:40" ht="12.75">
      <c r="B313" s="143" t="s">
        <v>260</v>
      </c>
      <c r="C313" s="134" t="s">
        <v>250</v>
      </c>
      <c r="D313" s="311" t="s">
        <v>528</v>
      </c>
      <c r="E313" s="311" t="s">
        <v>528</v>
      </c>
      <c r="F313" s="311" t="s">
        <v>528</v>
      </c>
      <c r="G313" s="311" t="s">
        <v>528</v>
      </c>
      <c r="H313" s="311" t="s">
        <v>528</v>
      </c>
      <c r="I313" s="311">
        <v>1.1432157094107771</v>
      </c>
      <c r="J313" s="311">
        <v>1.8970969438262344</v>
      </c>
      <c r="K313" s="311">
        <v>3.4949813323786421</v>
      </c>
      <c r="L313" s="311">
        <v>7.2658926034286075</v>
      </c>
      <c r="M313" s="311">
        <v>13.613415661732866</v>
      </c>
      <c r="N313" s="311">
        <v>23.245974869910334</v>
      </c>
      <c r="O313" s="311">
        <v>36.938819919398519</v>
      </c>
      <c r="P313" s="311">
        <v>51.22743216167769</v>
      </c>
      <c r="Q313" s="311">
        <v>65.475157840648208</v>
      </c>
      <c r="R313" s="311">
        <v>95.718250401185358</v>
      </c>
      <c r="S313" s="311">
        <v>127.11032988661988</v>
      </c>
      <c r="T313" s="311">
        <v>169.75322471150633</v>
      </c>
      <c r="U313" s="311">
        <v>220.0402464123147</v>
      </c>
      <c r="V313" s="311">
        <v>269.07639474075393</v>
      </c>
      <c r="W313" s="311">
        <v>325.71934935143696</v>
      </c>
      <c r="X313" s="311">
        <v>397.89838508367575</v>
      </c>
      <c r="Y313" s="311">
        <v>456.98052414535073</v>
      </c>
      <c r="Z313" s="311">
        <v>517.56806899910862</v>
      </c>
      <c r="AA313" s="311">
        <v>581.24854379499186</v>
      </c>
      <c r="AB313" s="311">
        <v>665.01654372715416</v>
      </c>
      <c r="AC313" s="311">
        <v>750.85844286748818</v>
      </c>
      <c r="AD313" s="311">
        <v>816.79148339326377</v>
      </c>
      <c r="AE313" s="311">
        <v>896.40841197075372</v>
      </c>
      <c r="AF313" s="311">
        <v>977.46811403476818</v>
      </c>
      <c r="AG313" s="311">
        <v>1074.6567750558347</v>
      </c>
      <c r="AH313" s="311">
        <v>1150.2832248023171</v>
      </c>
      <c r="AI313" s="311">
        <v>1200.9695724684184</v>
      </c>
      <c r="AJ313" s="311">
        <v>1237.8333058700282</v>
      </c>
      <c r="AK313" s="1"/>
    </row>
    <row r="314" spans="2:40" ht="12.75">
      <c r="B314" s="143" t="s">
        <v>261</v>
      </c>
      <c r="C314" s="134" t="s">
        <v>196</v>
      </c>
      <c r="D314" s="311" t="s">
        <v>528</v>
      </c>
      <c r="E314" s="311" t="s">
        <v>528</v>
      </c>
      <c r="F314" s="311" t="s">
        <v>528</v>
      </c>
      <c r="G314" s="311" t="s">
        <v>528</v>
      </c>
      <c r="H314" s="311" t="s">
        <v>528</v>
      </c>
      <c r="I314" s="311" t="s">
        <v>528</v>
      </c>
      <c r="J314" s="311" t="s">
        <v>528</v>
      </c>
      <c r="K314" s="311" t="s">
        <v>528</v>
      </c>
      <c r="L314" s="311" t="s">
        <v>528</v>
      </c>
      <c r="M314" s="311" t="s">
        <v>528</v>
      </c>
      <c r="N314" s="311" t="s">
        <v>528</v>
      </c>
      <c r="O314" s="311" t="s">
        <v>528</v>
      </c>
      <c r="P314" s="311" t="s">
        <v>528</v>
      </c>
      <c r="Q314" s="311" t="s">
        <v>528</v>
      </c>
      <c r="R314" s="311" t="s">
        <v>528</v>
      </c>
      <c r="S314" s="311" t="s">
        <v>528</v>
      </c>
      <c r="T314" s="311" t="s">
        <v>528</v>
      </c>
      <c r="U314" s="311">
        <v>236.00312099999994</v>
      </c>
      <c r="V314" s="311">
        <v>435.90009800000001</v>
      </c>
      <c r="W314" s="311">
        <v>502.96579599999995</v>
      </c>
      <c r="X314" s="311">
        <v>547.54100000000005</v>
      </c>
      <c r="Y314" s="311">
        <v>570.76800000000003</v>
      </c>
      <c r="Z314" s="311">
        <v>670.73</v>
      </c>
      <c r="AA314" s="311">
        <v>681.88900000000001</v>
      </c>
      <c r="AB314" s="311">
        <v>759.30600000000004</v>
      </c>
      <c r="AC314" s="311">
        <v>771.93799999999999</v>
      </c>
      <c r="AD314" s="311">
        <v>860.79399999999998</v>
      </c>
      <c r="AE314" s="311">
        <v>979</v>
      </c>
      <c r="AF314" s="311">
        <v>1016.038</v>
      </c>
      <c r="AG314" s="311">
        <v>1065.6849999999999</v>
      </c>
      <c r="AH314" s="311">
        <v>989.83500000000004</v>
      </c>
      <c r="AI314" s="311">
        <v>992.54499999999996</v>
      </c>
      <c r="AJ314" s="311">
        <v>1178.605</v>
      </c>
      <c r="AK314" s="1"/>
    </row>
    <row r="315" spans="2:40" ht="12.75">
      <c r="B315" s="306" t="s">
        <v>262</v>
      </c>
      <c r="C315" s="134" t="s">
        <v>196</v>
      </c>
      <c r="D315" s="311" t="s">
        <v>528</v>
      </c>
      <c r="E315" s="311" t="s">
        <v>528</v>
      </c>
      <c r="F315" s="311" t="s">
        <v>528</v>
      </c>
      <c r="G315" s="311" t="s">
        <v>528</v>
      </c>
      <c r="H315" s="311" t="s">
        <v>528</v>
      </c>
      <c r="I315" s="311" t="s">
        <v>528</v>
      </c>
      <c r="J315" s="311" t="s">
        <v>528</v>
      </c>
      <c r="K315" s="311" t="s">
        <v>528</v>
      </c>
      <c r="L315" s="311" t="s">
        <v>528</v>
      </c>
      <c r="M315" s="311" t="s">
        <v>528</v>
      </c>
      <c r="N315" s="311" t="s">
        <v>528</v>
      </c>
      <c r="O315" s="311" t="s">
        <v>528</v>
      </c>
      <c r="P315" s="311">
        <v>65.649985000000001</v>
      </c>
      <c r="Q315" s="311">
        <v>93.508470999999986</v>
      </c>
      <c r="R315" s="311">
        <v>139.60482200000001</v>
      </c>
      <c r="S315" s="311">
        <v>182.86818700000003</v>
      </c>
      <c r="T315" s="311">
        <v>206.308201</v>
      </c>
      <c r="U315" s="311">
        <v>185.68826000000001</v>
      </c>
      <c r="V315" s="311">
        <v>200.44358310000001</v>
      </c>
      <c r="W315" s="311">
        <v>230.19956499999998</v>
      </c>
      <c r="X315" s="311">
        <v>269.27999999999997</v>
      </c>
      <c r="Y315" s="311">
        <v>351.55399999999997</v>
      </c>
      <c r="Z315" s="311">
        <v>522.327</v>
      </c>
      <c r="AA315" s="311">
        <v>689.34199999999998</v>
      </c>
      <c r="AB315" s="311">
        <v>667.99900000000002</v>
      </c>
      <c r="AC315" s="311">
        <v>735.149</v>
      </c>
      <c r="AD315" s="311">
        <v>952.00599999999997</v>
      </c>
      <c r="AE315" s="311">
        <v>1158</v>
      </c>
      <c r="AF315" s="311">
        <v>1296.087</v>
      </c>
      <c r="AG315" s="311">
        <v>1499.4639999999999</v>
      </c>
      <c r="AH315" s="311">
        <v>1712.145</v>
      </c>
      <c r="AI315" s="311">
        <v>1843.779</v>
      </c>
      <c r="AJ315" s="311">
        <v>2242.3409999999999</v>
      </c>
      <c r="AK315" s="1"/>
    </row>
    <row r="316" spans="2:40" ht="14.25">
      <c r="B316" s="306" t="s">
        <v>246</v>
      </c>
      <c r="C316" s="147" t="s">
        <v>186</v>
      </c>
      <c r="D316" s="311" t="s">
        <v>528</v>
      </c>
      <c r="E316" s="311" t="s">
        <v>528</v>
      </c>
      <c r="F316" s="314">
        <v>0.22954654836486496</v>
      </c>
      <c r="G316" s="311">
        <v>1.4920525643716216</v>
      </c>
      <c r="H316" s="311">
        <v>2.5632697900743242</v>
      </c>
      <c r="I316" s="311">
        <v>2.8310740964999996</v>
      </c>
      <c r="J316" s="311">
        <v>3.621465017269923</v>
      </c>
      <c r="K316" s="311">
        <v>5.3429130220714285</v>
      </c>
      <c r="L316" s="311">
        <v>5.7928262710215561</v>
      </c>
      <c r="M316" s="311">
        <v>6.0392518567030553</v>
      </c>
      <c r="N316" s="311">
        <v>8.3630529727263525</v>
      </c>
      <c r="O316" s="311">
        <v>16.004995991503318</v>
      </c>
      <c r="P316" s="311">
        <v>49.098200068588923</v>
      </c>
      <c r="Q316" s="311">
        <v>76.791918031964642</v>
      </c>
      <c r="R316" s="311">
        <v>100.16534935968826</v>
      </c>
      <c r="S316" s="311">
        <v>131.56699704994094</v>
      </c>
      <c r="T316" s="311">
        <v>168.67147447329251</v>
      </c>
      <c r="U316" s="311">
        <v>205.16688000167295</v>
      </c>
      <c r="V316" s="311">
        <v>187.29196836804925</v>
      </c>
      <c r="W316" s="311">
        <v>177.07633446823425</v>
      </c>
      <c r="X316" s="311">
        <v>191.60215356421602</v>
      </c>
      <c r="Y316" s="311">
        <v>212.23486016048813</v>
      </c>
      <c r="Z316" s="311">
        <v>259.03919240446481</v>
      </c>
      <c r="AA316" s="311">
        <v>216.19595159872344</v>
      </c>
      <c r="AB316" s="311">
        <v>247.31421122520288</v>
      </c>
      <c r="AC316" s="311">
        <v>217.74395536878998</v>
      </c>
      <c r="AD316" s="311">
        <v>219.06989855843597</v>
      </c>
      <c r="AE316" s="311">
        <v>198.9613488084245</v>
      </c>
      <c r="AF316" s="311">
        <v>183.21424239945037</v>
      </c>
      <c r="AG316" s="311">
        <v>182.67046318336565</v>
      </c>
      <c r="AH316" s="311">
        <v>159.7123820198629</v>
      </c>
      <c r="AI316" s="311">
        <v>160.80780255041614</v>
      </c>
      <c r="AJ316" s="311">
        <v>154.486996408686</v>
      </c>
      <c r="AK316" s="114"/>
    </row>
    <row r="317" spans="2:40" ht="14.25">
      <c r="B317" s="306" t="s">
        <v>247</v>
      </c>
      <c r="C317" s="147" t="s">
        <v>186</v>
      </c>
      <c r="D317" s="311" t="s">
        <v>528</v>
      </c>
      <c r="E317" s="311" t="s">
        <v>528</v>
      </c>
      <c r="F317" s="311" t="s">
        <v>528</v>
      </c>
      <c r="G317" s="311">
        <v>1.7457764306833663</v>
      </c>
      <c r="H317" s="311">
        <v>13.093323230125247</v>
      </c>
      <c r="I317" s="311">
        <v>36.217421244747968</v>
      </c>
      <c r="J317" s="311">
        <v>62.174742044464885</v>
      </c>
      <c r="K317" s="311">
        <v>100.13253882956162</v>
      </c>
      <c r="L317" s="311">
        <v>140.33673622745459</v>
      </c>
      <c r="M317" s="311">
        <v>182.08055973518492</v>
      </c>
      <c r="N317" s="311">
        <v>241.05080873148711</v>
      </c>
      <c r="O317" s="311">
        <v>368.29960654983427</v>
      </c>
      <c r="P317" s="311">
        <v>738.9191839201917</v>
      </c>
      <c r="Q317" s="311">
        <v>1314.8527102671626</v>
      </c>
      <c r="R317" s="311">
        <v>2118.5863714474508</v>
      </c>
      <c r="S317" s="311">
        <v>3210.2095672003397</v>
      </c>
      <c r="T317" s="311">
        <v>4648.2460185383688</v>
      </c>
      <c r="U317" s="311">
        <v>6038.6291241022209</v>
      </c>
      <c r="V317" s="311">
        <v>7304.4112589567412</v>
      </c>
      <c r="W317" s="311">
        <v>8660.0817156911107</v>
      </c>
      <c r="X317" s="311">
        <v>10112.376959974625</v>
      </c>
      <c r="Y317" s="311">
        <v>11778.664904584924</v>
      </c>
      <c r="Z317" s="311">
        <v>13736.526768981937</v>
      </c>
      <c r="AA317" s="311">
        <v>15304.091775758847</v>
      </c>
      <c r="AB317" s="311">
        <v>17044.179238779394</v>
      </c>
      <c r="AC317" s="311">
        <v>18355.064206845724</v>
      </c>
      <c r="AD317" s="311">
        <v>18641.957723338161</v>
      </c>
      <c r="AE317" s="311">
        <v>18613.104055605592</v>
      </c>
      <c r="AF317" s="311">
        <v>18535.812373804984</v>
      </c>
      <c r="AG317" s="311">
        <v>18321.200302349582</v>
      </c>
      <c r="AH317" s="311">
        <v>18081.474227215</v>
      </c>
      <c r="AI317" s="311">
        <v>17710.225484531558</v>
      </c>
      <c r="AJ317" s="311">
        <v>16832.44485191565</v>
      </c>
      <c r="AK317" s="114"/>
    </row>
    <row r="318" spans="2:40" ht="14.25">
      <c r="B318" s="306" t="s">
        <v>248</v>
      </c>
      <c r="C318" s="147" t="s">
        <v>186</v>
      </c>
      <c r="D318" s="311" t="s">
        <v>528</v>
      </c>
      <c r="E318" s="311" t="s">
        <v>528</v>
      </c>
      <c r="F318" s="311" t="s">
        <v>528</v>
      </c>
      <c r="G318" s="311" t="s">
        <v>528</v>
      </c>
      <c r="H318" s="311" t="s">
        <v>528</v>
      </c>
      <c r="I318" s="311">
        <v>3.4282258290552212</v>
      </c>
      <c r="J318" s="311">
        <v>7.645020882443716</v>
      </c>
      <c r="K318" s="311">
        <v>13.985508330688949</v>
      </c>
      <c r="L318" s="311">
        <v>22.325748086942461</v>
      </c>
      <c r="M318" s="311">
        <v>33.866590953127528</v>
      </c>
      <c r="N318" s="311">
        <v>46.888235683907546</v>
      </c>
      <c r="O318" s="311">
        <v>69.3069533033498</v>
      </c>
      <c r="P318" s="311">
        <v>37.719257777766515</v>
      </c>
      <c r="Q318" s="311">
        <v>124.41649373024944</v>
      </c>
      <c r="R318" s="311">
        <v>335.77219392621623</v>
      </c>
      <c r="S318" s="311">
        <v>541.15019036096623</v>
      </c>
      <c r="T318" s="311">
        <v>924.89138578318148</v>
      </c>
      <c r="U318" s="311">
        <v>1476.1525747141004</v>
      </c>
      <c r="V318" s="311">
        <v>1796.5061546957725</v>
      </c>
      <c r="W318" s="311">
        <v>2216.0452772618528</v>
      </c>
      <c r="X318" s="311">
        <v>2597.4114759911781</v>
      </c>
      <c r="Y318" s="311">
        <v>2945.7439685772861</v>
      </c>
      <c r="Z318" s="311">
        <v>3256.8666787165703</v>
      </c>
      <c r="AA318" s="311">
        <v>3523.1816386825258</v>
      </c>
      <c r="AB318" s="311">
        <v>4469.0777385896999</v>
      </c>
      <c r="AC318" s="311">
        <v>5683.5729711623462</v>
      </c>
      <c r="AD318" s="311">
        <v>6907.2740090051102</v>
      </c>
      <c r="AE318" s="311">
        <v>7843.3581190775849</v>
      </c>
      <c r="AF318" s="311">
        <v>9081.5128331409924</v>
      </c>
      <c r="AG318" s="311">
        <v>10937.083189838206</v>
      </c>
      <c r="AH318" s="311">
        <v>12495.929160299753</v>
      </c>
      <c r="AI318" s="311">
        <v>13311.329785230044</v>
      </c>
      <c r="AJ318" s="311">
        <v>13549.873293277627</v>
      </c>
      <c r="AK318" s="114"/>
    </row>
    <row r="319" spans="2:40" ht="14.25">
      <c r="B319" s="118" t="s">
        <v>185</v>
      </c>
      <c r="C319" s="147" t="s">
        <v>186</v>
      </c>
      <c r="D319" s="311" t="s">
        <v>528</v>
      </c>
      <c r="E319" s="311" t="s">
        <v>528</v>
      </c>
      <c r="F319" s="314">
        <v>0.22954654836486493</v>
      </c>
      <c r="G319" s="311">
        <v>3.2378289950549886</v>
      </c>
      <c r="H319" s="311">
        <v>15.656593020199574</v>
      </c>
      <c r="I319" s="311">
        <v>42.476721170303186</v>
      </c>
      <c r="J319" s="311">
        <v>73.441227944178522</v>
      </c>
      <c r="K319" s="311">
        <v>119.460960182322</v>
      </c>
      <c r="L319" s="311">
        <v>168.45531058541857</v>
      </c>
      <c r="M319" s="311">
        <v>221.98640254501549</v>
      </c>
      <c r="N319" s="311">
        <v>296.30209738812107</v>
      </c>
      <c r="O319" s="311">
        <v>453.61155584468742</v>
      </c>
      <c r="P319" s="311">
        <v>825.73664176654711</v>
      </c>
      <c r="Q319" s="311">
        <v>1516.0611220293767</v>
      </c>
      <c r="R319" s="311">
        <v>2554.5239147333555</v>
      </c>
      <c r="S319" s="311">
        <v>3882.9267546112469</v>
      </c>
      <c r="T319" s="311">
        <v>5741.8088787948427</v>
      </c>
      <c r="U319" s="311">
        <v>7719.9485788179945</v>
      </c>
      <c r="V319" s="311">
        <v>9288.2093820205628</v>
      </c>
      <c r="W319" s="311">
        <v>11053.203327421197</v>
      </c>
      <c r="X319" s="311">
        <v>12901.390589530018</v>
      </c>
      <c r="Y319" s="311">
        <v>14936.643733322697</v>
      </c>
      <c r="Z319" s="311">
        <v>17252.432640102972</v>
      </c>
      <c r="AA319" s="311">
        <v>19043.469366040095</v>
      </c>
      <c r="AB319" s="311">
        <v>21760.571188594298</v>
      </c>
      <c r="AC319" s="311">
        <v>24256.381133376861</v>
      </c>
      <c r="AD319" s="311">
        <v>25768.301630901708</v>
      </c>
      <c r="AE319" s="311">
        <v>26655.423523491605</v>
      </c>
      <c r="AF319" s="311">
        <v>27800.539449345426</v>
      </c>
      <c r="AG319" s="311">
        <v>29440.953955371155</v>
      </c>
      <c r="AH319" s="311">
        <v>30737.115769534616</v>
      </c>
      <c r="AI319" s="311">
        <v>31182.363072312019</v>
      </c>
      <c r="AJ319" s="311">
        <v>30536.805141601966</v>
      </c>
      <c r="AK319" s="114"/>
    </row>
    <row r="320" spans="2:40" ht="12.75">
      <c r="B320" s="229"/>
      <c r="C320" s="229"/>
      <c r="D320" s="83"/>
      <c r="E320" s="83"/>
      <c r="F320" s="83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199"/>
      <c r="AH320" s="229"/>
      <c r="AI320" s="229"/>
      <c r="AJ320" s="229"/>
      <c r="AK320" s="1"/>
      <c r="AN320" s="15"/>
    </row>
    <row r="321" spans="2:40" ht="12.75">
      <c r="B321" s="66"/>
      <c r="C321" s="68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206"/>
      <c r="AH321" s="206"/>
      <c r="AI321" s="206"/>
      <c r="AJ321" s="206"/>
      <c r="AK321" s="1"/>
      <c r="AN321" s="15"/>
    </row>
    <row r="322" spans="2:40" ht="12.75">
      <c r="B322" s="223" t="s">
        <v>447</v>
      </c>
      <c r="C322" s="6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2:40" ht="12.75">
      <c r="B323" s="280" t="s">
        <v>114</v>
      </c>
      <c r="C323" s="120" t="s">
        <v>115</v>
      </c>
      <c r="D323" s="121">
        <v>1990</v>
      </c>
      <c r="E323" s="121">
        <f t="shared" ref="E323:R323" si="508">D323+1</f>
        <v>1991</v>
      </c>
      <c r="F323" s="121">
        <f t="shared" si="508"/>
        <v>1992</v>
      </c>
      <c r="G323" s="121">
        <f t="shared" si="508"/>
        <v>1993</v>
      </c>
      <c r="H323" s="121">
        <f t="shared" si="508"/>
        <v>1994</v>
      </c>
      <c r="I323" s="121">
        <f t="shared" si="508"/>
        <v>1995</v>
      </c>
      <c r="J323" s="121">
        <f t="shared" si="508"/>
        <v>1996</v>
      </c>
      <c r="K323" s="121">
        <f t="shared" si="508"/>
        <v>1997</v>
      </c>
      <c r="L323" s="121">
        <f t="shared" si="508"/>
        <v>1998</v>
      </c>
      <c r="M323" s="121">
        <f t="shared" si="508"/>
        <v>1999</v>
      </c>
      <c r="N323" s="121">
        <f t="shared" si="508"/>
        <v>2000</v>
      </c>
      <c r="O323" s="121">
        <f t="shared" si="508"/>
        <v>2001</v>
      </c>
      <c r="P323" s="121">
        <f t="shared" si="508"/>
        <v>2002</v>
      </c>
      <c r="Q323" s="121">
        <f t="shared" si="508"/>
        <v>2003</v>
      </c>
      <c r="R323" s="121">
        <f t="shared" si="508"/>
        <v>2004</v>
      </c>
      <c r="S323" s="121">
        <f t="shared" ref="S323:AJ323" si="509">R323+1</f>
        <v>2005</v>
      </c>
      <c r="T323" s="121">
        <f t="shared" si="509"/>
        <v>2006</v>
      </c>
      <c r="U323" s="121">
        <f t="shared" si="509"/>
        <v>2007</v>
      </c>
      <c r="V323" s="121">
        <f t="shared" si="509"/>
        <v>2008</v>
      </c>
      <c r="W323" s="121">
        <f t="shared" si="509"/>
        <v>2009</v>
      </c>
      <c r="X323" s="121">
        <f t="shared" si="509"/>
        <v>2010</v>
      </c>
      <c r="Y323" s="121">
        <f t="shared" si="509"/>
        <v>2011</v>
      </c>
      <c r="Z323" s="121">
        <f t="shared" si="509"/>
        <v>2012</v>
      </c>
      <c r="AA323" s="121">
        <f t="shared" si="509"/>
        <v>2013</v>
      </c>
      <c r="AB323" s="121">
        <f t="shared" si="509"/>
        <v>2014</v>
      </c>
      <c r="AC323" s="121">
        <f t="shared" si="509"/>
        <v>2015</v>
      </c>
      <c r="AD323" s="121">
        <f t="shared" si="509"/>
        <v>2016</v>
      </c>
      <c r="AE323" s="121">
        <f t="shared" si="509"/>
        <v>2017</v>
      </c>
      <c r="AF323" s="121">
        <f t="shared" si="509"/>
        <v>2018</v>
      </c>
      <c r="AG323" s="121">
        <f t="shared" si="509"/>
        <v>2019</v>
      </c>
      <c r="AH323" s="121">
        <f t="shared" si="509"/>
        <v>2020</v>
      </c>
      <c r="AI323" s="121">
        <f t="shared" si="509"/>
        <v>2021</v>
      </c>
      <c r="AJ323" s="121">
        <f t="shared" si="509"/>
        <v>2022</v>
      </c>
      <c r="AK323" s="1"/>
    </row>
    <row r="324" spans="2:40" ht="12.75">
      <c r="B324" s="143" t="s">
        <v>263</v>
      </c>
      <c r="C324" s="134" t="s">
        <v>239</v>
      </c>
      <c r="D324" s="311" t="s">
        <v>528</v>
      </c>
      <c r="E324" s="311" t="s">
        <v>528</v>
      </c>
      <c r="F324" s="311" t="s">
        <v>528</v>
      </c>
      <c r="G324" s="311" t="s">
        <v>528</v>
      </c>
      <c r="H324" s="311" t="s">
        <v>528</v>
      </c>
      <c r="I324" s="311" t="s">
        <v>528</v>
      </c>
      <c r="J324" s="311" t="s">
        <v>528</v>
      </c>
      <c r="K324" s="311" t="s">
        <v>528</v>
      </c>
      <c r="L324" s="311" t="s">
        <v>528</v>
      </c>
      <c r="M324" s="311">
        <v>12</v>
      </c>
      <c r="N324" s="311">
        <v>272</v>
      </c>
      <c r="O324" s="311">
        <v>344.428</v>
      </c>
      <c r="P324" s="311">
        <v>320.64</v>
      </c>
      <c r="Q324" s="311">
        <v>344.11</v>
      </c>
      <c r="R324" s="311">
        <v>350.31</v>
      </c>
      <c r="S324" s="311">
        <v>355.28199999999998</v>
      </c>
      <c r="T324" s="311">
        <v>338</v>
      </c>
      <c r="U324" s="311">
        <v>301</v>
      </c>
      <c r="V324" s="311">
        <v>270.32</v>
      </c>
      <c r="W324" s="311">
        <v>173</v>
      </c>
      <c r="X324" s="311">
        <v>172.9</v>
      </c>
      <c r="Y324" s="311">
        <v>123.6</v>
      </c>
      <c r="Z324" s="311">
        <v>30</v>
      </c>
      <c r="AA324" s="311">
        <v>10</v>
      </c>
      <c r="AB324" s="311">
        <v>7.5</v>
      </c>
      <c r="AC324" s="311">
        <v>7.3</v>
      </c>
      <c r="AD324" s="311">
        <v>7</v>
      </c>
      <c r="AE324" s="311">
        <v>6</v>
      </c>
      <c r="AF324" s="311">
        <v>6</v>
      </c>
      <c r="AG324" s="311">
        <v>4.5</v>
      </c>
      <c r="AH324" s="311">
        <v>2.4</v>
      </c>
      <c r="AI324" s="311">
        <v>2.4</v>
      </c>
      <c r="AJ324" s="314">
        <v>0.2</v>
      </c>
      <c r="AK324" s="187"/>
    </row>
    <row r="325" spans="2:40" ht="12.75">
      <c r="B325" s="143" t="s">
        <v>264</v>
      </c>
      <c r="C325" s="134" t="s">
        <v>241</v>
      </c>
      <c r="D325" s="311" t="s">
        <v>528</v>
      </c>
      <c r="E325" s="311" t="s">
        <v>528</v>
      </c>
      <c r="F325" s="311" t="s">
        <v>528</v>
      </c>
      <c r="G325" s="311" t="s">
        <v>528</v>
      </c>
      <c r="H325" s="311" t="s">
        <v>528</v>
      </c>
      <c r="I325" s="311" t="s">
        <v>528</v>
      </c>
      <c r="J325" s="311" t="s">
        <v>528</v>
      </c>
      <c r="K325" s="311" t="s">
        <v>528</v>
      </c>
      <c r="L325" s="311" t="s">
        <v>528</v>
      </c>
      <c r="M325" s="311">
        <v>300</v>
      </c>
      <c r="N325" s="311">
        <v>300</v>
      </c>
      <c r="O325" s="311">
        <v>280</v>
      </c>
      <c r="P325" s="311">
        <v>240</v>
      </c>
      <c r="Q325" s="311">
        <v>220</v>
      </c>
      <c r="R325" s="311">
        <v>220</v>
      </c>
      <c r="S325" s="311">
        <v>220</v>
      </c>
      <c r="T325" s="311">
        <v>218.7</v>
      </c>
      <c r="U325" s="311">
        <v>219</v>
      </c>
      <c r="V325" s="311">
        <v>219</v>
      </c>
      <c r="W325" s="311">
        <v>219</v>
      </c>
      <c r="X325" s="311">
        <v>219</v>
      </c>
      <c r="Y325" s="311">
        <v>219</v>
      </c>
      <c r="Z325" s="311">
        <v>219</v>
      </c>
      <c r="AA325" s="311">
        <v>219</v>
      </c>
      <c r="AB325" s="311">
        <v>219</v>
      </c>
      <c r="AC325" s="311">
        <v>219</v>
      </c>
      <c r="AD325" s="311">
        <v>219</v>
      </c>
      <c r="AE325" s="311">
        <v>219</v>
      </c>
      <c r="AF325" s="311">
        <v>219</v>
      </c>
      <c r="AG325" s="311">
        <v>219</v>
      </c>
      <c r="AH325" s="311">
        <v>219</v>
      </c>
      <c r="AI325" s="311">
        <v>219</v>
      </c>
      <c r="AJ325" s="311">
        <v>219</v>
      </c>
      <c r="AK325" s="1"/>
    </row>
    <row r="326" spans="2:40" ht="12.75">
      <c r="B326" s="143" t="s">
        <v>237</v>
      </c>
      <c r="C326" s="134" t="s">
        <v>117</v>
      </c>
      <c r="D326" s="311" t="s">
        <v>528</v>
      </c>
      <c r="E326" s="311" t="s">
        <v>528</v>
      </c>
      <c r="F326" s="311" t="s">
        <v>528</v>
      </c>
      <c r="G326" s="311" t="s">
        <v>528</v>
      </c>
      <c r="H326" s="311" t="s">
        <v>528</v>
      </c>
      <c r="I326" s="312">
        <v>4.0000000000000001E-3</v>
      </c>
      <c r="J326" s="312">
        <v>4.0000000000000001E-3</v>
      </c>
      <c r="K326" s="312">
        <v>4.0000000000000001E-3</v>
      </c>
      <c r="L326" s="312">
        <v>4.0000000000000001E-3</v>
      </c>
      <c r="M326" s="312">
        <v>4.0000000000000001E-3</v>
      </c>
      <c r="N326" s="312">
        <v>4.0000000000000001E-3</v>
      </c>
      <c r="O326" s="312">
        <v>4.642857142857143E-3</v>
      </c>
      <c r="P326" s="312">
        <v>3.3E-3</v>
      </c>
      <c r="Q326" s="312">
        <v>3.2000000000000002E-3</v>
      </c>
      <c r="R326" s="312">
        <v>3.0999999999999999E-3</v>
      </c>
      <c r="S326" s="312">
        <v>2.9545454545454545E-3</v>
      </c>
      <c r="T326" s="312">
        <v>2.9680365296803654E-3</v>
      </c>
      <c r="U326" s="312">
        <v>2.9680365296803654E-3</v>
      </c>
      <c r="V326" s="312">
        <v>3.0000000000000001E-3</v>
      </c>
      <c r="W326" s="312">
        <v>3.0000000000000001E-3</v>
      </c>
      <c r="X326" s="312">
        <v>3.0000000000000001E-3</v>
      </c>
      <c r="Y326" s="312">
        <v>3.0000000000000001E-3</v>
      </c>
      <c r="Z326" s="312">
        <v>3.0000000000000001E-3</v>
      </c>
      <c r="AA326" s="312">
        <v>3.0000000000000001E-3</v>
      </c>
      <c r="AB326" s="312">
        <v>3.0000000000000001E-3</v>
      </c>
      <c r="AC326" s="312">
        <v>3.0000000000000001E-3</v>
      </c>
      <c r="AD326" s="312">
        <v>3.0000000000000001E-3</v>
      </c>
      <c r="AE326" s="312">
        <v>3.0000000000000001E-3</v>
      </c>
      <c r="AF326" s="312">
        <v>3.0000000000000001E-3</v>
      </c>
      <c r="AG326" s="312">
        <v>3.0000000000000001E-3</v>
      </c>
      <c r="AH326" s="312">
        <v>3.0000000000000001E-3</v>
      </c>
      <c r="AI326" s="312">
        <v>3.0000000000000001E-3</v>
      </c>
      <c r="AJ326" s="312">
        <v>3.0000000000000001E-3</v>
      </c>
      <c r="AK326" s="1"/>
    </row>
    <row r="327" spans="2:40" ht="12.75">
      <c r="B327" s="143" t="s">
        <v>265</v>
      </c>
      <c r="C327" s="134" t="s">
        <v>239</v>
      </c>
      <c r="D327" s="311" t="s">
        <v>528</v>
      </c>
      <c r="E327" s="311" t="s">
        <v>528</v>
      </c>
      <c r="F327" s="311" t="s">
        <v>528</v>
      </c>
      <c r="G327" s="311" t="s">
        <v>528</v>
      </c>
      <c r="H327" s="311" t="s">
        <v>528</v>
      </c>
      <c r="I327" s="311" t="s">
        <v>528</v>
      </c>
      <c r="J327" s="311" t="s">
        <v>528</v>
      </c>
      <c r="K327" s="311" t="s">
        <v>528</v>
      </c>
      <c r="L327" s="311" t="s">
        <v>528</v>
      </c>
      <c r="M327" s="311">
        <v>12</v>
      </c>
      <c r="N327" s="311">
        <v>284</v>
      </c>
      <c r="O327" s="311">
        <v>628.41999999999996</v>
      </c>
      <c r="P327" s="311">
        <v>949.07</v>
      </c>
      <c r="Q327" s="311">
        <v>1293.18</v>
      </c>
      <c r="R327" s="311">
        <v>1643.49</v>
      </c>
      <c r="S327" s="311">
        <v>1998.77</v>
      </c>
      <c r="T327" s="311">
        <v>2265.25</v>
      </c>
      <c r="U327" s="311">
        <v>2392.56</v>
      </c>
      <c r="V327" s="311">
        <v>2384.34</v>
      </c>
      <c r="W327" s="311">
        <v>2367.9</v>
      </c>
      <c r="X327" s="311">
        <v>2278.8000000000002</v>
      </c>
      <c r="Y327" s="311">
        <v>2054.9</v>
      </c>
      <c r="Z327" s="311">
        <v>1759</v>
      </c>
      <c r="AA327" s="311">
        <v>1529.9</v>
      </c>
      <c r="AB327" s="311">
        <v>1067.5</v>
      </c>
      <c r="AC327" s="311">
        <v>747.5</v>
      </c>
      <c r="AD327" s="311">
        <v>430.7</v>
      </c>
      <c r="AE327" s="311">
        <v>330</v>
      </c>
      <c r="AF327" s="311">
        <v>187</v>
      </c>
      <c r="AG327" s="311">
        <v>140.1</v>
      </c>
      <c r="AH327" s="311">
        <v>65.7</v>
      </c>
      <c r="AI327" s="311">
        <v>48.1</v>
      </c>
      <c r="AJ327" s="311">
        <v>39.549999999999997</v>
      </c>
      <c r="AK327" s="1"/>
    </row>
    <row r="328" spans="2:40" ht="12.75">
      <c r="B328" s="143" t="s">
        <v>266</v>
      </c>
      <c r="C328" s="134" t="s">
        <v>117</v>
      </c>
      <c r="D328" s="311" t="s">
        <v>528</v>
      </c>
      <c r="E328" s="311" t="s">
        <v>528</v>
      </c>
      <c r="F328" s="311" t="s">
        <v>528</v>
      </c>
      <c r="G328" s="311" t="s">
        <v>528</v>
      </c>
      <c r="H328" s="311" t="s">
        <v>528</v>
      </c>
      <c r="I328" s="315">
        <v>3.5000000000000001E-3</v>
      </c>
      <c r="J328" s="315">
        <v>3.5000000000000001E-3</v>
      </c>
      <c r="K328" s="315">
        <v>3.5000000000000001E-3</v>
      </c>
      <c r="L328" s="315">
        <v>3.5000000000000001E-3</v>
      </c>
      <c r="M328" s="315">
        <v>3.5000000000000001E-3</v>
      </c>
      <c r="N328" s="315">
        <v>3.5000000000000001E-3</v>
      </c>
      <c r="O328" s="315">
        <v>3.5000000000000001E-3</v>
      </c>
      <c r="P328" s="315">
        <v>3.5000000000000001E-3</v>
      </c>
      <c r="Q328" s="315">
        <v>3.5000000000000001E-3</v>
      </c>
      <c r="R328" s="315">
        <v>3.5000000000000001E-3</v>
      </c>
      <c r="S328" s="315">
        <v>3.3999999999999998E-3</v>
      </c>
      <c r="T328" s="315">
        <v>3.3E-3</v>
      </c>
      <c r="U328" s="315">
        <v>3.2000000000000002E-3</v>
      </c>
      <c r="V328" s="315">
        <v>3.0999999999999999E-3</v>
      </c>
      <c r="W328" s="315">
        <v>3.0000000000000001E-3</v>
      </c>
      <c r="X328" s="315">
        <v>3.0000000000000001E-3</v>
      </c>
      <c r="Y328" s="315">
        <v>3.0000000000000001E-3</v>
      </c>
      <c r="Z328" s="315">
        <v>3.0000000000000001E-3</v>
      </c>
      <c r="AA328" s="315">
        <v>3.0000000000000001E-3</v>
      </c>
      <c r="AB328" s="315">
        <v>3.0000000000000001E-3</v>
      </c>
      <c r="AC328" s="315">
        <v>3.0000000000000001E-3</v>
      </c>
      <c r="AD328" s="315">
        <v>3.0000000000000001E-3</v>
      </c>
      <c r="AE328" s="315">
        <v>3.0000000000000001E-3</v>
      </c>
      <c r="AF328" s="315">
        <v>3.0000000000000001E-3</v>
      </c>
      <c r="AG328" s="315">
        <v>3.0000000000000001E-3</v>
      </c>
      <c r="AH328" s="315">
        <v>3.0000000000000001E-3</v>
      </c>
      <c r="AI328" s="315">
        <v>3.0000000000000001E-3</v>
      </c>
      <c r="AJ328" s="315">
        <v>3.0000000000000001E-3</v>
      </c>
      <c r="AK328" s="1"/>
    </row>
    <row r="329" spans="2:40" ht="12.75">
      <c r="B329" s="143" t="s">
        <v>267</v>
      </c>
      <c r="C329" s="134" t="s">
        <v>117</v>
      </c>
      <c r="D329" s="311" t="s">
        <v>528</v>
      </c>
      <c r="E329" s="311" t="s">
        <v>528</v>
      </c>
      <c r="F329" s="311" t="s">
        <v>528</v>
      </c>
      <c r="G329" s="311" t="s">
        <v>528</v>
      </c>
      <c r="H329" s="311" t="s">
        <v>528</v>
      </c>
      <c r="I329" s="314">
        <v>0.2</v>
      </c>
      <c r="J329" s="314">
        <v>0.2</v>
      </c>
      <c r="K329" s="314">
        <v>0.2</v>
      </c>
      <c r="L329" s="314">
        <v>0.2</v>
      </c>
      <c r="M329" s="314">
        <v>0.2</v>
      </c>
      <c r="N329" s="314">
        <v>0.2</v>
      </c>
      <c r="O329" s="314">
        <v>0.2</v>
      </c>
      <c r="P329" s="314">
        <v>0.2</v>
      </c>
      <c r="Q329" s="314">
        <v>0.2</v>
      </c>
      <c r="R329" s="314">
        <v>0.2</v>
      </c>
      <c r="S329" s="314">
        <v>0.2</v>
      </c>
      <c r="T329" s="314">
        <v>0.2</v>
      </c>
      <c r="U329" s="314">
        <v>0.2</v>
      </c>
      <c r="V329" s="314">
        <v>0.2</v>
      </c>
      <c r="W329" s="314">
        <v>0.2</v>
      </c>
      <c r="X329" s="314">
        <v>0.2</v>
      </c>
      <c r="Y329" s="314">
        <v>0.2</v>
      </c>
      <c r="Z329" s="314">
        <v>0.2</v>
      </c>
      <c r="AA329" s="314">
        <v>0.2</v>
      </c>
      <c r="AB329" s="314">
        <v>0.2</v>
      </c>
      <c r="AC329" s="314">
        <v>0.2</v>
      </c>
      <c r="AD329" s="314">
        <v>0.2</v>
      </c>
      <c r="AE329" s="314">
        <v>0.2</v>
      </c>
      <c r="AF329" s="314">
        <v>0.2</v>
      </c>
      <c r="AG329" s="314">
        <v>0.2</v>
      </c>
      <c r="AH329" s="314">
        <v>0.2</v>
      </c>
      <c r="AI329" s="314">
        <v>0.2</v>
      </c>
      <c r="AJ329" s="314">
        <v>0.2</v>
      </c>
      <c r="AK329" s="1"/>
    </row>
    <row r="330" spans="2:40" ht="12.75">
      <c r="B330" s="143" t="s">
        <v>268</v>
      </c>
      <c r="C330" s="134" t="s">
        <v>117</v>
      </c>
      <c r="D330" s="311" t="s">
        <v>528</v>
      </c>
      <c r="E330" s="311" t="s">
        <v>528</v>
      </c>
      <c r="F330" s="311" t="s">
        <v>528</v>
      </c>
      <c r="G330" s="311" t="s">
        <v>528</v>
      </c>
      <c r="H330" s="311" t="s">
        <v>528</v>
      </c>
      <c r="I330" s="315">
        <v>8.9999999999999993E-3</v>
      </c>
      <c r="J330" s="315">
        <v>8.9999999999999993E-3</v>
      </c>
      <c r="K330" s="315">
        <v>8.9999999999999993E-3</v>
      </c>
      <c r="L330" s="315">
        <v>8.9999999999999993E-3</v>
      </c>
      <c r="M330" s="315">
        <v>8.9999999999999993E-3</v>
      </c>
      <c r="N330" s="315">
        <v>8.9999999999999993E-3</v>
      </c>
      <c r="O330" s="315">
        <v>8.9999999999999993E-3</v>
      </c>
      <c r="P330" s="315">
        <v>5.8999999999999999E-3</v>
      </c>
      <c r="Q330" s="315">
        <v>5.4000000000000003E-3</v>
      </c>
      <c r="R330" s="315">
        <v>5.7000000000000002E-3</v>
      </c>
      <c r="S330" s="315">
        <v>5.909090909090909E-3</v>
      </c>
      <c r="T330" s="315">
        <v>5.4869684499314134E-3</v>
      </c>
      <c r="U330" s="315">
        <v>4.7999999999999996E-3</v>
      </c>
      <c r="V330" s="315">
        <v>4.4000000000000003E-3</v>
      </c>
      <c r="W330" s="315">
        <v>4.0000000000000001E-3</v>
      </c>
      <c r="X330" s="315">
        <v>4.0000000000000001E-3</v>
      </c>
      <c r="Y330" s="315">
        <v>4.0000000000000001E-3</v>
      </c>
      <c r="Z330" s="315">
        <v>4.0000000000000001E-3</v>
      </c>
      <c r="AA330" s="315">
        <v>4.0000000000000001E-3</v>
      </c>
      <c r="AB330" s="315">
        <v>4.0000000000000001E-3</v>
      </c>
      <c r="AC330" s="315">
        <v>4.0000000000000001E-3</v>
      </c>
      <c r="AD330" s="315">
        <v>4.0000000000000001E-3</v>
      </c>
      <c r="AE330" s="315">
        <v>4.0000000000000001E-3</v>
      </c>
      <c r="AF330" s="315">
        <v>4.0000000000000001E-3</v>
      </c>
      <c r="AG330" s="315">
        <v>4.0000000000000001E-3</v>
      </c>
      <c r="AH330" s="315">
        <v>4.0000000000000001E-3</v>
      </c>
      <c r="AI330" s="315">
        <v>4.0000000000000001E-3</v>
      </c>
      <c r="AJ330" s="315">
        <v>4.0000000000000001E-3</v>
      </c>
      <c r="AK330" s="1"/>
    </row>
    <row r="331" spans="2:40" ht="12.75">
      <c r="B331" s="143" t="s">
        <v>269</v>
      </c>
      <c r="C331" s="134" t="s">
        <v>239</v>
      </c>
      <c r="D331" s="311" t="s">
        <v>528</v>
      </c>
      <c r="E331" s="311" t="s">
        <v>528</v>
      </c>
      <c r="F331" s="311" t="s">
        <v>528</v>
      </c>
      <c r="G331" s="311" t="s">
        <v>528</v>
      </c>
      <c r="H331" s="311" t="s">
        <v>528</v>
      </c>
      <c r="I331" s="311" t="s">
        <v>528</v>
      </c>
      <c r="J331" s="311" t="s">
        <v>528</v>
      </c>
      <c r="K331" s="311" t="s">
        <v>528</v>
      </c>
      <c r="L331" s="311" t="s">
        <v>528</v>
      </c>
      <c r="M331" s="311" t="s">
        <v>528</v>
      </c>
      <c r="N331" s="311" t="s">
        <v>528</v>
      </c>
      <c r="O331" s="311" t="s">
        <v>528</v>
      </c>
      <c r="P331" s="311" t="s">
        <v>528</v>
      </c>
      <c r="Q331" s="311" t="s">
        <v>528</v>
      </c>
      <c r="R331" s="311" t="s">
        <v>528</v>
      </c>
      <c r="S331" s="311" t="s">
        <v>528</v>
      </c>
      <c r="T331" s="311" t="s">
        <v>528</v>
      </c>
      <c r="U331" s="311">
        <v>182.934</v>
      </c>
      <c r="V331" s="311">
        <v>212.94</v>
      </c>
      <c r="W331" s="311">
        <v>292.7</v>
      </c>
      <c r="X331" s="311">
        <v>285.5</v>
      </c>
      <c r="Y331" s="311">
        <v>346.8</v>
      </c>
      <c r="Z331" s="311">
        <v>277</v>
      </c>
      <c r="AA331" s="311">
        <v>273</v>
      </c>
      <c r="AB331" s="311">
        <v>298.5</v>
      </c>
      <c r="AC331" s="311">
        <v>266.3</v>
      </c>
      <c r="AD331" s="311">
        <v>263.8</v>
      </c>
      <c r="AE331" s="311">
        <v>196.3</v>
      </c>
      <c r="AF331" s="311">
        <v>188.2</v>
      </c>
      <c r="AG331" s="311">
        <v>148</v>
      </c>
      <c r="AH331" s="311">
        <v>76.8</v>
      </c>
      <c r="AI331" s="311">
        <v>20</v>
      </c>
      <c r="AJ331" s="311">
        <v>8.75</v>
      </c>
      <c r="AK331" s="1"/>
    </row>
    <row r="332" spans="2:40" ht="14.25">
      <c r="B332" s="306" t="s">
        <v>246</v>
      </c>
      <c r="C332" s="147" t="s">
        <v>186</v>
      </c>
      <c r="D332" s="311" t="s">
        <v>528</v>
      </c>
      <c r="E332" s="311" t="s">
        <v>528</v>
      </c>
      <c r="F332" s="311" t="s">
        <v>528</v>
      </c>
      <c r="G332" s="311" t="s">
        <v>528</v>
      </c>
      <c r="H332" s="311" t="s">
        <v>528</v>
      </c>
      <c r="I332" s="311" t="s">
        <v>528</v>
      </c>
      <c r="J332" s="311" t="s">
        <v>528</v>
      </c>
      <c r="K332" s="311" t="s">
        <v>528</v>
      </c>
      <c r="L332" s="311" t="s">
        <v>528</v>
      </c>
      <c r="M332" s="316">
        <v>2.3388624E-2</v>
      </c>
      <c r="N332" s="314">
        <v>0.53014214400000004</v>
      </c>
      <c r="O332" s="314">
        <v>0.72725042244400007</v>
      </c>
      <c r="P332" s="314">
        <v>0.41246306196479998</v>
      </c>
      <c r="Q332" s="314">
        <v>0.39347045978240003</v>
      </c>
      <c r="R332" s="314">
        <v>0.38804231747820001</v>
      </c>
      <c r="S332" s="314">
        <v>0.37508417519299997</v>
      </c>
      <c r="T332" s="314">
        <v>0.35635011653835619</v>
      </c>
      <c r="U332" s="314">
        <v>0.31777668649999996</v>
      </c>
      <c r="V332" s="314">
        <v>0.2884600858104</v>
      </c>
      <c r="W332" s="314">
        <v>0.18460933281</v>
      </c>
      <c r="X332" s="314">
        <v>0.18450262221299998</v>
      </c>
      <c r="Y332" s="314">
        <v>0.131894297892</v>
      </c>
      <c r="Z332" s="316">
        <v>2.5622999999999996E-2</v>
      </c>
      <c r="AA332" s="316">
        <v>8.541E-3</v>
      </c>
      <c r="AB332" s="316">
        <v>6.4057499999999991E-3</v>
      </c>
      <c r="AC332" s="316">
        <v>6.2349300000000005E-3</v>
      </c>
      <c r="AD332" s="316">
        <v>5.9787E-3</v>
      </c>
      <c r="AE332" s="316">
        <v>5.1246E-3</v>
      </c>
      <c r="AF332" s="316">
        <v>5.1246E-3</v>
      </c>
      <c r="AG332" s="315">
        <v>3.8434499999999996E-3</v>
      </c>
      <c r="AH332" s="315">
        <v>2.0498400000000003E-3</v>
      </c>
      <c r="AI332" s="315">
        <v>2.0498400000000003E-3</v>
      </c>
      <c r="AJ332" s="315">
        <v>1.7081999999999999E-4</v>
      </c>
      <c r="AK332" s="1"/>
    </row>
    <row r="333" spans="2:40" ht="14.25">
      <c r="B333" s="306" t="s">
        <v>247</v>
      </c>
      <c r="C333" s="147" t="s">
        <v>186</v>
      </c>
      <c r="D333" s="311" t="s">
        <v>528</v>
      </c>
      <c r="E333" s="311" t="s">
        <v>528</v>
      </c>
      <c r="F333" s="311" t="s">
        <v>528</v>
      </c>
      <c r="G333" s="311" t="s">
        <v>528</v>
      </c>
      <c r="H333" s="311" t="s">
        <v>528</v>
      </c>
      <c r="I333" s="311" t="s">
        <v>528</v>
      </c>
      <c r="J333" s="311" t="s">
        <v>528</v>
      </c>
      <c r="K333" s="311" t="s">
        <v>528</v>
      </c>
      <c r="L333" s="311" t="s">
        <v>528</v>
      </c>
      <c r="M333" s="315">
        <v>4.2771946139999999E-3</v>
      </c>
      <c r="N333" s="314">
        <v>0.10122693919799999</v>
      </c>
      <c r="O333" s="314">
        <v>0.20905691639232402</v>
      </c>
      <c r="P333" s="314">
        <v>0.26660976883777321</v>
      </c>
      <c r="Q333" s="314">
        <v>0.33219441282267242</v>
      </c>
      <c r="R333" s="314">
        <v>0.42279930313353808</v>
      </c>
      <c r="S333" s="311">
        <v>0.50001395058623399</v>
      </c>
      <c r="T333" s="311">
        <v>0.54563890296415507</v>
      </c>
      <c r="U333" s="311">
        <v>0.5577364951494822</v>
      </c>
      <c r="V333" s="311">
        <v>0.53739926090458323</v>
      </c>
      <c r="W333" s="311">
        <v>0.51546724617805206</v>
      </c>
      <c r="X333" s="314">
        <v>0.49607110122494408</v>
      </c>
      <c r="Y333" s="314">
        <v>0.4473303957816121</v>
      </c>
      <c r="Z333" s="314">
        <v>0.30648182759999998</v>
      </c>
      <c r="AA333" s="314">
        <v>0.26656426835999997</v>
      </c>
      <c r="AB333" s="314">
        <v>0.185997357</v>
      </c>
      <c r="AC333" s="314">
        <v>0.13024170900000001</v>
      </c>
      <c r="AD333" s="314">
        <v>7.5043617480000019E-2</v>
      </c>
      <c r="AE333" s="314">
        <v>5.7498011999999994E-2</v>
      </c>
      <c r="AF333" s="316">
        <v>3.2582206799999999E-2</v>
      </c>
      <c r="AG333" s="316">
        <v>2.4410519639999999E-2</v>
      </c>
      <c r="AH333" s="316">
        <v>1.1447331480000003E-2</v>
      </c>
      <c r="AI333" s="316">
        <v>8.3807708399999993E-3</v>
      </c>
      <c r="AJ333" s="316">
        <v>6.8910496200000016E-3</v>
      </c>
      <c r="AK333" s="1"/>
    </row>
    <row r="334" spans="2:40" ht="14.25">
      <c r="B334" s="344" t="s">
        <v>248</v>
      </c>
      <c r="C334" s="345" t="s">
        <v>186</v>
      </c>
      <c r="D334" s="311" t="s">
        <v>528</v>
      </c>
      <c r="E334" s="311" t="s">
        <v>528</v>
      </c>
      <c r="F334" s="311" t="s">
        <v>528</v>
      </c>
      <c r="G334" s="311" t="s">
        <v>528</v>
      </c>
      <c r="H334" s="311" t="s">
        <v>528</v>
      </c>
      <c r="I334" s="311" t="s">
        <v>528</v>
      </c>
      <c r="J334" s="311" t="s">
        <v>528</v>
      </c>
      <c r="K334" s="311" t="s">
        <v>528</v>
      </c>
      <c r="L334" s="311" t="s">
        <v>528</v>
      </c>
      <c r="M334" s="311" t="s">
        <v>528</v>
      </c>
      <c r="N334" s="311" t="s">
        <v>528</v>
      </c>
      <c r="O334" s="311" t="s">
        <v>528</v>
      </c>
      <c r="P334" s="311" t="s">
        <v>528</v>
      </c>
      <c r="Q334" s="311" t="s">
        <v>528</v>
      </c>
      <c r="R334" s="311" t="s">
        <v>528</v>
      </c>
      <c r="S334" s="311" t="s">
        <v>528</v>
      </c>
      <c r="T334" s="311" t="s">
        <v>528</v>
      </c>
      <c r="U334" s="315">
        <v>9.9947501320395951E-4</v>
      </c>
      <c r="V334" s="311">
        <v>18.936570290399299</v>
      </c>
      <c r="W334" s="311">
        <v>26.029430144002241</v>
      </c>
      <c r="X334" s="311">
        <v>25.389143512513311</v>
      </c>
      <c r="Y334" s="311">
        <v>30.840472750051216</v>
      </c>
      <c r="Z334" s="311">
        <v>19.716184757099995</v>
      </c>
      <c r="AA334" s="311">
        <v>19.431474507899996</v>
      </c>
      <c r="AB334" s="311">
        <v>21.246502346549999</v>
      </c>
      <c r="AC334" s="311">
        <v>18.954584840489996</v>
      </c>
      <c r="AD334" s="311">
        <v>18.776640934740001</v>
      </c>
      <c r="AE334" s="311">
        <v>13.972155479490006</v>
      </c>
      <c r="AF334" s="311">
        <v>13.395617224860001</v>
      </c>
      <c r="AG334" s="311">
        <v>10.5342792204</v>
      </c>
      <c r="AH334" s="311">
        <v>5.4664367846399982</v>
      </c>
      <c r="AI334" s="311">
        <v>1.4235512459999999</v>
      </c>
      <c r="AJ334" s="311">
        <v>0.62280367012500004</v>
      </c>
      <c r="AK334" s="1"/>
    </row>
    <row r="335" spans="2:40" ht="12.75">
      <c r="B335" s="599" t="s">
        <v>189</v>
      </c>
      <c r="C335" s="144" t="s">
        <v>158</v>
      </c>
      <c r="D335" s="311" t="s">
        <v>528</v>
      </c>
      <c r="E335" s="311" t="s">
        <v>528</v>
      </c>
      <c r="F335" s="311" t="s">
        <v>528</v>
      </c>
      <c r="G335" s="311" t="s">
        <v>528</v>
      </c>
      <c r="H335" s="311" t="s">
        <v>528</v>
      </c>
      <c r="I335" s="311" t="s">
        <v>528</v>
      </c>
      <c r="J335" s="311" t="s">
        <v>528</v>
      </c>
      <c r="K335" s="311" t="s">
        <v>528</v>
      </c>
      <c r="L335" s="311" t="s">
        <v>528</v>
      </c>
      <c r="M335" s="316">
        <v>1.7033400000000001E-2</v>
      </c>
      <c r="N335" s="316">
        <v>0.38872380000000006</v>
      </c>
      <c r="O335" s="316">
        <v>0.57646938439999995</v>
      </c>
      <c r="P335" s="316">
        <v>0.41809423092000003</v>
      </c>
      <c r="Q335" s="316">
        <v>0.44678020244</v>
      </c>
      <c r="R335" s="316">
        <v>0.49922215760999999</v>
      </c>
      <c r="S335" s="316">
        <v>0.53878385539999996</v>
      </c>
      <c r="T335" s="316">
        <v>0.55534014659589048</v>
      </c>
      <c r="U335" s="316">
        <v>0.53965475933696139</v>
      </c>
      <c r="V335" s="316">
        <v>12.167410394662195</v>
      </c>
      <c r="W335" s="316">
        <v>16.456927812899991</v>
      </c>
      <c r="X335" s="316">
        <v>16.050706026900006</v>
      </c>
      <c r="Y335" s="316">
        <v>19.344602880000018</v>
      </c>
      <c r="Z335" s="316">
        <v>15.421761218999997</v>
      </c>
      <c r="AA335" s="316">
        <v>15.158907520199996</v>
      </c>
      <c r="AB335" s="316">
        <v>16.491465733499997</v>
      </c>
      <c r="AC335" s="316">
        <v>14.685431907299998</v>
      </c>
      <c r="AD335" s="316">
        <v>14.505894809400001</v>
      </c>
      <c r="AE335" s="316">
        <v>10.795983147300005</v>
      </c>
      <c r="AF335" s="316">
        <v>10.3333261782</v>
      </c>
      <c r="AG335" s="316">
        <v>8.1250255308000003</v>
      </c>
      <c r="AH335" s="316">
        <v>4.2153338123999982</v>
      </c>
      <c r="AI335" s="316">
        <v>1.1030629668</v>
      </c>
      <c r="AJ335" s="316">
        <v>0.48451195365000005</v>
      </c>
      <c r="AK335" s="1"/>
    </row>
    <row r="336" spans="2:40" ht="14.25">
      <c r="B336" s="573"/>
      <c r="C336" s="228" t="s">
        <v>186</v>
      </c>
      <c r="D336" s="311" t="s">
        <v>528</v>
      </c>
      <c r="E336" s="311" t="s">
        <v>528</v>
      </c>
      <c r="F336" s="311" t="s">
        <v>528</v>
      </c>
      <c r="G336" s="311" t="s">
        <v>528</v>
      </c>
      <c r="H336" s="311" t="s">
        <v>528</v>
      </c>
      <c r="I336" s="311" t="s">
        <v>528</v>
      </c>
      <c r="J336" s="311" t="s">
        <v>528</v>
      </c>
      <c r="K336" s="311" t="s">
        <v>528</v>
      </c>
      <c r="L336" s="311" t="s">
        <v>528</v>
      </c>
      <c r="M336" s="316">
        <v>2.7665818614000002E-2</v>
      </c>
      <c r="N336" s="311">
        <v>0.63136908319800011</v>
      </c>
      <c r="O336" s="311">
        <v>0.936307338836324</v>
      </c>
      <c r="P336" s="311">
        <v>0.6790728308025733</v>
      </c>
      <c r="Q336" s="311">
        <v>0.7256648726050724</v>
      </c>
      <c r="R336" s="311">
        <v>0.81084162061173815</v>
      </c>
      <c r="S336" s="311">
        <v>0.87509812577923385</v>
      </c>
      <c r="T336" s="311">
        <v>0.90198901950251131</v>
      </c>
      <c r="U336" s="311">
        <v>0.87651265666268607</v>
      </c>
      <c r="V336" s="311">
        <v>19.762429637114284</v>
      </c>
      <c r="W336" s="311">
        <v>26.729506722990298</v>
      </c>
      <c r="X336" s="311">
        <v>26.069717235951259</v>
      </c>
      <c r="Y336" s="311">
        <v>31.419697443724832</v>
      </c>
      <c r="Z336" s="311">
        <v>20.048289584699997</v>
      </c>
      <c r="AA336" s="311">
        <v>19.706579776259993</v>
      </c>
      <c r="AB336" s="311">
        <v>21.438905453549996</v>
      </c>
      <c r="AC336" s="311">
        <v>19.091061479489998</v>
      </c>
      <c r="AD336" s="311">
        <v>18.85766325222</v>
      </c>
      <c r="AE336" s="311">
        <v>14.034778091490006</v>
      </c>
      <c r="AF336" s="311">
        <v>13.43332403166</v>
      </c>
      <c r="AG336" s="311">
        <v>10.56253319004</v>
      </c>
      <c r="AH336" s="311">
        <v>5.4799339561199973</v>
      </c>
      <c r="AI336" s="311">
        <v>1.43398185684</v>
      </c>
      <c r="AJ336" s="311">
        <v>0.62986553974500015</v>
      </c>
      <c r="AK336" s="114"/>
    </row>
    <row r="337" spans="2:40" ht="12.75">
      <c r="B337" s="229"/>
      <c r="C337" s="22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9"/>
      <c r="AG337" s="199"/>
      <c r="AH337" s="199"/>
      <c r="AI337" s="199"/>
      <c r="AJ337" s="199"/>
      <c r="AK337" s="114"/>
      <c r="AN337" s="15"/>
    </row>
    <row r="338" spans="2:40" ht="12.75">
      <c r="B338" s="66"/>
      <c r="C338" s="78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114"/>
    </row>
    <row r="339" spans="2:40" ht="12.75">
      <c r="B339" s="223" t="s">
        <v>448</v>
      </c>
      <c r="C339" s="6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2:40" ht="12.75">
      <c r="B340" s="280" t="s">
        <v>114</v>
      </c>
      <c r="C340" s="120" t="s">
        <v>115</v>
      </c>
      <c r="D340" s="121">
        <v>1990</v>
      </c>
      <c r="E340" s="121">
        <f t="shared" ref="E340:R340" si="510">D340+1</f>
        <v>1991</v>
      </c>
      <c r="F340" s="121">
        <f t="shared" si="510"/>
        <v>1992</v>
      </c>
      <c r="G340" s="121">
        <f t="shared" si="510"/>
        <v>1993</v>
      </c>
      <c r="H340" s="121">
        <f t="shared" si="510"/>
        <v>1994</v>
      </c>
      <c r="I340" s="121">
        <f t="shared" si="510"/>
        <v>1995</v>
      </c>
      <c r="J340" s="121">
        <f t="shared" si="510"/>
        <v>1996</v>
      </c>
      <c r="K340" s="121">
        <f t="shared" si="510"/>
        <v>1997</v>
      </c>
      <c r="L340" s="121">
        <f t="shared" si="510"/>
        <v>1998</v>
      </c>
      <c r="M340" s="121">
        <f t="shared" si="510"/>
        <v>1999</v>
      </c>
      <c r="N340" s="121">
        <f t="shared" si="510"/>
        <v>2000</v>
      </c>
      <c r="O340" s="121">
        <f t="shared" si="510"/>
        <v>2001</v>
      </c>
      <c r="P340" s="121">
        <f t="shared" si="510"/>
        <v>2002</v>
      </c>
      <c r="Q340" s="121">
        <f t="shared" si="510"/>
        <v>2003</v>
      </c>
      <c r="R340" s="121">
        <f t="shared" si="510"/>
        <v>2004</v>
      </c>
      <c r="S340" s="121">
        <f t="shared" ref="S340:AJ340" si="511">R340+1</f>
        <v>2005</v>
      </c>
      <c r="T340" s="121">
        <f t="shared" si="511"/>
        <v>2006</v>
      </c>
      <c r="U340" s="121">
        <f t="shared" si="511"/>
        <v>2007</v>
      </c>
      <c r="V340" s="121">
        <f t="shared" si="511"/>
        <v>2008</v>
      </c>
      <c r="W340" s="121">
        <f t="shared" si="511"/>
        <v>2009</v>
      </c>
      <c r="X340" s="121">
        <f t="shared" si="511"/>
        <v>2010</v>
      </c>
      <c r="Y340" s="121">
        <f t="shared" si="511"/>
        <v>2011</v>
      </c>
      <c r="Z340" s="121">
        <f t="shared" si="511"/>
        <v>2012</v>
      </c>
      <c r="AA340" s="121">
        <f t="shared" si="511"/>
        <v>2013</v>
      </c>
      <c r="AB340" s="121">
        <f t="shared" si="511"/>
        <v>2014</v>
      </c>
      <c r="AC340" s="121">
        <f t="shared" si="511"/>
        <v>2015</v>
      </c>
      <c r="AD340" s="121">
        <f t="shared" si="511"/>
        <v>2016</v>
      </c>
      <c r="AE340" s="121">
        <f t="shared" si="511"/>
        <v>2017</v>
      </c>
      <c r="AF340" s="121">
        <f t="shared" si="511"/>
        <v>2018</v>
      </c>
      <c r="AG340" s="121">
        <f t="shared" si="511"/>
        <v>2019</v>
      </c>
      <c r="AH340" s="121">
        <f t="shared" si="511"/>
        <v>2020</v>
      </c>
      <c r="AI340" s="121">
        <f t="shared" si="511"/>
        <v>2021</v>
      </c>
      <c r="AJ340" s="121">
        <f t="shared" si="511"/>
        <v>2022</v>
      </c>
      <c r="AK340" s="1"/>
    </row>
    <row r="341" spans="2:40" ht="12.75">
      <c r="B341" s="143" t="s">
        <v>236</v>
      </c>
      <c r="C341" s="134" t="s">
        <v>158</v>
      </c>
      <c r="D341" s="302" t="s">
        <v>528</v>
      </c>
      <c r="E341" s="302" t="s">
        <v>528</v>
      </c>
      <c r="F341" s="302" t="s">
        <v>528</v>
      </c>
      <c r="G341" s="303">
        <v>103.62362269157232</v>
      </c>
      <c r="H341" s="303">
        <v>284.05344570979446</v>
      </c>
      <c r="I341" s="302">
        <v>520</v>
      </c>
      <c r="J341" s="302">
        <v>653</v>
      </c>
      <c r="K341" s="302">
        <v>663</v>
      </c>
      <c r="L341" s="302">
        <v>614</v>
      </c>
      <c r="M341" s="302">
        <v>632</v>
      </c>
      <c r="N341" s="302">
        <v>590</v>
      </c>
      <c r="O341" s="302">
        <v>563</v>
      </c>
      <c r="P341" s="302">
        <v>414</v>
      </c>
      <c r="Q341" s="302">
        <v>250</v>
      </c>
      <c r="R341" s="302">
        <v>49.2</v>
      </c>
      <c r="S341" s="302">
        <v>0.3</v>
      </c>
      <c r="T341" s="302">
        <v>0.4</v>
      </c>
      <c r="U341" s="302">
        <v>0.3</v>
      </c>
      <c r="V341" s="302" t="s">
        <v>528</v>
      </c>
      <c r="W341" s="302" t="s">
        <v>528</v>
      </c>
      <c r="X341" s="302" t="s">
        <v>528</v>
      </c>
      <c r="Y341" s="302" t="s">
        <v>528</v>
      </c>
      <c r="Z341" s="302" t="s">
        <v>528</v>
      </c>
      <c r="AA341" s="302" t="s">
        <v>528</v>
      </c>
      <c r="AB341" s="302" t="s">
        <v>528</v>
      </c>
      <c r="AC341" s="302" t="s">
        <v>528</v>
      </c>
      <c r="AD341" s="302" t="s">
        <v>528</v>
      </c>
      <c r="AE341" s="302" t="s">
        <v>528</v>
      </c>
      <c r="AF341" s="302" t="s">
        <v>528</v>
      </c>
      <c r="AG341" s="302" t="s">
        <v>528</v>
      </c>
      <c r="AH341" s="302" t="s">
        <v>528</v>
      </c>
      <c r="AI341" s="302" t="s">
        <v>528</v>
      </c>
      <c r="AJ341" s="302" t="s">
        <v>528</v>
      </c>
      <c r="AK341" s="187"/>
    </row>
    <row r="342" spans="2:40" ht="12.75">
      <c r="B342" s="143" t="s">
        <v>237</v>
      </c>
      <c r="C342" s="134" t="s">
        <v>117</v>
      </c>
      <c r="D342" s="304">
        <v>0.01</v>
      </c>
      <c r="E342" s="304">
        <v>0.01</v>
      </c>
      <c r="F342" s="304">
        <v>0.01</v>
      </c>
      <c r="G342" s="304">
        <v>0.01</v>
      </c>
      <c r="H342" s="304">
        <v>0.01</v>
      </c>
      <c r="I342" s="304">
        <v>0.01</v>
      </c>
      <c r="J342" s="304">
        <v>0.01</v>
      </c>
      <c r="K342" s="304">
        <v>0.01</v>
      </c>
      <c r="L342" s="304">
        <v>0.01</v>
      </c>
      <c r="M342" s="304">
        <v>0.01</v>
      </c>
      <c r="N342" s="304">
        <v>0.01</v>
      </c>
      <c r="O342" s="304">
        <v>4.8999999999999998E-3</v>
      </c>
      <c r="P342" s="304">
        <v>4.4000000000000003E-3</v>
      </c>
      <c r="Q342" s="304">
        <v>2.0999999999999999E-3</v>
      </c>
      <c r="R342" s="304">
        <v>2.5000000000000001E-3</v>
      </c>
      <c r="S342" s="305">
        <v>1.6999999999999999E-3</v>
      </c>
      <c r="T342" s="304">
        <v>5.0000000000000001E-4</v>
      </c>
      <c r="U342" s="304" t="s">
        <v>528</v>
      </c>
      <c r="V342" s="304" t="s">
        <v>528</v>
      </c>
      <c r="W342" s="304" t="s">
        <v>528</v>
      </c>
      <c r="X342" s="304" t="s">
        <v>528</v>
      </c>
      <c r="Y342" s="304" t="s">
        <v>528</v>
      </c>
      <c r="Z342" s="304" t="s">
        <v>528</v>
      </c>
      <c r="AA342" s="304" t="s">
        <v>528</v>
      </c>
      <c r="AB342" s="304" t="s">
        <v>528</v>
      </c>
      <c r="AC342" s="304" t="s">
        <v>528</v>
      </c>
      <c r="AD342" s="304" t="s">
        <v>528</v>
      </c>
      <c r="AE342" s="304" t="s">
        <v>528</v>
      </c>
      <c r="AF342" s="304" t="s">
        <v>528</v>
      </c>
      <c r="AG342" s="304" t="s">
        <v>528</v>
      </c>
      <c r="AH342" s="304" t="s">
        <v>528</v>
      </c>
      <c r="AI342" s="304" t="s">
        <v>528</v>
      </c>
      <c r="AJ342" s="304" t="s">
        <v>528</v>
      </c>
      <c r="AK342" s="1"/>
    </row>
    <row r="343" spans="2:40" ht="12.75">
      <c r="B343" s="143" t="s">
        <v>238</v>
      </c>
      <c r="C343" s="134" t="s">
        <v>239</v>
      </c>
      <c r="D343" s="302" t="s">
        <v>528</v>
      </c>
      <c r="E343" s="302" t="s">
        <v>528</v>
      </c>
      <c r="F343" s="302" t="s">
        <v>528</v>
      </c>
      <c r="G343" s="303">
        <v>893.73880000000008</v>
      </c>
      <c r="H343" s="303">
        <v>3343.6588000000002</v>
      </c>
      <c r="I343" s="281">
        <v>7828.5837999999994</v>
      </c>
      <c r="J343" s="281">
        <v>13136.7140612</v>
      </c>
      <c r="K343" s="281">
        <v>18557.013402400004</v>
      </c>
      <c r="L343" s="281">
        <v>23702.337128399999</v>
      </c>
      <c r="M343" s="281">
        <v>28514.164150399996</v>
      </c>
      <c r="N343" s="281">
        <v>33213.2219107848</v>
      </c>
      <c r="O343" s="281">
        <v>37613.7055923808</v>
      </c>
      <c r="P343" s="281">
        <v>41312.242056960407</v>
      </c>
      <c r="Q343" s="281">
        <v>43337.272823657593</v>
      </c>
      <c r="R343" s="281">
        <v>43320.147884890794</v>
      </c>
      <c r="S343" s="281">
        <v>41795.596301437196</v>
      </c>
      <c r="T343" s="281">
        <v>39754.055080287493</v>
      </c>
      <c r="U343" s="281">
        <v>37224.845393672993</v>
      </c>
      <c r="V343" s="281">
        <v>34508.506935468751</v>
      </c>
      <c r="W343" s="281">
        <v>31470.880169972945</v>
      </c>
      <c r="X343" s="281">
        <v>28084.973502248329</v>
      </c>
      <c r="Y343" s="281">
        <v>24508.744422498683</v>
      </c>
      <c r="Z343" s="281">
        <v>20984.386508758093</v>
      </c>
      <c r="AA343" s="281">
        <v>17637.364973774966</v>
      </c>
      <c r="AB343" s="281">
        <v>14519.562981431209</v>
      </c>
      <c r="AC343" s="281">
        <v>11691.052937858207</v>
      </c>
      <c r="AD343" s="281">
        <v>9181.7217226321918</v>
      </c>
      <c r="AE343" s="281">
        <v>7045.0654308026133</v>
      </c>
      <c r="AF343" s="281">
        <v>5279.6597552917956</v>
      </c>
      <c r="AG343" s="281">
        <v>3862.3948347916757</v>
      </c>
      <c r="AH343" s="281">
        <v>2747.3612332958141</v>
      </c>
      <c r="AI343" s="281">
        <v>1880.9011090189722</v>
      </c>
      <c r="AJ343" s="281">
        <v>1228.5739693177115</v>
      </c>
      <c r="AK343" s="1"/>
    </row>
    <row r="344" spans="2:40" ht="12.75">
      <c r="B344" s="143" t="s">
        <v>240</v>
      </c>
      <c r="C344" s="134" t="s">
        <v>241</v>
      </c>
      <c r="D344" s="302">
        <v>150</v>
      </c>
      <c r="E344" s="302">
        <v>150</v>
      </c>
      <c r="F344" s="302">
        <v>150</v>
      </c>
      <c r="G344" s="302">
        <v>150</v>
      </c>
      <c r="H344" s="302">
        <v>150</v>
      </c>
      <c r="I344" s="302">
        <v>150</v>
      </c>
      <c r="J344" s="302">
        <v>150</v>
      </c>
      <c r="K344" s="302">
        <v>140</v>
      </c>
      <c r="L344" s="302">
        <v>130</v>
      </c>
      <c r="M344" s="302">
        <v>140</v>
      </c>
      <c r="N344" s="302">
        <v>125</v>
      </c>
      <c r="O344" s="302">
        <v>128</v>
      </c>
      <c r="P344" s="302">
        <v>125</v>
      </c>
      <c r="Q344" s="302">
        <v>125</v>
      </c>
      <c r="R344" s="302">
        <v>125</v>
      </c>
      <c r="S344" s="302">
        <v>125</v>
      </c>
      <c r="T344" s="302">
        <v>125</v>
      </c>
      <c r="U344" s="302">
        <v>125</v>
      </c>
      <c r="V344" s="302">
        <v>125</v>
      </c>
      <c r="W344" s="302">
        <v>125</v>
      </c>
      <c r="X344" s="302">
        <v>125</v>
      </c>
      <c r="Y344" s="302">
        <v>125</v>
      </c>
      <c r="Z344" s="302">
        <v>125</v>
      </c>
      <c r="AA344" s="302">
        <v>125</v>
      </c>
      <c r="AB344" s="302">
        <v>125</v>
      </c>
      <c r="AC344" s="302">
        <v>125</v>
      </c>
      <c r="AD344" s="302">
        <v>125</v>
      </c>
      <c r="AE344" s="302">
        <v>125</v>
      </c>
      <c r="AF344" s="302">
        <v>125</v>
      </c>
      <c r="AG344" s="302">
        <v>125</v>
      </c>
      <c r="AH344" s="302">
        <v>125</v>
      </c>
      <c r="AI344" s="302">
        <v>125</v>
      </c>
      <c r="AJ344" s="302">
        <v>125</v>
      </c>
      <c r="AK344" s="1"/>
    </row>
    <row r="345" spans="2:40" ht="12.75">
      <c r="B345" s="143" t="s">
        <v>242</v>
      </c>
      <c r="C345" s="134" t="s">
        <v>117</v>
      </c>
      <c r="D345" s="305">
        <v>3.0000000000000001E-3</v>
      </c>
      <c r="E345" s="305">
        <v>3.0000000000000001E-3</v>
      </c>
      <c r="F345" s="305">
        <v>3.0000000000000001E-3</v>
      </c>
      <c r="G345" s="305">
        <v>3.0000000000000001E-3</v>
      </c>
      <c r="H345" s="305">
        <v>3.0000000000000001E-3</v>
      </c>
      <c r="I345" s="305">
        <v>3.0000000000000001E-3</v>
      </c>
      <c r="J345" s="305">
        <v>3.0000000000000001E-3</v>
      </c>
      <c r="K345" s="305">
        <v>3.0000000000000001E-3</v>
      </c>
      <c r="L345" s="305">
        <v>3.0000000000000001E-3</v>
      </c>
      <c r="M345" s="305">
        <v>3.0000000000000001E-3</v>
      </c>
      <c r="N345" s="305">
        <v>3.0000000000000001E-3</v>
      </c>
      <c r="O345" s="305">
        <v>3.0000000000000001E-3</v>
      </c>
      <c r="P345" s="305">
        <v>3.0000000000000001E-3</v>
      </c>
      <c r="Q345" s="305">
        <v>3.0000000000000001E-3</v>
      </c>
      <c r="R345" s="305">
        <v>3.0000000000000001E-3</v>
      </c>
      <c r="S345" s="305">
        <v>3.0000000000000001E-3</v>
      </c>
      <c r="T345" s="305">
        <v>3.0000000000000001E-3</v>
      </c>
      <c r="U345" s="305">
        <v>3.0000000000000001E-3</v>
      </c>
      <c r="V345" s="305">
        <v>3.0000000000000001E-3</v>
      </c>
      <c r="W345" s="305">
        <v>3.0000000000000001E-3</v>
      </c>
      <c r="X345" s="305">
        <v>3.0000000000000001E-3</v>
      </c>
      <c r="Y345" s="305">
        <v>3.0000000000000001E-3</v>
      </c>
      <c r="Z345" s="305">
        <v>3.0000000000000001E-3</v>
      </c>
      <c r="AA345" s="305">
        <v>3.0000000000000001E-3</v>
      </c>
      <c r="AB345" s="305">
        <v>3.0000000000000001E-3</v>
      </c>
      <c r="AC345" s="305">
        <v>3.0000000000000001E-3</v>
      </c>
      <c r="AD345" s="305">
        <v>3.0000000000000001E-3</v>
      </c>
      <c r="AE345" s="305">
        <v>3.0000000000000001E-3</v>
      </c>
      <c r="AF345" s="305">
        <v>3.0000000000000001E-3</v>
      </c>
      <c r="AG345" s="305">
        <v>3.0000000000000001E-3</v>
      </c>
      <c r="AH345" s="305">
        <v>3.0000000000000001E-3</v>
      </c>
      <c r="AI345" s="305">
        <v>3.0000000000000001E-3</v>
      </c>
      <c r="AJ345" s="305">
        <v>3.0000000000000001E-3</v>
      </c>
      <c r="AK345" s="1"/>
    </row>
    <row r="346" spans="2:40" ht="12.75">
      <c r="B346" s="143" t="s">
        <v>243</v>
      </c>
      <c r="C346" s="134" t="s">
        <v>239</v>
      </c>
      <c r="D346" s="281" t="s">
        <v>528</v>
      </c>
      <c r="E346" s="281" t="s">
        <v>528</v>
      </c>
      <c r="F346" s="281" t="s">
        <v>528</v>
      </c>
      <c r="G346" s="281" t="s">
        <v>528</v>
      </c>
      <c r="H346" s="281" t="s">
        <v>528</v>
      </c>
      <c r="I346" s="281" t="s">
        <v>528</v>
      </c>
      <c r="J346" s="281">
        <v>0.89373880000000006</v>
      </c>
      <c r="K346" s="281">
        <v>3.3436588</v>
      </c>
      <c r="L346" s="281">
        <v>22.575274</v>
      </c>
      <c r="M346" s="281">
        <v>68.30797800000002</v>
      </c>
      <c r="N346" s="281">
        <v>176.76151972400001</v>
      </c>
      <c r="O346" s="281">
        <v>349.10171632399999</v>
      </c>
      <c r="P346" s="281">
        <v>617.90373314679994</v>
      </c>
      <c r="Q346" s="281">
        <v>959.32627368679994</v>
      </c>
      <c r="R346" s="281">
        <v>1378.6352398856</v>
      </c>
      <c r="S346" s="281">
        <v>1839.2166506696001</v>
      </c>
      <c r="T346" s="281">
        <v>2314.0883890595005</v>
      </c>
      <c r="U346" s="281">
        <v>2771.1634685225004</v>
      </c>
      <c r="V346" s="281">
        <v>3153.7742365443</v>
      </c>
      <c r="W346" s="281">
        <v>3444.6380505747989</v>
      </c>
      <c r="X346" s="281">
        <v>3588.0861387171394</v>
      </c>
      <c r="Y346" s="281">
        <v>3600.3949093916399</v>
      </c>
      <c r="Z346" s="281">
        <v>3455.85323866413</v>
      </c>
      <c r="AA346" s="281">
        <v>3204.1009206371309</v>
      </c>
      <c r="AB346" s="281">
        <v>2850.0806265689998</v>
      </c>
      <c r="AC346" s="281">
        <v>2450.8497774849993</v>
      </c>
      <c r="AD346" s="281">
        <v>2027.4102172875798</v>
      </c>
      <c r="AE346" s="281">
        <v>1619.7558350915799</v>
      </c>
      <c r="AF346" s="281">
        <v>1249.4149092176199</v>
      </c>
      <c r="AG346" s="281">
        <v>928.71117637312</v>
      </c>
      <c r="AH346" s="281">
        <v>671.57519729453986</v>
      </c>
      <c r="AI346" s="281">
        <v>466.88760673604008</v>
      </c>
      <c r="AJ346" s="281">
        <v>321.18811035210013</v>
      </c>
      <c r="AK346" s="1"/>
    </row>
    <row r="347" spans="2:40" ht="12.75">
      <c r="B347" s="143" t="s">
        <v>244</v>
      </c>
      <c r="C347" s="134" t="s">
        <v>245</v>
      </c>
      <c r="D347" s="302" t="s">
        <v>529</v>
      </c>
      <c r="E347" s="302" t="s">
        <v>529</v>
      </c>
      <c r="F347" s="302" t="s">
        <v>529</v>
      </c>
      <c r="G347" s="302" t="s">
        <v>529</v>
      </c>
      <c r="H347" s="302" t="s">
        <v>529</v>
      </c>
      <c r="I347" s="302" t="s">
        <v>529</v>
      </c>
      <c r="J347" s="302" t="s">
        <v>529</v>
      </c>
      <c r="K347" s="302" t="s">
        <v>529</v>
      </c>
      <c r="L347" s="302" t="s">
        <v>529</v>
      </c>
      <c r="M347" s="302" t="s">
        <v>529</v>
      </c>
      <c r="N347" s="302" t="s">
        <v>529</v>
      </c>
      <c r="O347" s="303">
        <v>3.6791</v>
      </c>
      <c r="P347" s="303">
        <v>9.8022000000000009</v>
      </c>
      <c r="Q347" s="303">
        <v>19.580400000000001</v>
      </c>
      <c r="R347" s="303">
        <v>34.8292</v>
      </c>
      <c r="S347" s="303">
        <v>51.652999999999999</v>
      </c>
      <c r="T347" s="303">
        <v>68.27</v>
      </c>
      <c r="U347" s="303">
        <v>90.504999999999995</v>
      </c>
      <c r="V347" s="303">
        <v>110.75</v>
      </c>
      <c r="W347" s="302">
        <v>111</v>
      </c>
      <c r="X347" s="302">
        <v>111</v>
      </c>
      <c r="Y347" s="302">
        <v>160</v>
      </c>
      <c r="Z347" s="302">
        <v>169</v>
      </c>
      <c r="AA347" s="302">
        <v>189</v>
      </c>
      <c r="AB347" s="302">
        <v>166</v>
      </c>
      <c r="AC347" s="302">
        <v>144</v>
      </c>
      <c r="AD347" s="302">
        <v>138</v>
      </c>
      <c r="AE347" s="302">
        <v>132</v>
      </c>
      <c r="AF347" s="303">
        <v>136.16</v>
      </c>
      <c r="AG347" s="303">
        <v>131.52699999999999</v>
      </c>
      <c r="AH347" s="303">
        <v>127.783</v>
      </c>
      <c r="AI347" s="303">
        <v>113.312</v>
      </c>
      <c r="AJ347" s="303">
        <v>105</v>
      </c>
      <c r="AK347" s="1"/>
    </row>
    <row r="348" spans="2:40" ht="14.25">
      <c r="B348" s="306" t="s">
        <v>246</v>
      </c>
      <c r="C348" s="147" t="s">
        <v>186</v>
      </c>
      <c r="D348" s="302" t="s">
        <v>528</v>
      </c>
      <c r="E348" s="302" t="s">
        <v>528</v>
      </c>
      <c r="F348" s="302" t="s">
        <v>528</v>
      </c>
      <c r="G348" s="303">
        <v>1.3471070949904402</v>
      </c>
      <c r="H348" s="303">
        <v>3.6926947942273283</v>
      </c>
      <c r="I348" s="303">
        <v>6.76</v>
      </c>
      <c r="J348" s="303">
        <v>8.4890000000000008</v>
      </c>
      <c r="K348" s="303">
        <v>8.6189999999999998</v>
      </c>
      <c r="L348" s="303">
        <v>7.9820000000000011</v>
      </c>
      <c r="M348" s="303">
        <v>8.2159999999999993</v>
      </c>
      <c r="N348" s="303">
        <v>7.6700000000000008</v>
      </c>
      <c r="O348" s="303">
        <v>3.5863099999999997</v>
      </c>
      <c r="P348" s="303">
        <v>2.36808</v>
      </c>
      <c r="Q348" s="303">
        <v>0.6825</v>
      </c>
      <c r="R348" s="307">
        <v>0.15990000000000001</v>
      </c>
      <c r="S348" s="308">
        <v>6.6299999999999996E-4</v>
      </c>
      <c r="T348" s="309">
        <v>2.6000000000000003E-4</v>
      </c>
      <c r="U348" s="303" t="s">
        <v>528</v>
      </c>
      <c r="V348" s="303" t="s">
        <v>528</v>
      </c>
      <c r="W348" s="303" t="s">
        <v>528</v>
      </c>
      <c r="X348" s="303" t="s">
        <v>528</v>
      </c>
      <c r="Y348" s="303" t="s">
        <v>528</v>
      </c>
      <c r="Z348" s="303" t="s">
        <v>528</v>
      </c>
      <c r="AA348" s="303" t="s">
        <v>528</v>
      </c>
      <c r="AB348" s="303" t="s">
        <v>528</v>
      </c>
      <c r="AC348" s="303" t="s">
        <v>528</v>
      </c>
      <c r="AD348" s="303" t="s">
        <v>528</v>
      </c>
      <c r="AE348" s="303" t="s">
        <v>528</v>
      </c>
      <c r="AF348" s="303" t="s">
        <v>528</v>
      </c>
      <c r="AG348" s="303" t="s">
        <v>528</v>
      </c>
      <c r="AH348" s="303" t="s">
        <v>528</v>
      </c>
      <c r="AI348" s="303" t="s">
        <v>528</v>
      </c>
      <c r="AJ348" s="303" t="s">
        <v>528</v>
      </c>
      <c r="AK348" s="1"/>
    </row>
    <row r="349" spans="2:40" ht="14.25">
      <c r="B349" s="306" t="s">
        <v>247</v>
      </c>
      <c r="C349" s="147" t="s">
        <v>186</v>
      </c>
      <c r="D349" s="302" t="s">
        <v>528</v>
      </c>
      <c r="E349" s="302" t="s">
        <v>528</v>
      </c>
      <c r="F349" s="302" t="s">
        <v>528</v>
      </c>
      <c r="G349" s="303">
        <v>0.52283719800000006</v>
      </c>
      <c r="H349" s="303">
        <v>1.9560403980000003</v>
      </c>
      <c r="I349" s="303">
        <v>4.5797215229999999</v>
      </c>
      <c r="J349" s="303">
        <v>7.6849777258020007</v>
      </c>
      <c r="K349" s="303">
        <v>10.132129317710401</v>
      </c>
      <c r="L349" s="303">
        <v>12.0170849240988</v>
      </c>
      <c r="M349" s="303">
        <v>15.5687336261184</v>
      </c>
      <c r="N349" s="303">
        <v>16.191445681507592</v>
      </c>
      <c r="O349" s="303">
        <v>18.776761831716495</v>
      </c>
      <c r="P349" s="303">
        <v>20.139718002768195</v>
      </c>
      <c r="Q349" s="303">
        <v>21.126920501533075</v>
      </c>
      <c r="R349" s="303">
        <v>21.118572093884264</v>
      </c>
      <c r="S349" s="303">
        <v>20.375353196950638</v>
      </c>
      <c r="T349" s="303">
        <v>19.380101851640152</v>
      </c>
      <c r="U349" s="303">
        <v>18.147112129415586</v>
      </c>
      <c r="V349" s="303">
        <v>16.822897131041017</v>
      </c>
      <c r="W349" s="303">
        <v>15.342054082861811</v>
      </c>
      <c r="X349" s="303">
        <v>13.691424582346063</v>
      </c>
      <c r="Y349" s="303">
        <v>11.94801290596811</v>
      </c>
      <c r="Z349" s="303">
        <v>10.229888423019572</v>
      </c>
      <c r="AA349" s="303">
        <v>8.5982154247152955</v>
      </c>
      <c r="AB349" s="303">
        <v>7.0782869534477131</v>
      </c>
      <c r="AC349" s="303">
        <v>5.6993883072058757</v>
      </c>
      <c r="AD349" s="303">
        <v>4.4760893397831945</v>
      </c>
      <c r="AE349" s="303">
        <v>3.4344693975162741</v>
      </c>
      <c r="AF349" s="303">
        <v>2.5738341307047503</v>
      </c>
      <c r="AG349" s="303">
        <v>1.882917481960942</v>
      </c>
      <c r="AH349" s="303">
        <v>1.3393386012317097</v>
      </c>
      <c r="AI349" s="303">
        <v>0.91693929064674895</v>
      </c>
      <c r="AJ349" s="303">
        <v>0.59892981004238444</v>
      </c>
      <c r="AK349" s="1"/>
    </row>
    <row r="350" spans="2:40" ht="14.25">
      <c r="B350" s="306" t="s">
        <v>248</v>
      </c>
      <c r="C350" s="147" t="s">
        <v>186</v>
      </c>
      <c r="D350" s="302" t="s">
        <v>528</v>
      </c>
      <c r="E350" s="302" t="s">
        <v>528</v>
      </c>
      <c r="F350" s="302" t="s">
        <v>528</v>
      </c>
      <c r="G350" s="308" t="s">
        <v>528</v>
      </c>
      <c r="H350" s="308" t="s">
        <v>528</v>
      </c>
      <c r="I350" s="303" t="s">
        <v>528</v>
      </c>
      <c r="J350" s="307">
        <v>0.172710554406</v>
      </c>
      <c r="K350" s="307">
        <v>0.60258100710080009</v>
      </c>
      <c r="L350" s="303">
        <v>3.7637828098000004</v>
      </c>
      <c r="M350" s="303">
        <v>12.245277765084003</v>
      </c>
      <c r="N350" s="303">
        <v>28.236313733354354</v>
      </c>
      <c r="O350" s="303">
        <v>52.215877042039203</v>
      </c>
      <c r="P350" s="303">
        <v>85.581520357228413</v>
      </c>
      <c r="Q350" s="303">
        <v>126.90046417940712</v>
      </c>
      <c r="R350" s="303">
        <v>173.23678221659966</v>
      </c>
      <c r="S350" s="303">
        <v>223.81429033000055</v>
      </c>
      <c r="T350" s="303">
        <v>276.66281992615933</v>
      </c>
      <c r="U350" s="303">
        <v>319.15648034940205</v>
      </c>
      <c r="V350" s="303">
        <v>352.28775360344025</v>
      </c>
      <c r="W350" s="303">
        <v>396.7851699181976</v>
      </c>
      <c r="X350" s="303">
        <v>418.33638323247158</v>
      </c>
      <c r="Y350" s="303">
        <v>355.55863407659439</v>
      </c>
      <c r="Z350" s="303">
        <v>320.26026712942166</v>
      </c>
      <c r="AA350" s="303">
        <v>254.01962445845493</v>
      </c>
      <c r="AB350" s="303">
        <v>227.89638516618257</v>
      </c>
      <c r="AC350" s="303">
        <v>193.66231595112794</v>
      </c>
      <c r="AD350" s="303">
        <v>135.09747959242665</v>
      </c>
      <c r="AE350" s="303">
        <v>79.230841024208786</v>
      </c>
      <c r="AF350" s="303">
        <v>16.153698244820859</v>
      </c>
      <c r="AG350" s="303" t="s">
        <v>528</v>
      </c>
      <c r="AH350" s="303" t="s">
        <v>528</v>
      </c>
      <c r="AI350" s="303" t="s">
        <v>528</v>
      </c>
      <c r="AJ350" s="303" t="s">
        <v>528</v>
      </c>
      <c r="AK350" s="1"/>
    </row>
    <row r="351" spans="2:40" ht="14.25">
      <c r="B351" s="118" t="s">
        <v>185</v>
      </c>
      <c r="C351" s="147" t="s">
        <v>186</v>
      </c>
      <c r="D351" s="302" t="s">
        <v>528</v>
      </c>
      <c r="E351" s="302" t="s">
        <v>528</v>
      </c>
      <c r="F351" s="302" t="s">
        <v>528</v>
      </c>
      <c r="G351" s="303">
        <v>1.8699442929904404</v>
      </c>
      <c r="H351" s="303">
        <v>5.6487351922273277</v>
      </c>
      <c r="I351" s="303">
        <v>11.339721523000001</v>
      </c>
      <c r="J351" s="303">
        <v>16.346688280207999</v>
      </c>
      <c r="K351" s="303">
        <v>19.3537103248112</v>
      </c>
      <c r="L351" s="303">
        <v>23.762867733898798</v>
      </c>
      <c r="M351" s="303">
        <v>36.0300113912024</v>
      </c>
      <c r="N351" s="303">
        <v>52.097759414861947</v>
      </c>
      <c r="O351" s="303">
        <v>74.578948873755692</v>
      </c>
      <c r="P351" s="303">
        <v>108.08931835999661</v>
      </c>
      <c r="Q351" s="303">
        <v>148.70988468094018</v>
      </c>
      <c r="R351" s="303">
        <v>194.51525431048393</v>
      </c>
      <c r="S351" s="303">
        <v>244.19030652695119</v>
      </c>
      <c r="T351" s="303">
        <v>296.04318177779948</v>
      </c>
      <c r="U351" s="303">
        <v>337.30359247881762</v>
      </c>
      <c r="V351" s="303">
        <v>369.11065073448128</v>
      </c>
      <c r="W351" s="303">
        <v>412.1272240010594</v>
      </c>
      <c r="X351" s="303">
        <v>432.02780781481761</v>
      </c>
      <c r="Y351" s="303">
        <v>367.50664698256247</v>
      </c>
      <c r="Z351" s="303">
        <v>330.49015555244119</v>
      </c>
      <c r="AA351" s="303">
        <v>262.61783988317023</v>
      </c>
      <c r="AB351" s="303">
        <v>234.9746721196303</v>
      </c>
      <c r="AC351" s="303">
        <v>199.36170425833382</v>
      </c>
      <c r="AD351" s="303">
        <v>139.57356893220987</v>
      </c>
      <c r="AE351" s="303">
        <v>82.665310421725053</v>
      </c>
      <c r="AF351" s="303">
        <v>18.727532375525609</v>
      </c>
      <c r="AG351" s="303">
        <v>1.882917481960942</v>
      </c>
      <c r="AH351" s="303">
        <v>1.3393386012317097</v>
      </c>
      <c r="AI351" s="303">
        <v>0.91693929064674895</v>
      </c>
      <c r="AJ351" s="303">
        <v>0.59892981004238444</v>
      </c>
      <c r="AK351" s="114"/>
    </row>
    <row r="352" spans="2:40" ht="12.75">
      <c r="B352" s="199"/>
      <c r="C352" s="229"/>
      <c r="D352" s="83"/>
      <c r="E352" s="83"/>
      <c r="F352" s="83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199"/>
      <c r="AH352" s="229"/>
      <c r="AI352" s="229"/>
      <c r="AJ352" s="229"/>
      <c r="AK352" s="1"/>
      <c r="AN352" s="15"/>
    </row>
    <row r="353" spans="2:40" ht="12.75">
      <c r="B353" s="199"/>
      <c r="C353" s="229"/>
      <c r="D353" s="83"/>
      <c r="E353" s="83"/>
      <c r="F353" s="83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199"/>
      <c r="AH353" s="229"/>
      <c r="AI353" s="229"/>
      <c r="AJ353" s="229"/>
      <c r="AK353" s="1"/>
      <c r="AN353" s="15"/>
    </row>
    <row r="354" spans="2:40" ht="12.75">
      <c r="B354" s="343" t="s">
        <v>449</v>
      </c>
      <c r="C354" s="68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1"/>
    </row>
    <row r="355" spans="2:40" ht="12.75">
      <c r="B355" s="120" t="s">
        <v>114</v>
      </c>
      <c r="C355" s="120" t="s">
        <v>115</v>
      </c>
      <c r="D355" s="121">
        <v>1990</v>
      </c>
      <c r="E355" s="121">
        <f t="shared" ref="E355:AJ355" si="512">D355+1</f>
        <v>1991</v>
      </c>
      <c r="F355" s="121">
        <f t="shared" si="512"/>
        <v>1992</v>
      </c>
      <c r="G355" s="121">
        <f t="shared" si="512"/>
        <v>1993</v>
      </c>
      <c r="H355" s="121">
        <f t="shared" si="512"/>
        <v>1994</v>
      </c>
      <c r="I355" s="121">
        <f t="shared" si="512"/>
        <v>1995</v>
      </c>
      <c r="J355" s="121">
        <f t="shared" si="512"/>
        <v>1996</v>
      </c>
      <c r="K355" s="121">
        <f t="shared" si="512"/>
        <v>1997</v>
      </c>
      <c r="L355" s="121">
        <f t="shared" si="512"/>
        <v>1998</v>
      </c>
      <c r="M355" s="121">
        <f t="shared" si="512"/>
        <v>1999</v>
      </c>
      <c r="N355" s="121">
        <f t="shared" si="512"/>
        <v>2000</v>
      </c>
      <c r="O355" s="121">
        <f t="shared" si="512"/>
        <v>2001</v>
      </c>
      <c r="P355" s="121">
        <f t="shared" si="512"/>
        <v>2002</v>
      </c>
      <c r="Q355" s="121">
        <f t="shared" si="512"/>
        <v>2003</v>
      </c>
      <c r="R355" s="121">
        <f t="shared" si="512"/>
        <v>2004</v>
      </c>
      <c r="S355" s="121">
        <f t="shared" si="512"/>
        <v>2005</v>
      </c>
      <c r="T355" s="121">
        <f t="shared" si="512"/>
        <v>2006</v>
      </c>
      <c r="U355" s="121">
        <f t="shared" si="512"/>
        <v>2007</v>
      </c>
      <c r="V355" s="121">
        <f t="shared" si="512"/>
        <v>2008</v>
      </c>
      <c r="W355" s="121">
        <f t="shared" si="512"/>
        <v>2009</v>
      </c>
      <c r="X355" s="121">
        <f t="shared" si="512"/>
        <v>2010</v>
      </c>
      <c r="Y355" s="121">
        <f t="shared" si="512"/>
        <v>2011</v>
      </c>
      <c r="Z355" s="121">
        <f t="shared" si="512"/>
        <v>2012</v>
      </c>
      <c r="AA355" s="121">
        <f t="shared" si="512"/>
        <v>2013</v>
      </c>
      <c r="AB355" s="121">
        <f t="shared" si="512"/>
        <v>2014</v>
      </c>
      <c r="AC355" s="121">
        <f t="shared" si="512"/>
        <v>2015</v>
      </c>
      <c r="AD355" s="121">
        <f t="shared" si="512"/>
        <v>2016</v>
      </c>
      <c r="AE355" s="121">
        <f t="shared" si="512"/>
        <v>2017</v>
      </c>
      <c r="AF355" s="121">
        <f t="shared" si="512"/>
        <v>2018</v>
      </c>
      <c r="AG355" s="121">
        <f t="shared" si="512"/>
        <v>2019</v>
      </c>
      <c r="AH355" s="121">
        <f t="shared" si="512"/>
        <v>2020</v>
      </c>
      <c r="AI355" s="121">
        <f t="shared" si="512"/>
        <v>2021</v>
      </c>
      <c r="AJ355" s="121">
        <f t="shared" si="512"/>
        <v>2022</v>
      </c>
      <c r="AK355" s="1"/>
    </row>
    <row r="356" spans="2:40" ht="15.75">
      <c r="B356" s="86" t="s">
        <v>270</v>
      </c>
      <c r="C356" s="87" t="s">
        <v>271</v>
      </c>
      <c r="D356" s="88">
        <v>0</v>
      </c>
      <c r="E356" s="88">
        <v>0</v>
      </c>
      <c r="F356" s="88">
        <v>0</v>
      </c>
      <c r="G356" s="88">
        <v>0</v>
      </c>
      <c r="H356" s="88">
        <v>0</v>
      </c>
      <c r="I356" s="88">
        <v>0</v>
      </c>
      <c r="J356" s="88">
        <v>0</v>
      </c>
      <c r="K356" s="88">
        <v>0</v>
      </c>
      <c r="L356" s="88">
        <v>0</v>
      </c>
      <c r="M356" s="88">
        <v>50</v>
      </c>
      <c r="N356" s="88">
        <v>30</v>
      </c>
      <c r="O356" s="88">
        <v>40</v>
      </c>
      <c r="P356" s="88">
        <v>50</v>
      </c>
      <c r="Q356" s="88">
        <v>30</v>
      </c>
      <c r="R356" s="88">
        <v>0</v>
      </c>
      <c r="S356" s="88">
        <v>0</v>
      </c>
      <c r="T356" s="88">
        <v>1</v>
      </c>
      <c r="U356" s="88">
        <v>20</v>
      </c>
      <c r="V356" s="88">
        <v>20</v>
      </c>
      <c r="W356" s="88">
        <v>0</v>
      </c>
      <c r="X356" s="88">
        <v>0</v>
      </c>
      <c r="Y356" s="88">
        <v>0</v>
      </c>
      <c r="Z356" s="88">
        <v>0</v>
      </c>
      <c r="AA356" s="88">
        <v>0</v>
      </c>
      <c r="AB356" s="88">
        <v>0</v>
      </c>
      <c r="AC356" s="88">
        <v>0</v>
      </c>
      <c r="AD356" s="88">
        <v>0</v>
      </c>
      <c r="AE356" s="88">
        <v>0</v>
      </c>
      <c r="AF356" s="88">
        <v>0</v>
      </c>
      <c r="AG356" s="88">
        <v>0</v>
      </c>
      <c r="AH356" s="88">
        <v>0</v>
      </c>
      <c r="AI356" s="88">
        <v>0</v>
      </c>
      <c r="AJ356" s="88">
        <v>0</v>
      </c>
      <c r="AK356" s="187"/>
    </row>
    <row r="357" spans="2:40" ht="15.75">
      <c r="B357" s="86" t="s">
        <v>272</v>
      </c>
      <c r="C357" s="87" t="s">
        <v>273</v>
      </c>
      <c r="D357" s="88">
        <v>0</v>
      </c>
      <c r="E357" s="88">
        <v>0</v>
      </c>
      <c r="F357" s="88">
        <v>0</v>
      </c>
      <c r="G357" s="88">
        <v>0</v>
      </c>
      <c r="H357" s="88">
        <v>0</v>
      </c>
      <c r="I357" s="88">
        <v>0</v>
      </c>
      <c r="J357" s="88">
        <v>0</v>
      </c>
      <c r="K357" s="88">
        <v>0</v>
      </c>
      <c r="L357" s="88">
        <v>0</v>
      </c>
      <c r="M357" s="88">
        <v>3</v>
      </c>
      <c r="N357" s="88">
        <v>3</v>
      </c>
      <c r="O357" s="88">
        <v>3</v>
      </c>
      <c r="P357" s="88">
        <v>3</v>
      </c>
      <c r="Q357" s="88">
        <v>3</v>
      </c>
      <c r="R357" s="88">
        <v>3</v>
      </c>
      <c r="S357" s="88">
        <v>3</v>
      </c>
      <c r="T357" s="88">
        <v>3</v>
      </c>
      <c r="U357" s="88">
        <v>3</v>
      </c>
      <c r="V357" s="88">
        <v>3</v>
      </c>
      <c r="W357" s="88">
        <v>3</v>
      </c>
      <c r="X357" s="88">
        <v>3</v>
      </c>
      <c r="Y357" s="88">
        <v>3</v>
      </c>
      <c r="Z357" s="88">
        <v>3</v>
      </c>
      <c r="AA357" s="88">
        <v>3</v>
      </c>
      <c r="AB357" s="88">
        <v>3</v>
      </c>
      <c r="AC357" s="88">
        <v>3</v>
      </c>
      <c r="AD357" s="88">
        <v>3</v>
      </c>
      <c r="AE357" s="88">
        <v>3</v>
      </c>
      <c r="AF357" s="88">
        <v>3</v>
      </c>
      <c r="AG357" s="88">
        <v>3</v>
      </c>
      <c r="AH357" s="88">
        <v>3</v>
      </c>
      <c r="AI357" s="88">
        <v>3</v>
      </c>
      <c r="AJ357" s="88">
        <v>3</v>
      </c>
      <c r="AK357" s="187"/>
    </row>
    <row r="358" spans="2:40" ht="12.75">
      <c r="B358" s="86" t="s">
        <v>274</v>
      </c>
      <c r="C358" s="87" t="s">
        <v>275</v>
      </c>
      <c r="D358" s="91">
        <v>0</v>
      </c>
      <c r="E358" s="91">
        <v>0</v>
      </c>
      <c r="F358" s="91">
        <v>0</v>
      </c>
      <c r="G358" s="91">
        <v>0</v>
      </c>
      <c r="H358" s="91">
        <v>0</v>
      </c>
      <c r="I358" s="91">
        <v>0</v>
      </c>
      <c r="J358" s="91">
        <v>0</v>
      </c>
      <c r="K358" s="91">
        <v>0</v>
      </c>
      <c r="L358" s="91">
        <v>0</v>
      </c>
      <c r="M358" s="89">
        <v>2E-3</v>
      </c>
      <c r="N358" s="89">
        <v>2E-3</v>
      </c>
      <c r="O358" s="89">
        <v>2E-3</v>
      </c>
      <c r="P358" s="89">
        <v>2E-3</v>
      </c>
      <c r="Q358" s="89">
        <v>2E-3</v>
      </c>
      <c r="R358" s="89">
        <v>2E-3</v>
      </c>
      <c r="S358" s="89">
        <v>2E-3</v>
      </c>
      <c r="T358" s="89">
        <v>2E-3</v>
      </c>
      <c r="U358" s="89">
        <v>2E-3</v>
      </c>
      <c r="V358" s="89">
        <v>2E-3</v>
      </c>
      <c r="W358" s="89">
        <v>2E-3</v>
      </c>
      <c r="X358" s="89">
        <v>2E-3</v>
      </c>
      <c r="Y358" s="89">
        <v>2E-3</v>
      </c>
      <c r="Z358" s="89">
        <v>2E-3</v>
      </c>
      <c r="AA358" s="89">
        <v>2E-3</v>
      </c>
      <c r="AB358" s="89">
        <v>2E-3</v>
      </c>
      <c r="AC358" s="89">
        <v>2E-3</v>
      </c>
      <c r="AD358" s="89">
        <v>2E-3</v>
      </c>
      <c r="AE358" s="89">
        <v>2E-3</v>
      </c>
      <c r="AF358" s="89">
        <v>2E-3</v>
      </c>
      <c r="AG358" s="89">
        <v>2E-3</v>
      </c>
      <c r="AH358" s="89">
        <v>2E-3</v>
      </c>
      <c r="AI358" s="89">
        <v>2E-3</v>
      </c>
      <c r="AJ358" s="89">
        <v>2E-3</v>
      </c>
    </row>
    <row r="359" spans="2:40" ht="12.75">
      <c r="B359" s="86" t="s">
        <v>276</v>
      </c>
      <c r="C359" s="87" t="s">
        <v>275</v>
      </c>
      <c r="D359" s="91">
        <v>0</v>
      </c>
      <c r="E359" s="91">
        <v>0</v>
      </c>
      <c r="F359" s="91">
        <v>0</v>
      </c>
      <c r="G359" s="91">
        <v>0</v>
      </c>
      <c r="H359" s="91">
        <v>0</v>
      </c>
      <c r="I359" s="91">
        <v>0</v>
      </c>
      <c r="J359" s="91">
        <v>0</v>
      </c>
      <c r="K359" s="91">
        <v>0</v>
      </c>
      <c r="L359" s="91">
        <v>0</v>
      </c>
      <c r="M359" s="91">
        <v>0.15</v>
      </c>
      <c r="N359" s="91">
        <v>0.15</v>
      </c>
      <c r="O359" s="91">
        <v>0.15</v>
      </c>
      <c r="P359" s="91">
        <v>0.15</v>
      </c>
      <c r="Q359" s="91">
        <v>0.15</v>
      </c>
      <c r="R359" s="91">
        <v>0.15</v>
      </c>
      <c r="S359" s="91">
        <v>0.15</v>
      </c>
      <c r="T359" s="91">
        <v>0.15</v>
      </c>
      <c r="U359" s="91">
        <v>0.15</v>
      </c>
      <c r="V359" s="91">
        <v>0.15</v>
      </c>
      <c r="W359" s="91">
        <v>0.15</v>
      </c>
      <c r="X359" s="91">
        <v>0.15</v>
      </c>
      <c r="Y359" s="91">
        <v>0.15</v>
      </c>
      <c r="Z359" s="91">
        <v>0.15</v>
      </c>
      <c r="AA359" s="91">
        <v>0.15</v>
      </c>
      <c r="AB359" s="91">
        <v>0.15</v>
      </c>
      <c r="AC359" s="91">
        <v>0.15</v>
      </c>
      <c r="AD359" s="91">
        <v>0.15</v>
      </c>
      <c r="AE359" s="91">
        <v>0.15</v>
      </c>
      <c r="AF359" s="91">
        <v>0.15</v>
      </c>
      <c r="AG359" s="91">
        <v>0.15</v>
      </c>
      <c r="AH359" s="91">
        <v>0.15</v>
      </c>
      <c r="AI359" s="91">
        <v>0.15</v>
      </c>
      <c r="AJ359" s="91">
        <v>0.15</v>
      </c>
    </row>
    <row r="360" spans="2:40" ht="12.75">
      <c r="B360" s="86" t="s">
        <v>277</v>
      </c>
      <c r="C360" s="87" t="s">
        <v>271</v>
      </c>
      <c r="D360" s="90">
        <v>0</v>
      </c>
      <c r="E360" s="90">
        <v>0</v>
      </c>
      <c r="F360" s="90">
        <v>0</v>
      </c>
      <c r="G360" s="90">
        <v>0</v>
      </c>
      <c r="H360" s="90">
        <v>0</v>
      </c>
      <c r="I360" s="90">
        <v>0</v>
      </c>
      <c r="J360" s="90">
        <v>0</v>
      </c>
      <c r="K360" s="90">
        <v>0</v>
      </c>
      <c r="L360" s="90">
        <v>0</v>
      </c>
      <c r="M360" s="90">
        <v>4</v>
      </c>
      <c r="N360" s="90">
        <v>6</v>
      </c>
      <c r="O360" s="90">
        <v>7</v>
      </c>
      <c r="P360" s="90">
        <v>8</v>
      </c>
      <c r="Q360" s="90">
        <v>2</v>
      </c>
      <c r="R360" s="90">
        <v>0</v>
      </c>
      <c r="S360" s="90">
        <v>1</v>
      </c>
      <c r="T360" s="90">
        <v>1</v>
      </c>
      <c r="U360" s="90">
        <v>9</v>
      </c>
      <c r="V360" s="90">
        <v>10</v>
      </c>
      <c r="W360" s="90">
        <v>10</v>
      </c>
      <c r="X360" s="90">
        <v>14</v>
      </c>
      <c r="Y360" s="90">
        <v>9</v>
      </c>
      <c r="Z360" s="90">
        <v>13</v>
      </c>
      <c r="AA360" s="90">
        <v>14</v>
      </c>
      <c r="AB360" s="90">
        <v>17</v>
      </c>
      <c r="AC360" s="90">
        <v>21</v>
      </c>
      <c r="AD360" s="90">
        <v>23</v>
      </c>
      <c r="AE360" s="90">
        <v>11</v>
      </c>
      <c r="AF360" s="90">
        <v>11</v>
      </c>
      <c r="AG360" s="90">
        <v>1</v>
      </c>
      <c r="AH360" s="90">
        <v>0</v>
      </c>
      <c r="AI360" s="90">
        <v>1</v>
      </c>
      <c r="AJ360" s="90">
        <v>0</v>
      </c>
    </row>
    <row r="361" spans="2:40" ht="12.75">
      <c r="B361" s="86" t="s">
        <v>278</v>
      </c>
      <c r="C361" s="87" t="s">
        <v>273</v>
      </c>
      <c r="D361" s="90">
        <v>0</v>
      </c>
      <c r="E361" s="90">
        <v>0</v>
      </c>
      <c r="F361" s="90">
        <v>0</v>
      </c>
      <c r="G361" s="90">
        <v>0</v>
      </c>
      <c r="H361" s="90">
        <v>0</v>
      </c>
      <c r="I361" s="90">
        <v>0</v>
      </c>
      <c r="J361" s="90">
        <v>0</v>
      </c>
      <c r="K361" s="90">
        <v>0</v>
      </c>
      <c r="L361" s="90">
        <v>0</v>
      </c>
      <c r="M361" s="90">
        <v>1.5</v>
      </c>
      <c r="N361" s="90">
        <v>1.5</v>
      </c>
      <c r="O361" s="90">
        <v>1.5</v>
      </c>
      <c r="P361" s="90">
        <v>1.5</v>
      </c>
      <c r="Q361" s="90">
        <v>1.5</v>
      </c>
      <c r="R361" s="90">
        <v>1.5</v>
      </c>
      <c r="S361" s="90">
        <v>1.5</v>
      </c>
      <c r="T361" s="90">
        <v>1.5</v>
      </c>
      <c r="U361" s="90">
        <v>1.5</v>
      </c>
      <c r="V361" s="90">
        <v>1.5</v>
      </c>
      <c r="W361" s="90">
        <v>1.5</v>
      </c>
      <c r="X361" s="90">
        <v>1.5</v>
      </c>
      <c r="Y361" s="90">
        <v>1.5</v>
      </c>
      <c r="Z361" s="90">
        <v>1.5</v>
      </c>
      <c r="AA361" s="90">
        <v>1.5</v>
      </c>
      <c r="AB361" s="90">
        <v>1.5</v>
      </c>
      <c r="AC361" s="90">
        <v>1.5</v>
      </c>
      <c r="AD361" s="90">
        <v>1.5</v>
      </c>
      <c r="AE361" s="90">
        <v>1.5</v>
      </c>
      <c r="AF361" s="90">
        <v>1.5</v>
      </c>
      <c r="AG361" s="90">
        <v>1.5</v>
      </c>
      <c r="AH361" s="90">
        <v>1.5</v>
      </c>
      <c r="AI361" s="90">
        <v>1.5</v>
      </c>
      <c r="AJ361" s="90">
        <v>1.5</v>
      </c>
    </row>
    <row r="362" spans="2:40" ht="12.75">
      <c r="B362" s="86" t="s">
        <v>279</v>
      </c>
      <c r="C362" s="87" t="s">
        <v>275</v>
      </c>
      <c r="D362" s="92">
        <v>0</v>
      </c>
      <c r="E362" s="92">
        <v>0</v>
      </c>
      <c r="F362" s="92">
        <v>0</v>
      </c>
      <c r="G362" s="92">
        <v>0</v>
      </c>
      <c r="H362" s="92">
        <v>0</v>
      </c>
      <c r="I362" s="92">
        <v>0</v>
      </c>
      <c r="J362" s="92">
        <v>0</v>
      </c>
      <c r="K362" s="92">
        <v>0</v>
      </c>
      <c r="L362" s="92">
        <v>0</v>
      </c>
      <c r="M362" s="92">
        <v>0</v>
      </c>
      <c r="N362" s="92">
        <v>0</v>
      </c>
      <c r="O362" s="92">
        <v>0</v>
      </c>
      <c r="P362" s="92">
        <v>0.35</v>
      </c>
      <c r="Q362" s="92">
        <v>0.28999999999999998</v>
      </c>
      <c r="R362" s="92">
        <v>0.3</v>
      </c>
      <c r="S362" s="92">
        <v>0.31</v>
      </c>
      <c r="T362" s="92">
        <v>0.32</v>
      </c>
      <c r="U362" s="92">
        <v>0.27</v>
      </c>
      <c r="V362" s="92">
        <v>0.28000000000000003</v>
      </c>
      <c r="W362" s="92">
        <v>0.3</v>
      </c>
      <c r="X362" s="92">
        <v>0.31</v>
      </c>
      <c r="Y362" s="92">
        <v>0.28999999999999998</v>
      </c>
      <c r="Z362" s="92">
        <v>0.34</v>
      </c>
      <c r="AA362" s="92">
        <v>0.34</v>
      </c>
      <c r="AB362" s="92">
        <v>0.32</v>
      </c>
      <c r="AC362" s="92">
        <v>0.38</v>
      </c>
      <c r="AD362" s="92">
        <v>0.39</v>
      </c>
      <c r="AE362" s="92">
        <v>0.38</v>
      </c>
      <c r="AF362" s="92">
        <v>0.39</v>
      </c>
      <c r="AG362" s="92">
        <v>0.38</v>
      </c>
      <c r="AH362" s="92">
        <v>0.41</v>
      </c>
      <c r="AI362" s="92">
        <v>0.4</v>
      </c>
      <c r="AJ362" s="92">
        <v>0.44</v>
      </c>
    </row>
    <row r="363" spans="2:40" ht="14.25">
      <c r="B363" s="86" t="s">
        <v>280</v>
      </c>
      <c r="C363" s="228" t="s">
        <v>186</v>
      </c>
      <c r="D363" s="173" t="s">
        <v>528</v>
      </c>
      <c r="E363" s="173" t="s">
        <v>528</v>
      </c>
      <c r="F363" s="173" t="s">
        <v>528</v>
      </c>
      <c r="G363" s="173" t="s">
        <v>528</v>
      </c>
      <c r="H363" s="173" t="s">
        <v>528</v>
      </c>
      <c r="I363" s="173" t="s">
        <v>528</v>
      </c>
      <c r="J363" s="173" t="s">
        <v>528</v>
      </c>
      <c r="K363" s="173" t="s">
        <v>528</v>
      </c>
      <c r="L363" s="173" t="s">
        <v>528</v>
      </c>
      <c r="M363" s="93">
        <v>1.1828399999999999E-3</v>
      </c>
      <c r="N363" s="93">
        <v>7.0970400000000002E-4</v>
      </c>
      <c r="O363" s="93">
        <v>9.4627199999999996E-4</v>
      </c>
      <c r="P363" s="93">
        <v>1.1828399999999999E-3</v>
      </c>
      <c r="Q363" s="93">
        <v>7.0970400000000002E-4</v>
      </c>
      <c r="R363" s="173" t="s">
        <v>528</v>
      </c>
      <c r="S363" s="173" t="s">
        <v>528</v>
      </c>
      <c r="T363" s="186">
        <v>2.3656800000000004E-5</v>
      </c>
      <c r="U363" s="94">
        <v>4.7313599999999998E-4</v>
      </c>
      <c r="V363" s="94">
        <v>4.7313599999999998E-4</v>
      </c>
      <c r="W363" s="173" t="s">
        <v>528</v>
      </c>
      <c r="X363" s="173" t="s">
        <v>528</v>
      </c>
      <c r="Y363" s="173" t="s">
        <v>528</v>
      </c>
      <c r="Z363" s="173" t="s">
        <v>528</v>
      </c>
      <c r="AA363" s="173" t="s">
        <v>528</v>
      </c>
      <c r="AB363" s="173" t="s">
        <v>528</v>
      </c>
      <c r="AC363" s="173" t="s">
        <v>528</v>
      </c>
      <c r="AD363" s="173" t="s">
        <v>528</v>
      </c>
      <c r="AE363" s="173" t="s">
        <v>528</v>
      </c>
      <c r="AF363" s="173" t="s">
        <v>528</v>
      </c>
      <c r="AG363" s="173" t="s">
        <v>528</v>
      </c>
      <c r="AH363" s="173" t="s">
        <v>528</v>
      </c>
      <c r="AI363" s="173" t="s">
        <v>528</v>
      </c>
      <c r="AJ363" s="173" t="s">
        <v>528</v>
      </c>
    </row>
    <row r="364" spans="2:40" ht="14.25">
      <c r="B364" s="86" t="s">
        <v>281</v>
      </c>
      <c r="C364" s="228" t="s">
        <v>186</v>
      </c>
      <c r="D364" s="176" t="s">
        <v>528</v>
      </c>
      <c r="E364" s="176" t="s">
        <v>528</v>
      </c>
      <c r="F364" s="176" t="s">
        <v>528</v>
      </c>
      <c r="G364" s="176" t="s">
        <v>528</v>
      </c>
      <c r="H364" s="176" t="s">
        <v>528</v>
      </c>
      <c r="I364" s="176" t="s">
        <v>528</v>
      </c>
      <c r="J364" s="176" t="s">
        <v>528</v>
      </c>
      <c r="K364" s="176" t="s">
        <v>528</v>
      </c>
      <c r="L364" s="176" t="s">
        <v>528</v>
      </c>
      <c r="M364" s="178">
        <v>5.1374502304147467E-2</v>
      </c>
      <c r="N364" s="178">
        <v>8.0440213493253379E-2</v>
      </c>
      <c r="O364" s="178">
        <v>0.12354106666666666</v>
      </c>
      <c r="P364" s="178">
        <v>0.20420178503649636</v>
      </c>
      <c r="Q364" s="178">
        <v>0.27935157446808512</v>
      </c>
      <c r="R364" s="178">
        <v>0.34137660759493671</v>
      </c>
      <c r="S364" s="178">
        <v>0.3973927368421053</v>
      </c>
      <c r="T364" s="178">
        <v>0.4367543120886076</v>
      </c>
      <c r="U364" s="178">
        <v>0.48667210147909967</v>
      </c>
      <c r="V364" s="178">
        <v>0.67776732000000006</v>
      </c>
      <c r="W364" s="178">
        <v>0.66889602000000004</v>
      </c>
      <c r="X364" s="178">
        <v>0.65115342000000009</v>
      </c>
      <c r="Y364" s="178">
        <v>0.64760490000000004</v>
      </c>
      <c r="Z364" s="178">
        <v>0.64760490000000004</v>
      </c>
      <c r="AA364" s="178">
        <v>0.63695933999999998</v>
      </c>
      <c r="AB364" s="178">
        <v>0.62276525999999999</v>
      </c>
      <c r="AC364" s="178">
        <v>0.60324840000000002</v>
      </c>
      <c r="AD364" s="178">
        <v>0.59969987999999996</v>
      </c>
      <c r="AE364" s="178">
        <v>0.61389395999999996</v>
      </c>
      <c r="AF364" s="178">
        <v>0.59615135999999991</v>
      </c>
      <c r="AG364" s="178">
        <v>0.59437709999999988</v>
      </c>
      <c r="AH364" s="178">
        <v>0.59437709999999988</v>
      </c>
      <c r="AI364" s="178">
        <v>0.59260283999999996</v>
      </c>
      <c r="AJ364" s="178">
        <v>0.59260283999999996</v>
      </c>
    </row>
    <row r="365" spans="2:40" ht="14.25">
      <c r="B365" s="86" t="s">
        <v>282</v>
      </c>
      <c r="C365" s="228" t="s">
        <v>186</v>
      </c>
      <c r="D365" s="176" t="s">
        <v>528</v>
      </c>
      <c r="E365" s="176" t="s">
        <v>528</v>
      </c>
      <c r="F365" s="176" t="s">
        <v>528</v>
      </c>
      <c r="G365" s="176" t="s">
        <v>528</v>
      </c>
      <c r="H365" s="176" t="s">
        <v>528</v>
      </c>
      <c r="I365" s="176" t="s">
        <v>528</v>
      </c>
      <c r="J365" s="176" t="s">
        <v>528</v>
      </c>
      <c r="K365" s="176" t="s">
        <v>528</v>
      </c>
      <c r="L365" s="176" t="s">
        <v>528</v>
      </c>
      <c r="M365" s="176" t="s">
        <v>528</v>
      </c>
      <c r="N365" s="176" t="s">
        <v>528</v>
      </c>
      <c r="O365" s="176" t="s">
        <v>528</v>
      </c>
      <c r="P365" s="176" t="s">
        <v>528</v>
      </c>
      <c r="Q365" s="176" t="s">
        <v>528</v>
      </c>
      <c r="R365" s="176" t="s">
        <v>528</v>
      </c>
      <c r="S365" s="176" t="s">
        <v>528</v>
      </c>
      <c r="T365" s="176" t="s">
        <v>528</v>
      </c>
      <c r="U365" s="176" t="s">
        <v>528</v>
      </c>
      <c r="V365" s="176" t="s">
        <v>528</v>
      </c>
      <c r="W365" s="176">
        <v>4.1399400000000003E-2</v>
      </c>
      <c r="X365" s="178">
        <v>5.7131172000000001E-2</v>
      </c>
      <c r="Y365" s="176">
        <v>3.7791737999999998E-2</v>
      </c>
      <c r="Z365" s="178">
        <v>5.0743835999999994E-2</v>
      </c>
      <c r="AA365" s="178">
        <v>5.4647207999999989E-2</v>
      </c>
      <c r="AB365" s="178">
        <v>6.8368152000000001E-2</v>
      </c>
      <c r="AC365" s="178">
        <v>7.7002884000000008E-2</v>
      </c>
      <c r="AD365" s="178">
        <v>8.2976226E-2</v>
      </c>
      <c r="AE365" s="176">
        <v>4.0334844000000002E-2</v>
      </c>
      <c r="AF365" s="176">
        <v>3.9684281999999994E-2</v>
      </c>
      <c r="AG365" s="95">
        <v>3.6668040000000001E-3</v>
      </c>
      <c r="AH365" s="176" t="s">
        <v>528</v>
      </c>
      <c r="AI365" s="95">
        <v>3.5485199999999999E-3</v>
      </c>
      <c r="AJ365" s="176" t="s">
        <v>528</v>
      </c>
    </row>
    <row r="366" spans="2:40" ht="14.25">
      <c r="B366" s="329" t="s">
        <v>347</v>
      </c>
      <c r="C366" s="228" t="s">
        <v>186</v>
      </c>
      <c r="D366" s="176" t="str">
        <f>IF(SUM(D363,D364,D365)=0, "NO", SUM(D363,D364,D365))</f>
        <v>NO</v>
      </c>
      <c r="E366" s="176" t="str">
        <f t="shared" ref="E366:AB366" si="513">IF(SUM(E363,E364,E365)=0, "NO", SUM(E363,E364,E365))</f>
        <v>NO</v>
      </c>
      <c r="F366" s="176" t="str">
        <f t="shared" si="513"/>
        <v>NO</v>
      </c>
      <c r="G366" s="176" t="str">
        <f t="shared" si="513"/>
        <v>NO</v>
      </c>
      <c r="H366" s="176" t="str">
        <f t="shared" si="513"/>
        <v>NO</v>
      </c>
      <c r="I366" s="176" t="str">
        <f t="shared" si="513"/>
        <v>NO</v>
      </c>
      <c r="J366" s="176" t="str">
        <f t="shared" si="513"/>
        <v>NO</v>
      </c>
      <c r="K366" s="176" t="str">
        <f t="shared" si="513"/>
        <v>NO</v>
      </c>
      <c r="L366" s="176" t="str">
        <f t="shared" si="513"/>
        <v>NO</v>
      </c>
      <c r="M366" s="178">
        <f t="shared" si="513"/>
        <v>5.2557342304147464E-2</v>
      </c>
      <c r="N366" s="178">
        <f t="shared" si="513"/>
        <v>8.1149917493253385E-2</v>
      </c>
      <c r="O366" s="178">
        <f t="shared" si="513"/>
        <v>0.12448733866666666</v>
      </c>
      <c r="P366" s="178">
        <f t="shared" si="513"/>
        <v>0.20538462503649635</v>
      </c>
      <c r="Q366" s="178">
        <f t="shared" si="513"/>
        <v>0.2800612784680851</v>
      </c>
      <c r="R366" s="178">
        <f t="shared" si="513"/>
        <v>0.34137660759493671</v>
      </c>
      <c r="S366" s="178">
        <f t="shared" si="513"/>
        <v>0.3973927368421053</v>
      </c>
      <c r="T366" s="178">
        <f t="shared" si="513"/>
        <v>0.43677796888860759</v>
      </c>
      <c r="U366" s="178">
        <f t="shared" si="513"/>
        <v>0.48714523747909966</v>
      </c>
      <c r="V366" s="179">
        <f t="shared" si="513"/>
        <v>0.67824045600000005</v>
      </c>
      <c r="W366" s="179">
        <f t="shared" si="513"/>
        <v>0.71029542000000001</v>
      </c>
      <c r="X366" s="179">
        <f t="shared" si="513"/>
        <v>0.70828459200000005</v>
      </c>
      <c r="Y366" s="179">
        <f t="shared" si="513"/>
        <v>0.68539663800000006</v>
      </c>
      <c r="Z366" s="179">
        <f t="shared" si="513"/>
        <v>0.69834873600000003</v>
      </c>
      <c r="AA366" s="179">
        <f t="shared" si="513"/>
        <v>0.69160654799999999</v>
      </c>
      <c r="AB366" s="179">
        <f t="shared" si="513"/>
        <v>0.691133412</v>
      </c>
      <c r="AC366" s="179">
        <f t="shared" ref="AC366:AD366" si="514">IF(SUM(AC363,AC364,AC365)=0, "NO", SUM(AC363,AC364,AC365))</f>
        <v>0.68025128400000001</v>
      </c>
      <c r="AD366" s="179">
        <f t="shared" si="514"/>
        <v>0.68267610599999995</v>
      </c>
      <c r="AE366" s="179">
        <f t="shared" ref="AE366:AF366" si="515">IF(SUM(AE363,AE364,AE365)=0, "NO", SUM(AE363,AE364,AE365))</f>
        <v>0.65422880399999994</v>
      </c>
      <c r="AF366" s="179">
        <f t="shared" si="515"/>
        <v>0.63583564199999987</v>
      </c>
      <c r="AG366" s="179">
        <f t="shared" ref="AG366:AH366" si="516">IF(SUM(AG363,AG364,AG365)=0, "NO", SUM(AG363,AG364,AG365))</f>
        <v>0.59804390399999985</v>
      </c>
      <c r="AH366" s="179">
        <f t="shared" si="516"/>
        <v>0.59437709999999988</v>
      </c>
      <c r="AI366" s="179">
        <f t="shared" ref="AI366:AJ366" si="517">IF(SUM(AI363,AI364,AI365)=0, "NO", SUM(AI363,AI364,AI365))</f>
        <v>0.59615136000000002</v>
      </c>
      <c r="AJ366" s="179">
        <f t="shared" si="517"/>
        <v>0.59260283999999996</v>
      </c>
    </row>
    <row r="367" spans="2:40" ht="12.75">
      <c r="B367" s="229"/>
      <c r="C367" s="22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  <c r="AD367" s="99"/>
      <c r="AE367" s="99"/>
      <c r="AF367" s="99"/>
      <c r="AG367" s="199"/>
      <c r="AH367" s="229"/>
      <c r="AI367" s="229"/>
      <c r="AJ367" s="229"/>
      <c r="AK367" s="114"/>
      <c r="AN367" s="15"/>
    </row>
    <row r="368" spans="2:40" ht="12.75">
      <c r="B368" s="17"/>
      <c r="C368" s="78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1"/>
    </row>
    <row r="369" spans="1:40" ht="12.75">
      <c r="B369" s="343" t="s">
        <v>450</v>
      </c>
      <c r="C369" s="78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1"/>
    </row>
    <row r="370" spans="1:40" ht="12.75">
      <c r="B370" s="120" t="s">
        <v>114</v>
      </c>
      <c r="C370" s="120" t="s">
        <v>115</v>
      </c>
      <c r="D370" s="121">
        <v>1990</v>
      </c>
      <c r="E370" s="121">
        <f t="shared" ref="E370:AJ370" si="518">D370+1</f>
        <v>1991</v>
      </c>
      <c r="F370" s="121">
        <f t="shared" si="518"/>
        <v>1992</v>
      </c>
      <c r="G370" s="121">
        <f t="shared" si="518"/>
        <v>1993</v>
      </c>
      <c r="H370" s="121">
        <f t="shared" si="518"/>
        <v>1994</v>
      </c>
      <c r="I370" s="121">
        <f t="shared" si="518"/>
        <v>1995</v>
      </c>
      <c r="J370" s="121">
        <f t="shared" si="518"/>
        <v>1996</v>
      </c>
      <c r="K370" s="121">
        <f t="shared" si="518"/>
        <v>1997</v>
      </c>
      <c r="L370" s="121">
        <f t="shared" si="518"/>
        <v>1998</v>
      </c>
      <c r="M370" s="121">
        <f t="shared" si="518"/>
        <v>1999</v>
      </c>
      <c r="N370" s="121">
        <f t="shared" si="518"/>
        <v>2000</v>
      </c>
      <c r="O370" s="121">
        <f t="shared" si="518"/>
        <v>2001</v>
      </c>
      <c r="P370" s="121">
        <f t="shared" si="518"/>
        <v>2002</v>
      </c>
      <c r="Q370" s="121">
        <f t="shared" si="518"/>
        <v>2003</v>
      </c>
      <c r="R370" s="121">
        <f t="shared" si="518"/>
        <v>2004</v>
      </c>
      <c r="S370" s="121">
        <f t="shared" si="518"/>
        <v>2005</v>
      </c>
      <c r="T370" s="121">
        <f t="shared" si="518"/>
        <v>2006</v>
      </c>
      <c r="U370" s="121">
        <f t="shared" si="518"/>
        <v>2007</v>
      </c>
      <c r="V370" s="121">
        <f t="shared" si="518"/>
        <v>2008</v>
      </c>
      <c r="W370" s="121">
        <f t="shared" si="518"/>
        <v>2009</v>
      </c>
      <c r="X370" s="121">
        <f t="shared" si="518"/>
        <v>2010</v>
      </c>
      <c r="Y370" s="121">
        <f t="shared" si="518"/>
        <v>2011</v>
      </c>
      <c r="Z370" s="121">
        <f t="shared" si="518"/>
        <v>2012</v>
      </c>
      <c r="AA370" s="121">
        <f t="shared" si="518"/>
        <v>2013</v>
      </c>
      <c r="AB370" s="121">
        <f t="shared" si="518"/>
        <v>2014</v>
      </c>
      <c r="AC370" s="121">
        <f t="shared" si="518"/>
        <v>2015</v>
      </c>
      <c r="AD370" s="121">
        <f t="shared" si="518"/>
        <v>2016</v>
      </c>
      <c r="AE370" s="121">
        <f t="shared" si="518"/>
        <v>2017</v>
      </c>
      <c r="AF370" s="121">
        <f t="shared" si="518"/>
        <v>2018</v>
      </c>
      <c r="AG370" s="121">
        <f t="shared" si="518"/>
        <v>2019</v>
      </c>
      <c r="AH370" s="121">
        <f t="shared" si="518"/>
        <v>2020</v>
      </c>
      <c r="AI370" s="121">
        <f t="shared" si="518"/>
        <v>2021</v>
      </c>
      <c r="AJ370" s="121">
        <f t="shared" si="518"/>
        <v>2022</v>
      </c>
      <c r="AK370" s="1"/>
    </row>
    <row r="371" spans="1:40" ht="12.75">
      <c r="B371" s="86" t="s">
        <v>274</v>
      </c>
      <c r="C371" s="87" t="s">
        <v>275</v>
      </c>
      <c r="D371" s="91">
        <v>0</v>
      </c>
      <c r="E371" s="91">
        <v>0</v>
      </c>
      <c r="F371" s="91">
        <v>0</v>
      </c>
      <c r="G371" s="91">
        <v>0</v>
      </c>
      <c r="H371" s="91">
        <v>0</v>
      </c>
      <c r="I371" s="91">
        <v>0</v>
      </c>
      <c r="J371" s="89">
        <v>2E-3</v>
      </c>
      <c r="K371" s="89">
        <v>2E-3</v>
      </c>
      <c r="L371" s="89">
        <v>2E-3</v>
      </c>
      <c r="M371" s="89">
        <v>2E-3</v>
      </c>
      <c r="N371" s="89">
        <v>2E-3</v>
      </c>
      <c r="O371" s="89">
        <v>2E-3</v>
      </c>
      <c r="P371" s="89">
        <v>2E-3</v>
      </c>
      <c r="Q371" s="89">
        <v>2E-3</v>
      </c>
      <c r="R371" s="89">
        <v>2E-3</v>
      </c>
      <c r="S371" s="89">
        <v>2E-3</v>
      </c>
      <c r="T371" s="89">
        <v>2E-3</v>
      </c>
      <c r="U371" s="89">
        <v>2E-3</v>
      </c>
      <c r="V371" s="89">
        <v>2E-3</v>
      </c>
      <c r="W371" s="89">
        <v>2E-3</v>
      </c>
      <c r="X371" s="89">
        <v>2E-3</v>
      </c>
      <c r="Y371" s="89">
        <v>2E-3</v>
      </c>
      <c r="Z371" s="89">
        <v>2E-3</v>
      </c>
      <c r="AA371" s="89">
        <v>2E-3</v>
      </c>
      <c r="AB371" s="89">
        <v>2E-3</v>
      </c>
      <c r="AC371" s="89">
        <v>2E-3</v>
      </c>
      <c r="AD371" s="89">
        <v>2E-3</v>
      </c>
      <c r="AE371" s="89">
        <v>2E-3</v>
      </c>
      <c r="AF371" s="89">
        <v>2E-3</v>
      </c>
      <c r="AG371" s="89">
        <v>2E-3</v>
      </c>
      <c r="AH371" s="89">
        <v>2E-3</v>
      </c>
      <c r="AI371" s="89">
        <v>2E-3</v>
      </c>
      <c r="AJ371" s="89">
        <v>2E-3</v>
      </c>
      <c r="AK371" s="187"/>
    </row>
    <row r="372" spans="1:40" ht="12.75">
      <c r="B372" s="86" t="s">
        <v>276</v>
      </c>
      <c r="C372" s="87" t="s">
        <v>275</v>
      </c>
      <c r="D372" s="91">
        <v>0</v>
      </c>
      <c r="E372" s="91">
        <v>0</v>
      </c>
      <c r="F372" s="91">
        <v>0</v>
      </c>
      <c r="G372" s="91">
        <v>0</v>
      </c>
      <c r="H372" s="91">
        <v>0</v>
      </c>
      <c r="I372" s="91">
        <v>0</v>
      </c>
      <c r="J372" s="97">
        <v>0.15</v>
      </c>
      <c r="K372" s="97">
        <v>0.15</v>
      </c>
      <c r="L372" s="97">
        <v>0.15</v>
      </c>
      <c r="M372" s="97">
        <v>0.15</v>
      </c>
      <c r="N372" s="97">
        <v>0.15</v>
      </c>
      <c r="O372" s="97">
        <v>0.15</v>
      </c>
      <c r="P372" s="97">
        <v>0.15</v>
      </c>
      <c r="Q372" s="97">
        <v>0.15</v>
      </c>
      <c r="R372" s="97">
        <v>0.15</v>
      </c>
      <c r="S372" s="97">
        <v>0.15</v>
      </c>
      <c r="T372" s="97">
        <v>0.15</v>
      </c>
      <c r="U372" s="97">
        <v>0.15</v>
      </c>
      <c r="V372" s="97">
        <v>0.15</v>
      </c>
      <c r="W372" s="97">
        <v>0.15</v>
      </c>
      <c r="X372" s="97">
        <v>0.15</v>
      </c>
      <c r="Y372" s="97">
        <v>0.15</v>
      </c>
      <c r="Z372" s="97">
        <v>0.15</v>
      </c>
      <c r="AA372" s="97">
        <v>0.15</v>
      </c>
      <c r="AB372" s="97">
        <v>0.15</v>
      </c>
      <c r="AC372" s="97">
        <v>0.15</v>
      </c>
      <c r="AD372" s="97">
        <v>0.15</v>
      </c>
      <c r="AE372" s="97">
        <v>0.15</v>
      </c>
      <c r="AF372" s="97">
        <v>0.15</v>
      </c>
      <c r="AG372" s="97">
        <v>0.15</v>
      </c>
      <c r="AH372" s="97">
        <v>0.15</v>
      </c>
      <c r="AI372" s="97">
        <v>0.15</v>
      </c>
      <c r="AJ372" s="97">
        <v>0.15</v>
      </c>
    </row>
    <row r="373" spans="1:40" ht="12.75">
      <c r="B373" s="86" t="s">
        <v>279</v>
      </c>
      <c r="C373" s="87" t="s">
        <v>275</v>
      </c>
      <c r="D373" s="97">
        <v>0</v>
      </c>
      <c r="E373" s="97">
        <v>0</v>
      </c>
      <c r="F373" s="97">
        <v>0</v>
      </c>
      <c r="G373" s="97">
        <v>0</v>
      </c>
      <c r="H373" s="97">
        <v>0</v>
      </c>
      <c r="I373" s="97">
        <v>0</v>
      </c>
      <c r="J373" s="97">
        <v>0</v>
      </c>
      <c r="K373" s="97">
        <v>0</v>
      </c>
      <c r="L373" s="97">
        <v>0</v>
      </c>
      <c r="M373" s="97">
        <v>0</v>
      </c>
      <c r="N373" s="97">
        <v>0</v>
      </c>
      <c r="O373" s="97">
        <v>0</v>
      </c>
      <c r="P373" s="97">
        <v>0.35</v>
      </c>
      <c r="Q373" s="97">
        <v>0.28999999999999998</v>
      </c>
      <c r="R373" s="97">
        <v>0.3</v>
      </c>
      <c r="S373" s="97">
        <v>0.31</v>
      </c>
      <c r="T373" s="97">
        <v>0.32</v>
      </c>
      <c r="U373" s="97">
        <v>0.27</v>
      </c>
      <c r="V373" s="97">
        <v>0.28000000000000003</v>
      </c>
      <c r="W373" s="97">
        <v>0.3</v>
      </c>
      <c r="X373" s="97">
        <v>0.31</v>
      </c>
      <c r="Y373" s="97">
        <v>0.28999999999999998</v>
      </c>
      <c r="Z373" s="97">
        <v>0.34</v>
      </c>
      <c r="AA373" s="97">
        <v>0.34</v>
      </c>
      <c r="AB373" s="97">
        <v>0.32</v>
      </c>
      <c r="AC373" s="97">
        <v>0.38</v>
      </c>
      <c r="AD373" s="97">
        <v>0.39</v>
      </c>
      <c r="AE373" s="97">
        <v>0.38</v>
      </c>
      <c r="AF373" s="97">
        <v>0.39</v>
      </c>
      <c r="AG373" s="97">
        <v>0.38</v>
      </c>
      <c r="AH373" s="97">
        <v>0.41</v>
      </c>
      <c r="AI373" s="97">
        <v>0.4</v>
      </c>
      <c r="AJ373" s="97">
        <v>0.44</v>
      </c>
      <c r="AK373" s="1"/>
    </row>
    <row r="374" spans="1:40" ht="14.25">
      <c r="B374" s="86" t="s">
        <v>280</v>
      </c>
      <c r="C374" s="228" t="s">
        <v>186</v>
      </c>
      <c r="D374" s="93" t="s">
        <v>528</v>
      </c>
      <c r="E374" s="93" t="s">
        <v>528</v>
      </c>
      <c r="F374" s="93" t="s">
        <v>528</v>
      </c>
      <c r="G374" s="93" t="s">
        <v>528</v>
      </c>
      <c r="H374" s="93" t="s">
        <v>528</v>
      </c>
      <c r="I374" s="93" t="s">
        <v>528</v>
      </c>
      <c r="J374" s="94">
        <v>5.1999999999999997E-5</v>
      </c>
      <c r="K374" s="94">
        <v>2.0799999999999999E-4</v>
      </c>
      <c r="L374" s="93">
        <v>6.7600000000000006E-4</v>
      </c>
      <c r="M374" s="93">
        <v>6.2399999999999999E-4</v>
      </c>
      <c r="N374" s="173">
        <v>7.8821760000000012E-3</v>
      </c>
      <c r="O374" s="173">
        <v>1.8710592000000002E-2</v>
      </c>
      <c r="P374" s="177">
        <v>5.5878624000000002E-2</v>
      </c>
      <c r="Q374" s="173">
        <v>3.1542399999999998E-2</v>
      </c>
      <c r="R374" s="177">
        <v>5.5199200000000004E-2</v>
      </c>
      <c r="S374" s="177">
        <v>6.6712176000000012E-2</v>
      </c>
      <c r="T374" s="177">
        <v>8.2246808000000005E-2</v>
      </c>
      <c r="U374" s="177">
        <v>0.10621903200000002</v>
      </c>
      <c r="V374" s="177">
        <v>0.13326663999999999</v>
      </c>
      <c r="W374" s="177">
        <v>0.13847113599999999</v>
      </c>
      <c r="X374" s="177">
        <v>0.124277056</v>
      </c>
      <c r="Y374" s="177">
        <v>0.21622315200000003</v>
      </c>
      <c r="Z374" s="177">
        <v>0.30682422640000001</v>
      </c>
      <c r="AA374" s="177">
        <v>0.36283976160000003</v>
      </c>
      <c r="AB374" s="177">
        <v>0.25721087240000001</v>
      </c>
      <c r="AC374" s="177">
        <v>0.24206700840000003</v>
      </c>
      <c r="AD374" s="177">
        <v>0.43357646640000003</v>
      </c>
      <c r="AE374" s="177">
        <v>0.43476920320000007</v>
      </c>
      <c r="AF374" s="177">
        <v>0.34268850404000012</v>
      </c>
      <c r="AG374" s="177">
        <v>0.33067317940000002</v>
      </c>
      <c r="AH374" s="177">
        <v>0.34889213364000005</v>
      </c>
      <c r="AI374" s="177">
        <v>0.28291733536000002</v>
      </c>
      <c r="AJ374" s="177">
        <v>0.24360755740000001</v>
      </c>
      <c r="AK374" s="1"/>
    </row>
    <row r="375" spans="1:40" ht="14.25">
      <c r="B375" s="86" t="s">
        <v>281</v>
      </c>
      <c r="C375" s="228" t="s">
        <v>186</v>
      </c>
      <c r="D375" s="93" t="s">
        <v>528</v>
      </c>
      <c r="E375" s="93" t="s">
        <v>528</v>
      </c>
      <c r="F375" s="93" t="s">
        <v>528</v>
      </c>
      <c r="G375" s="93" t="s">
        <v>528</v>
      </c>
      <c r="H375" s="93" t="s">
        <v>528</v>
      </c>
      <c r="I375" s="93" t="s">
        <v>528</v>
      </c>
      <c r="J375" s="173">
        <v>7.4456088432413615E-3</v>
      </c>
      <c r="K375" s="173">
        <v>3.6175280898876401E-2</v>
      </c>
      <c r="L375" s="177">
        <v>0.12471305093465958</v>
      </c>
      <c r="M375" s="177">
        <v>0.19386388244392885</v>
      </c>
      <c r="N375" s="171">
        <v>1.1456582538461537</v>
      </c>
      <c r="O375" s="171">
        <v>3.4201317651081284</v>
      </c>
      <c r="P375" s="171">
        <v>8.0965674671905692</v>
      </c>
      <c r="Q375" s="171">
        <v>11.472697765420961</v>
      </c>
      <c r="R375" s="171">
        <v>17.237362964453748</v>
      </c>
      <c r="S375" s="171">
        <v>23.882142848173743</v>
      </c>
      <c r="T375" s="171">
        <v>32.34876911583514</v>
      </c>
      <c r="U375" s="171">
        <v>41.753316102371009</v>
      </c>
      <c r="V375" s="171">
        <v>52.077404017538555</v>
      </c>
      <c r="W375" s="171">
        <v>62.244822674967544</v>
      </c>
      <c r="X375" s="171">
        <v>77.419971330774644</v>
      </c>
      <c r="Y375" s="171">
        <v>95.105952274029491</v>
      </c>
      <c r="Z375" s="171">
        <v>124.51219610161598</v>
      </c>
      <c r="AA375" s="171">
        <v>162.61455468695988</v>
      </c>
      <c r="AB375" s="171">
        <v>176.68887872243934</v>
      </c>
      <c r="AC375" s="171">
        <v>192.10299308009266</v>
      </c>
      <c r="AD375" s="171">
        <v>207.9670376248597</v>
      </c>
      <c r="AE375" s="171">
        <v>224.54547216092212</v>
      </c>
      <c r="AF375" s="171">
        <v>250.74382069489999</v>
      </c>
      <c r="AG375" s="171">
        <v>275.08799488516439</v>
      </c>
      <c r="AH375" s="171">
        <v>298.49325385594852</v>
      </c>
      <c r="AI375" s="171">
        <v>310.36765268448113</v>
      </c>
      <c r="AJ375" s="171">
        <v>319.44336312569584</v>
      </c>
      <c r="AK375" s="1"/>
    </row>
    <row r="376" spans="1:40" ht="14.25">
      <c r="B376" s="86" t="s">
        <v>282</v>
      </c>
      <c r="C376" s="228" t="s">
        <v>186</v>
      </c>
      <c r="D376" s="93" t="s">
        <v>528</v>
      </c>
      <c r="E376" s="93" t="s">
        <v>528</v>
      </c>
      <c r="F376" s="93" t="s">
        <v>528</v>
      </c>
      <c r="G376" s="93" t="s">
        <v>528</v>
      </c>
      <c r="H376" s="93" t="s">
        <v>528</v>
      </c>
      <c r="I376" s="93" t="s">
        <v>528</v>
      </c>
      <c r="J376" s="93" t="s">
        <v>528</v>
      </c>
      <c r="K376" s="93" t="s">
        <v>528</v>
      </c>
      <c r="L376" s="93" t="s">
        <v>528</v>
      </c>
      <c r="M376" s="93" t="s">
        <v>528</v>
      </c>
      <c r="N376" s="93" t="s">
        <v>528</v>
      </c>
      <c r="O376" s="93" t="s">
        <v>528</v>
      </c>
      <c r="P376" s="93" t="s">
        <v>528</v>
      </c>
      <c r="Q376" s="93" t="s">
        <v>528</v>
      </c>
      <c r="R376" s="93" t="s">
        <v>528</v>
      </c>
      <c r="S376" s="93" t="s">
        <v>528</v>
      </c>
      <c r="T376" s="93" t="s">
        <v>528</v>
      </c>
      <c r="U376" s="93" t="s">
        <v>528</v>
      </c>
      <c r="V376" s="93" t="s">
        <v>528</v>
      </c>
      <c r="W376" s="173">
        <v>8.6167074957510404E-3</v>
      </c>
      <c r="X376" s="173">
        <v>2.1468068571428568E-2</v>
      </c>
      <c r="Y376" s="177">
        <v>9.2474991147712404E-2</v>
      </c>
      <c r="Z376" s="177">
        <v>7.3308078462614154E-2</v>
      </c>
      <c r="AA376" s="177">
        <v>0.76174755184993836</v>
      </c>
      <c r="AB376" s="177">
        <v>1.8479274900823355</v>
      </c>
      <c r="AC376" s="177">
        <v>1.718989372233203</v>
      </c>
      <c r="AD376" s="177">
        <v>2.5788855957333334</v>
      </c>
      <c r="AE376" s="177">
        <v>4.1324278344106444</v>
      </c>
      <c r="AF376" s="177">
        <v>5.4474435443138427</v>
      </c>
      <c r="AG376" s="177">
        <v>5.9447349573051129</v>
      </c>
      <c r="AH376" s="177">
        <v>5.9462145254726639</v>
      </c>
      <c r="AI376" s="177">
        <v>7.0131931859729324</v>
      </c>
      <c r="AJ376" s="177">
        <v>6.1027022300737599</v>
      </c>
      <c r="AK376" s="1"/>
    </row>
    <row r="377" spans="1:40" ht="14.25">
      <c r="B377" s="329" t="s">
        <v>348</v>
      </c>
      <c r="C377" s="228" t="s">
        <v>186</v>
      </c>
      <c r="D377" s="98" t="str">
        <f>IF(SUM(D374,D375,D376)=0,"NO",SUM(D374,D375,D376))</f>
        <v>NO</v>
      </c>
      <c r="E377" s="98" t="str">
        <f t="shared" ref="E377:AB377" si="519">IF(SUM(E374,E375,E376)=0,"NO",SUM(E374,E375,E376))</f>
        <v>NO</v>
      </c>
      <c r="F377" s="98" t="str">
        <f t="shared" si="519"/>
        <v>NO</v>
      </c>
      <c r="G377" s="98" t="str">
        <f t="shared" si="519"/>
        <v>NO</v>
      </c>
      <c r="H377" s="98" t="str">
        <f t="shared" si="519"/>
        <v>NO</v>
      </c>
      <c r="I377" s="98" t="str">
        <f t="shared" si="519"/>
        <v>NO</v>
      </c>
      <c r="J377" s="146">
        <f t="shared" si="519"/>
        <v>7.4976088432413615E-3</v>
      </c>
      <c r="K377" s="146">
        <f t="shared" si="519"/>
        <v>3.6383280898876401E-2</v>
      </c>
      <c r="L377" s="145">
        <f t="shared" si="519"/>
        <v>0.12538905093465957</v>
      </c>
      <c r="M377" s="145">
        <f t="shared" si="519"/>
        <v>0.19448788244392887</v>
      </c>
      <c r="N377" s="88">
        <f t="shared" si="519"/>
        <v>1.1535404298461538</v>
      </c>
      <c r="O377" s="88">
        <f t="shared" si="519"/>
        <v>3.4388423571081286</v>
      </c>
      <c r="P377" s="88">
        <f t="shared" si="519"/>
        <v>8.1524460911905692</v>
      </c>
      <c r="Q377" s="88">
        <f t="shared" si="519"/>
        <v>11.50424016542096</v>
      </c>
      <c r="R377" s="88">
        <f t="shared" si="519"/>
        <v>17.292562164453749</v>
      </c>
      <c r="S377" s="88">
        <f t="shared" si="519"/>
        <v>23.948855024173742</v>
      </c>
      <c r="T377" s="88">
        <f t="shared" si="519"/>
        <v>32.43101592383514</v>
      </c>
      <c r="U377" s="88">
        <f t="shared" si="519"/>
        <v>41.859535134371008</v>
      </c>
      <c r="V377" s="88">
        <f t="shared" si="519"/>
        <v>52.210670657538557</v>
      </c>
      <c r="W377" s="88">
        <f t="shared" si="519"/>
        <v>62.391910518463298</v>
      </c>
      <c r="X377" s="88">
        <f t="shared" si="519"/>
        <v>77.565716455346063</v>
      </c>
      <c r="Y377" s="88">
        <f t="shared" si="519"/>
        <v>95.414650417177199</v>
      </c>
      <c r="Z377" s="88">
        <f t="shared" si="519"/>
        <v>124.8923284064786</v>
      </c>
      <c r="AA377" s="88">
        <f t="shared" si="519"/>
        <v>163.7391420004098</v>
      </c>
      <c r="AB377" s="88">
        <f t="shared" si="519"/>
        <v>178.79401708492168</v>
      </c>
      <c r="AC377" s="88">
        <f t="shared" ref="AC377:AD377" si="520">IF(SUM(AC374,AC375,AC376)=0,"NO",SUM(AC374,AC375,AC376))</f>
        <v>194.06404946072587</v>
      </c>
      <c r="AD377" s="88">
        <f t="shared" si="520"/>
        <v>210.97949968699305</v>
      </c>
      <c r="AE377" s="88">
        <f t="shared" ref="AE377:AF377" si="521">IF(SUM(AE374,AE375,AE376)=0,"NO",SUM(AE374,AE375,AE376))</f>
        <v>229.11266919853276</v>
      </c>
      <c r="AF377" s="88">
        <f t="shared" si="521"/>
        <v>256.53395274325385</v>
      </c>
      <c r="AG377" s="88">
        <f t="shared" ref="AG377:AH377" si="522">IF(SUM(AG374,AG375,AG376)=0,"NO",SUM(AG374,AG375,AG376))</f>
        <v>281.36340302186949</v>
      </c>
      <c r="AH377" s="88">
        <f t="shared" si="522"/>
        <v>304.78836051506119</v>
      </c>
      <c r="AI377" s="88">
        <f t="shared" ref="AI377:AJ377" si="523">IF(SUM(AI374,AI375,AI376)=0,"NO",SUM(AI374,AI375,AI376))</f>
        <v>317.66376320581406</v>
      </c>
      <c r="AJ377" s="88">
        <f t="shared" si="523"/>
        <v>325.78967291316962</v>
      </c>
      <c r="AK377" s="114"/>
    </row>
    <row r="378" spans="1:40" ht="12.75">
      <c r="B378" s="199"/>
      <c r="C378" s="229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9"/>
      <c r="AG378" s="199"/>
      <c r="AH378" s="229"/>
      <c r="AI378" s="229"/>
      <c r="AJ378" s="229"/>
      <c r="AK378" s="114"/>
      <c r="AN378" s="15"/>
    </row>
    <row r="379" spans="1:40" ht="12.75">
      <c r="B379" s="16"/>
      <c r="C379" s="2"/>
      <c r="D379" s="1"/>
      <c r="E379" s="1"/>
      <c r="F379" s="1"/>
      <c r="G379" s="1"/>
      <c r="H379" s="1"/>
      <c r="I379" s="99"/>
      <c r="J379" s="99"/>
      <c r="K379" s="99"/>
      <c r="L379" s="99"/>
      <c r="M379" s="99"/>
      <c r="N379" s="99"/>
      <c r="O379" s="99"/>
      <c r="P379" s="99"/>
      <c r="Q379" s="81"/>
      <c r="R379" s="99"/>
      <c r="S379" s="99"/>
      <c r="T379" s="99"/>
      <c r="U379" s="99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40" ht="12.75">
      <c r="A380" s="8" t="s">
        <v>293</v>
      </c>
      <c r="B380" s="223" t="s">
        <v>451</v>
      </c>
      <c r="C380" s="6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40" ht="12.75">
      <c r="B381" s="280" t="s">
        <v>114</v>
      </c>
      <c r="C381" s="120" t="s">
        <v>115</v>
      </c>
      <c r="D381" s="121">
        <v>1990</v>
      </c>
      <c r="E381" s="121">
        <f t="shared" ref="E381:R381" si="524">D381+1</f>
        <v>1991</v>
      </c>
      <c r="F381" s="121">
        <f t="shared" si="524"/>
        <v>1992</v>
      </c>
      <c r="G381" s="121">
        <f t="shared" si="524"/>
        <v>1993</v>
      </c>
      <c r="H381" s="121">
        <f t="shared" si="524"/>
        <v>1994</v>
      </c>
      <c r="I381" s="121">
        <f t="shared" si="524"/>
        <v>1995</v>
      </c>
      <c r="J381" s="121">
        <f t="shared" si="524"/>
        <v>1996</v>
      </c>
      <c r="K381" s="121">
        <f t="shared" si="524"/>
        <v>1997</v>
      </c>
      <c r="L381" s="121">
        <f t="shared" si="524"/>
        <v>1998</v>
      </c>
      <c r="M381" s="121">
        <f t="shared" si="524"/>
        <v>1999</v>
      </c>
      <c r="N381" s="121">
        <f t="shared" si="524"/>
        <v>2000</v>
      </c>
      <c r="O381" s="121">
        <f t="shared" si="524"/>
        <v>2001</v>
      </c>
      <c r="P381" s="121">
        <f t="shared" si="524"/>
        <v>2002</v>
      </c>
      <c r="Q381" s="121">
        <f t="shared" si="524"/>
        <v>2003</v>
      </c>
      <c r="R381" s="121">
        <f t="shared" si="524"/>
        <v>2004</v>
      </c>
      <c r="S381" s="121">
        <f t="shared" ref="S381:AJ381" si="525">R381+1</f>
        <v>2005</v>
      </c>
      <c r="T381" s="121">
        <f t="shared" si="525"/>
        <v>2006</v>
      </c>
      <c r="U381" s="121">
        <f t="shared" si="525"/>
        <v>2007</v>
      </c>
      <c r="V381" s="121">
        <f t="shared" si="525"/>
        <v>2008</v>
      </c>
      <c r="W381" s="121">
        <f t="shared" si="525"/>
        <v>2009</v>
      </c>
      <c r="X381" s="121">
        <f t="shared" si="525"/>
        <v>2010</v>
      </c>
      <c r="Y381" s="121">
        <f t="shared" si="525"/>
        <v>2011</v>
      </c>
      <c r="Z381" s="121">
        <f t="shared" si="525"/>
        <v>2012</v>
      </c>
      <c r="AA381" s="121">
        <f t="shared" si="525"/>
        <v>2013</v>
      </c>
      <c r="AB381" s="121">
        <f t="shared" si="525"/>
        <v>2014</v>
      </c>
      <c r="AC381" s="121">
        <f t="shared" si="525"/>
        <v>2015</v>
      </c>
      <c r="AD381" s="121">
        <f t="shared" si="525"/>
        <v>2016</v>
      </c>
      <c r="AE381" s="121">
        <f t="shared" si="525"/>
        <v>2017</v>
      </c>
      <c r="AF381" s="121">
        <f t="shared" si="525"/>
        <v>2018</v>
      </c>
      <c r="AG381" s="121">
        <f t="shared" si="525"/>
        <v>2019</v>
      </c>
      <c r="AH381" s="121">
        <f t="shared" si="525"/>
        <v>2020</v>
      </c>
      <c r="AI381" s="121">
        <f t="shared" si="525"/>
        <v>2021</v>
      </c>
      <c r="AJ381" s="121">
        <f t="shared" si="525"/>
        <v>2022</v>
      </c>
      <c r="AK381" s="187"/>
    </row>
    <row r="382" spans="1:40" ht="12.75">
      <c r="B382" s="143" t="s">
        <v>294</v>
      </c>
      <c r="C382" s="134" t="s">
        <v>239</v>
      </c>
      <c r="D382" s="159">
        <v>0</v>
      </c>
      <c r="E382" s="159">
        <v>0</v>
      </c>
      <c r="F382" s="159">
        <v>784.94755488243231</v>
      </c>
      <c r="G382" s="159">
        <v>5102.1591067358104</v>
      </c>
      <c r="H382" s="159">
        <v>8765.2476961871616</v>
      </c>
      <c r="I382" s="159">
        <v>9681.0198435499988</v>
      </c>
      <c r="J382" s="159">
        <v>9921.8452300000008</v>
      </c>
      <c r="K382" s="159">
        <v>10542.809719999999</v>
      </c>
      <c r="L382" s="159">
        <v>9663.6766500000012</v>
      </c>
      <c r="M382" s="159">
        <v>9517.1550999999999</v>
      </c>
      <c r="N382" s="159">
        <v>9761.1374600000017</v>
      </c>
      <c r="O382" s="159">
        <v>9413.4459599999991</v>
      </c>
      <c r="P382" s="159">
        <v>9887.1082299999962</v>
      </c>
      <c r="Q382" s="159">
        <v>9909.2652300000009</v>
      </c>
      <c r="R382" s="159">
        <v>10128.9208</v>
      </c>
      <c r="S382" s="159">
        <v>10406.862869999997</v>
      </c>
      <c r="T382" s="159">
        <v>11073.929040000001</v>
      </c>
      <c r="U382" s="159">
        <v>11191.098860000002</v>
      </c>
      <c r="V382" s="159">
        <v>11162.576809999997</v>
      </c>
      <c r="W382" s="159">
        <v>7653.0962399999999</v>
      </c>
      <c r="X382" s="159">
        <v>9291.8537600000018</v>
      </c>
      <c r="Y382" s="159">
        <v>8135.755720000001</v>
      </c>
      <c r="Z382" s="159">
        <v>9855.9170924999999</v>
      </c>
      <c r="AA382" s="159">
        <v>9613.1719178750009</v>
      </c>
      <c r="AB382" s="159">
        <v>9752.8265953749997</v>
      </c>
      <c r="AC382" s="159">
        <v>9272.9314874999982</v>
      </c>
      <c r="AD382" s="159">
        <v>9204.6959999999999</v>
      </c>
      <c r="AE382" s="159">
        <v>9652.0695799999994</v>
      </c>
      <c r="AF382" s="159">
        <v>9440.5015700000004</v>
      </c>
      <c r="AG382" s="159">
        <v>8432.8356937999979</v>
      </c>
      <c r="AH382" s="159">
        <v>5147.9971078749995</v>
      </c>
      <c r="AI382" s="159">
        <v>4034.4063808250003</v>
      </c>
      <c r="AJ382" s="159">
        <v>2804.6653576518188</v>
      </c>
      <c r="AK382" s="187"/>
    </row>
    <row r="383" spans="1:40" ht="12.75">
      <c r="B383" s="143" t="s">
        <v>295</v>
      </c>
      <c r="C383" s="134" t="s">
        <v>241</v>
      </c>
      <c r="D383" s="159">
        <v>3.5</v>
      </c>
      <c r="E383" s="159">
        <v>3.5</v>
      </c>
      <c r="F383" s="159">
        <v>3.5</v>
      </c>
      <c r="G383" s="159">
        <v>3.5</v>
      </c>
      <c r="H383" s="159">
        <v>3.5</v>
      </c>
      <c r="I383" s="159">
        <v>3.5</v>
      </c>
      <c r="J383" s="159">
        <v>3.5</v>
      </c>
      <c r="K383" s="159">
        <v>3.5</v>
      </c>
      <c r="L383" s="159">
        <v>3.5</v>
      </c>
      <c r="M383" s="159">
        <v>3.5</v>
      </c>
      <c r="N383" s="159">
        <v>3.5</v>
      </c>
      <c r="O383" s="159">
        <v>3.5</v>
      </c>
      <c r="P383" s="159">
        <v>3.5</v>
      </c>
      <c r="Q383" s="159">
        <v>3.5</v>
      </c>
      <c r="R383" s="159">
        <v>3.5</v>
      </c>
      <c r="S383" s="159">
        <v>3</v>
      </c>
      <c r="T383" s="159">
        <v>3</v>
      </c>
      <c r="U383" s="159">
        <v>2.5</v>
      </c>
      <c r="V383" s="159">
        <v>2.5</v>
      </c>
      <c r="W383" s="159">
        <v>1.2</v>
      </c>
      <c r="X383" s="159">
        <v>1</v>
      </c>
      <c r="Y383" s="159">
        <v>0.8</v>
      </c>
      <c r="Z383" s="159">
        <v>0.8</v>
      </c>
      <c r="AA383" s="159">
        <v>0.8</v>
      </c>
      <c r="AB383" s="159">
        <v>0.74</v>
      </c>
      <c r="AC383" s="159">
        <v>0.75</v>
      </c>
      <c r="AD383" s="159">
        <v>0.746</v>
      </c>
      <c r="AE383" s="159">
        <v>0.749</v>
      </c>
      <c r="AF383" s="159">
        <v>0.753</v>
      </c>
      <c r="AG383" s="159">
        <v>0.72699999999999998</v>
      </c>
      <c r="AH383" s="159">
        <v>0.70899999999999996</v>
      </c>
      <c r="AI383" s="159">
        <v>0.79300000000000004</v>
      </c>
      <c r="AJ383" s="159">
        <v>0.58599999999999997</v>
      </c>
      <c r="AK383" s="1"/>
    </row>
    <row r="384" spans="1:40" ht="12.75">
      <c r="B384" s="118" t="s">
        <v>296</v>
      </c>
      <c r="C384" s="134" t="s">
        <v>239</v>
      </c>
      <c r="D384" s="159">
        <v>0</v>
      </c>
      <c r="E384" s="159">
        <v>0</v>
      </c>
      <c r="F384" s="159">
        <v>0</v>
      </c>
      <c r="G384" s="159">
        <v>776.60377587641619</v>
      </c>
      <c r="H384" s="159">
        <v>5824.5283190731207</v>
      </c>
      <c r="I384" s="159">
        <v>15654.843002195459</v>
      </c>
      <c r="J384" s="159">
        <v>22431.407678953397</v>
      </c>
      <c r="K384" s="159">
        <v>28071.42253209055</v>
      </c>
      <c r="L384" s="159">
        <v>32986.440199005832</v>
      </c>
      <c r="M384" s="159">
        <v>37662.741698821963</v>
      </c>
      <c r="N384" s="159">
        <v>42374.360231419436</v>
      </c>
      <c r="O384" s="159">
        <v>46683.506694062344</v>
      </c>
      <c r="P384" s="159">
        <v>50730.765107740408</v>
      </c>
      <c r="Q384" s="159">
        <v>54488.155246296592</v>
      </c>
      <c r="R384" s="159">
        <v>57746.097224373458</v>
      </c>
      <c r="S384" s="159">
        <v>60363.612161489058</v>
      </c>
      <c r="T384" s="159">
        <v>62351.18961701513</v>
      </c>
      <c r="U384" s="159">
        <v>63687.066101628239</v>
      </c>
      <c r="V384" s="159">
        <v>64543.496910136913</v>
      </c>
      <c r="W384" s="159">
        <v>65375.04311950798</v>
      </c>
      <c r="X384" s="159">
        <v>66042.624121224988</v>
      </c>
      <c r="Y384" s="159">
        <v>67365.646684007792</v>
      </c>
      <c r="Z384" s="159">
        <v>70405.529211381043</v>
      </c>
      <c r="AA384" s="159">
        <v>72054.20222107922</v>
      </c>
      <c r="AB384" s="159">
        <v>72813.350057862117</v>
      </c>
      <c r="AC384" s="159">
        <v>73271.548347474949</v>
      </c>
      <c r="AD384" s="159">
        <v>73861.02926481195</v>
      </c>
      <c r="AE384" s="159">
        <v>74281.892546552961</v>
      </c>
      <c r="AF384" s="159">
        <v>74398.289101794522</v>
      </c>
      <c r="AG384" s="159">
        <v>73763.097319119668</v>
      </c>
      <c r="AH384" s="159">
        <v>72333.396373226788</v>
      </c>
      <c r="AI384" s="159">
        <v>70308.927000819953</v>
      </c>
      <c r="AJ384" s="159">
        <v>67344.976012464584</v>
      </c>
      <c r="AK384" s="1"/>
    </row>
    <row r="385" spans="2:40" ht="12.75">
      <c r="B385" s="118" t="s">
        <v>297</v>
      </c>
      <c r="C385" s="134" t="s">
        <v>241</v>
      </c>
      <c r="D385" s="159">
        <v>700</v>
      </c>
      <c r="E385" s="159">
        <v>700</v>
      </c>
      <c r="F385" s="159">
        <v>700</v>
      </c>
      <c r="G385" s="159">
        <v>700</v>
      </c>
      <c r="H385" s="159">
        <v>700</v>
      </c>
      <c r="I385" s="159">
        <v>700</v>
      </c>
      <c r="J385" s="159">
        <v>700</v>
      </c>
      <c r="K385" s="159">
        <v>700</v>
      </c>
      <c r="L385" s="159">
        <v>700</v>
      </c>
      <c r="M385" s="159">
        <v>650</v>
      </c>
      <c r="N385" s="159">
        <v>615</v>
      </c>
      <c r="O385" s="159">
        <v>603</v>
      </c>
      <c r="P385" s="159">
        <v>588</v>
      </c>
      <c r="Q385" s="159">
        <v>582</v>
      </c>
      <c r="R385" s="159">
        <v>553</v>
      </c>
      <c r="S385" s="159">
        <v>548</v>
      </c>
      <c r="T385" s="159">
        <v>536.20000000000005</v>
      </c>
      <c r="U385" s="159">
        <v>521.5</v>
      </c>
      <c r="V385" s="159">
        <v>520.1</v>
      </c>
      <c r="W385" s="159">
        <v>497</v>
      </c>
      <c r="X385" s="159">
        <v>497</v>
      </c>
      <c r="Y385" s="159">
        <v>497</v>
      </c>
      <c r="Z385" s="159">
        <v>497</v>
      </c>
      <c r="AA385" s="159">
        <v>497</v>
      </c>
      <c r="AB385" s="159">
        <v>497</v>
      </c>
      <c r="AC385" s="159">
        <v>497</v>
      </c>
      <c r="AD385" s="159">
        <v>497</v>
      </c>
      <c r="AE385" s="159">
        <v>497</v>
      </c>
      <c r="AF385" s="159">
        <v>497</v>
      </c>
      <c r="AG385" s="159">
        <v>497</v>
      </c>
      <c r="AH385" s="159">
        <v>497</v>
      </c>
      <c r="AI385" s="159">
        <v>497</v>
      </c>
      <c r="AJ385" s="159">
        <v>497</v>
      </c>
      <c r="AK385" s="1"/>
    </row>
    <row r="386" spans="2:40" ht="12.75">
      <c r="B386" s="118" t="s">
        <v>298</v>
      </c>
      <c r="C386" s="134" t="s">
        <v>241</v>
      </c>
      <c r="D386" s="159">
        <v>15</v>
      </c>
      <c r="E386" s="159">
        <v>15</v>
      </c>
      <c r="F386" s="159">
        <v>15</v>
      </c>
      <c r="G386" s="159">
        <v>15</v>
      </c>
      <c r="H386" s="159">
        <v>15</v>
      </c>
      <c r="I386" s="159">
        <v>15</v>
      </c>
      <c r="J386" s="159">
        <v>15</v>
      </c>
      <c r="K386" s="159">
        <v>15</v>
      </c>
      <c r="L386" s="159">
        <v>15</v>
      </c>
      <c r="M386" s="159">
        <v>15</v>
      </c>
      <c r="N386" s="159">
        <v>15</v>
      </c>
      <c r="O386" s="159">
        <v>15</v>
      </c>
      <c r="P386" s="159">
        <v>15</v>
      </c>
      <c r="Q386" s="159">
        <v>15</v>
      </c>
      <c r="R386" s="159">
        <v>15</v>
      </c>
      <c r="S386" s="159">
        <v>10</v>
      </c>
      <c r="T386" s="159">
        <v>10</v>
      </c>
      <c r="U386" s="159">
        <v>10</v>
      </c>
      <c r="V386" s="159">
        <v>10</v>
      </c>
      <c r="W386" s="159">
        <v>10</v>
      </c>
      <c r="X386" s="159">
        <v>10</v>
      </c>
      <c r="Y386" s="159">
        <v>10</v>
      </c>
      <c r="Z386" s="159">
        <v>10</v>
      </c>
      <c r="AA386" s="159">
        <v>10</v>
      </c>
      <c r="AB386" s="159">
        <v>10</v>
      </c>
      <c r="AC386" s="159">
        <v>10</v>
      </c>
      <c r="AD386" s="159">
        <v>10</v>
      </c>
      <c r="AE386" s="159">
        <v>10</v>
      </c>
      <c r="AF386" s="159">
        <v>10</v>
      </c>
      <c r="AG386" s="159">
        <v>10</v>
      </c>
      <c r="AH386" s="159">
        <v>10</v>
      </c>
      <c r="AI386" s="159">
        <v>10</v>
      </c>
      <c r="AJ386" s="159">
        <v>10</v>
      </c>
      <c r="AK386" s="187"/>
    </row>
    <row r="387" spans="2:40" ht="12.75">
      <c r="B387" s="118" t="s">
        <v>299</v>
      </c>
      <c r="C387" s="134" t="s">
        <v>117</v>
      </c>
      <c r="D387" s="317">
        <v>0.04</v>
      </c>
      <c r="E387" s="317">
        <v>0.04</v>
      </c>
      <c r="F387" s="317">
        <v>0.04</v>
      </c>
      <c r="G387" s="317">
        <v>0.04</v>
      </c>
      <c r="H387" s="317">
        <v>0.04</v>
      </c>
      <c r="I387" s="317">
        <v>0.04</v>
      </c>
      <c r="J387" s="317">
        <v>0.04</v>
      </c>
      <c r="K387" s="317">
        <v>0.04</v>
      </c>
      <c r="L387" s="317">
        <v>0.04</v>
      </c>
      <c r="M387" s="317">
        <v>0.04</v>
      </c>
      <c r="N387" s="317">
        <v>0.04</v>
      </c>
      <c r="O387" s="317">
        <v>0.04</v>
      </c>
      <c r="P387" s="317">
        <v>0.04</v>
      </c>
      <c r="Q387" s="317">
        <v>0.04</v>
      </c>
      <c r="R387" s="317">
        <v>0.04</v>
      </c>
      <c r="S387" s="317">
        <v>0.04</v>
      </c>
      <c r="T387" s="317">
        <v>0.04</v>
      </c>
      <c r="U387" s="317">
        <v>0.04</v>
      </c>
      <c r="V387" s="317">
        <v>0.04</v>
      </c>
      <c r="W387" s="317">
        <v>0.04</v>
      </c>
      <c r="X387" s="317">
        <v>0.04</v>
      </c>
      <c r="Y387" s="317">
        <v>0.04</v>
      </c>
      <c r="Z387" s="317">
        <v>0.04</v>
      </c>
      <c r="AA387" s="317">
        <v>0.04</v>
      </c>
      <c r="AB387" s="317">
        <v>0.04</v>
      </c>
      <c r="AC387" s="317">
        <v>0.04</v>
      </c>
      <c r="AD387" s="317">
        <v>0.04</v>
      </c>
      <c r="AE387" s="317">
        <v>0.04</v>
      </c>
      <c r="AF387" s="317">
        <v>0.04</v>
      </c>
      <c r="AG387" s="317">
        <v>0.04</v>
      </c>
      <c r="AH387" s="317">
        <v>0.04</v>
      </c>
      <c r="AI387" s="317">
        <v>0.04</v>
      </c>
      <c r="AJ387" s="317">
        <v>0.04</v>
      </c>
      <c r="AK387" s="1"/>
    </row>
    <row r="388" spans="2:40" ht="12.75">
      <c r="B388" s="118" t="s">
        <v>300</v>
      </c>
      <c r="C388" s="134" t="s">
        <v>117</v>
      </c>
      <c r="D388" s="317">
        <v>0.5</v>
      </c>
      <c r="E388" s="317">
        <v>0.5</v>
      </c>
      <c r="F388" s="317">
        <v>0.5</v>
      </c>
      <c r="G388" s="317">
        <v>0.5</v>
      </c>
      <c r="H388" s="317">
        <v>0.5</v>
      </c>
      <c r="I388" s="317">
        <v>0.5</v>
      </c>
      <c r="J388" s="317">
        <v>0.5</v>
      </c>
      <c r="K388" s="317">
        <v>0.5</v>
      </c>
      <c r="L388" s="317">
        <v>0.5</v>
      </c>
      <c r="M388" s="317">
        <v>0.5</v>
      </c>
      <c r="N388" s="317">
        <v>0.5</v>
      </c>
      <c r="O388" s="317">
        <v>0.5</v>
      </c>
      <c r="P388" s="317">
        <v>0.5</v>
      </c>
      <c r="Q388" s="317">
        <v>0.5</v>
      </c>
      <c r="R388" s="317">
        <v>0.5</v>
      </c>
      <c r="S388" s="317">
        <v>0.5</v>
      </c>
      <c r="T388" s="317">
        <v>0.5</v>
      </c>
      <c r="U388" s="317">
        <v>0.5</v>
      </c>
      <c r="V388" s="317">
        <v>0.5</v>
      </c>
      <c r="W388" s="317">
        <v>0.5</v>
      </c>
      <c r="X388" s="317">
        <v>0.5</v>
      </c>
      <c r="Y388" s="317">
        <v>0.5</v>
      </c>
      <c r="Z388" s="317">
        <v>0.5</v>
      </c>
      <c r="AA388" s="317">
        <v>0.5</v>
      </c>
      <c r="AB388" s="317">
        <v>0.5</v>
      </c>
      <c r="AC388" s="317">
        <v>0.5</v>
      </c>
      <c r="AD388" s="317">
        <v>0.5</v>
      </c>
      <c r="AE388" s="317">
        <v>0.5</v>
      </c>
      <c r="AF388" s="317">
        <v>0.5</v>
      </c>
      <c r="AG388" s="317">
        <v>0.5</v>
      </c>
      <c r="AH388" s="317">
        <v>0.5</v>
      </c>
      <c r="AI388" s="317">
        <v>0.5</v>
      </c>
      <c r="AJ388" s="317">
        <v>0.5</v>
      </c>
      <c r="AK388" s="1"/>
    </row>
    <row r="389" spans="2:40" ht="12.75">
      <c r="B389" s="143" t="s">
        <v>301</v>
      </c>
      <c r="C389" s="134" t="s">
        <v>239</v>
      </c>
      <c r="D389" s="159">
        <v>0</v>
      </c>
      <c r="E389" s="159">
        <v>0</v>
      </c>
      <c r="F389" s="159">
        <v>0</v>
      </c>
      <c r="G389" s="159">
        <v>2.5118321756237836</v>
      </c>
      <c r="H389" s="159">
        <v>18.838741317178375</v>
      </c>
      <c r="I389" s="159">
        <v>50.095497607025472</v>
      </c>
      <c r="J389" s="159">
        <v>71.780504572650884</v>
      </c>
      <c r="K389" s="159">
        <v>89.828552102689756</v>
      </c>
      <c r="L389" s="159">
        <v>105.55660863681867</v>
      </c>
      <c r="M389" s="159">
        <v>120.5207734362303</v>
      </c>
      <c r="N389" s="159">
        <v>135.59795274054221</v>
      </c>
      <c r="O389" s="159">
        <v>149.38722142099954</v>
      </c>
      <c r="P389" s="159">
        <v>162.33844834476932</v>
      </c>
      <c r="Q389" s="159">
        <v>174.3620967881491</v>
      </c>
      <c r="R389" s="159">
        <v>184.78751111799508</v>
      </c>
      <c r="S389" s="159">
        <v>193.16355891676497</v>
      </c>
      <c r="T389" s="159">
        <v>199.52380677444842</v>
      </c>
      <c r="U389" s="159">
        <v>203.79861152521042</v>
      </c>
      <c r="V389" s="159">
        <v>206.53919011243818</v>
      </c>
      <c r="W389" s="159">
        <v>209.20013798242559</v>
      </c>
      <c r="X389" s="159">
        <v>211.33639718791994</v>
      </c>
      <c r="Y389" s="159">
        <v>215.57006938882495</v>
      </c>
      <c r="Z389" s="159">
        <v>225.29769347641934</v>
      </c>
      <c r="AA389" s="159">
        <v>230.57344710745349</v>
      </c>
      <c r="AB389" s="159">
        <v>233.00272018515878</v>
      </c>
      <c r="AC389" s="159">
        <v>234.46895471191982</v>
      </c>
      <c r="AD389" s="159">
        <v>236.35529364739824</v>
      </c>
      <c r="AE389" s="159">
        <v>237.70205614896949</v>
      </c>
      <c r="AF389" s="159">
        <v>238.07452512574255</v>
      </c>
      <c r="AG389" s="159">
        <v>236.04191142118293</v>
      </c>
      <c r="AH389" s="159">
        <v>231.46686839432579</v>
      </c>
      <c r="AI389" s="159">
        <v>224.98856640262383</v>
      </c>
      <c r="AJ389" s="159">
        <v>215.41384392541244</v>
      </c>
      <c r="AK389" s="1"/>
    </row>
    <row r="390" spans="2:40" ht="12.75">
      <c r="B390" s="360" t="s">
        <v>365</v>
      </c>
      <c r="C390" s="134" t="s">
        <v>241</v>
      </c>
      <c r="D390" s="159">
        <v>680.97075690716019</v>
      </c>
      <c r="E390" s="159">
        <v>680.97075690716019</v>
      </c>
      <c r="F390" s="159">
        <v>680.97075690716019</v>
      </c>
      <c r="G390" s="159">
        <v>680.97075690716019</v>
      </c>
      <c r="H390" s="159">
        <v>680.97075690716019</v>
      </c>
      <c r="I390" s="159">
        <v>680.97075690716019</v>
      </c>
      <c r="J390" s="159">
        <v>669.09231195676693</v>
      </c>
      <c r="K390" s="159">
        <v>658.49813432497251</v>
      </c>
      <c r="L390" s="159">
        <v>647.42142673605031</v>
      </c>
      <c r="M390" s="159">
        <v>629.49263671405208</v>
      </c>
      <c r="N390" s="159">
        <v>609.81277213839667</v>
      </c>
      <c r="O390" s="159">
        <v>591.25376383504954</v>
      </c>
      <c r="P390" s="159">
        <v>573.18564271417586</v>
      </c>
      <c r="Q390" s="159">
        <v>556.35422799904848</v>
      </c>
      <c r="R390" s="159">
        <v>538.50364162654068</v>
      </c>
      <c r="S390" s="159">
        <v>521.89299569929938</v>
      </c>
      <c r="T390" s="159">
        <v>505.69273653233864</v>
      </c>
      <c r="U390" s="159">
        <v>489.87157152912613</v>
      </c>
      <c r="V390" s="159">
        <v>474.9877102395759</v>
      </c>
      <c r="W390" s="159">
        <v>460.69600131338245</v>
      </c>
      <c r="X390" s="159">
        <v>448.05657594207958</v>
      </c>
      <c r="Y390" s="159">
        <v>438.67087706664631</v>
      </c>
      <c r="Z390" s="159">
        <v>426.26097148544346</v>
      </c>
      <c r="AA390" s="159">
        <v>416.76082141259792</v>
      </c>
      <c r="AB390" s="159">
        <v>409.37922260704084</v>
      </c>
      <c r="AC390" s="159">
        <v>404.05142753014337</v>
      </c>
      <c r="AD390" s="159">
        <v>400.26324417281836</v>
      </c>
      <c r="AE390" s="159">
        <v>393.96993013684278</v>
      </c>
      <c r="AF390" s="159">
        <v>388.10100802198571</v>
      </c>
      <c r="AG390" s="159">
        <v>384.06472303281345</v>
      </c>
      <c r="AH390" s="159">
        <v>378.95156394986128</v>
      </c>
      <c r="AI390" s="159">
        <v>373.82951297342993</v>
      </c>
      <c r="AJ390" s="159">
        <v>365.72188919869438</v>
      </c>
      <c r="AK390" s="187"/>
    </row>
    <row r="391" spans="2:40" ht="12.75">
      <c r="B391" s="143" t="s">
        <v>302</v>
      </c>
      <c r="C391" s="134" t="s">
        <v>239</v>
      </c>
      <c r="D391" s="159">
        <v>0</v>
      </c>
      <c r="E391" s="159">
        <v>0</v>
      </c>
      <c r="F391" s="159">
        <v>0</v>
      </c>
      <c r="G391" s="159">
        <v>5.8319468303923818</v>
      </c>
      <c r="H391" s="159">
        <v>43.739601227942863</v>
      </c>
      <c r="I391" s="159">
        <v>116.31122545584412</v>
      </c>
      <c r="J391" s="159">
        <v>191.32629730130034</v>
      </c>
      <c r="K391" s="159">
        <v>322.49710685318558</v>
      </c>
      <c r="L391" s="159">
        <v>465.299048452107</v>
      </c>
      <c r="M391" s="159">
        <v>611.47812070790246</v>
      </c>
      <c r="N391" s="159">
        <v>788.57621965611747</v>
      </c>
      <c r="O391" s="159">
        <v>996.09898456283611</v>
      </c>
      <c r="P391" s="159">
        <v>1289.7184578754809</v>
      </c>
      <c r="Q391" s="159">
        <v>1595.7859797889062</v>
      </c>
      <c r="R391" s="159">
        <v>1756.402389297564</v>
      </c>
      <c r="S391" s="159">
        <v>2058.366075560029</v>
      </c>
      <c r="T391" s="159">
        <v>1470.7750000000003</v>
      </c>
      <c r="U391" s="159">
        <v>1893.4580000000005</v>
      </c>
      <c r="V391" s="159">
        <v>2175.922</v>
      </c>
      <c r="W391" s="159">
        <v>2497.8049999999998</v>
      </c>
      <c r="X391" s="159">
        <v>2894.9170000000008</v>
      </c>
      <c r="Y391" s="159">
        <v>2235.2630000000004</v>
      </c>
      <c r="Z391" s="159">
        <v>2708.9090000000001</v>
      </c>
      <c r="AA391" s="159">
        <v>2835.0500000000006</v>
      </c>
      <c r="AB391" s="159">
        <v>2839.4430000000002</v>
      </c>
      <c r="AC391" s="159">
        <v>2694.2379999999998</v>
      </c>
      <c r="AD391" s="159">
        <v>2665.71</v>
      </c>
      <c r="AE391" s="159">
        <v>2927.4389999999994</v>
      </c>
      <c r="AF391" s="159">
        <v>2941.0420000000004</v>
      </c>
      <c r="AG391" s="159">
        <v>2920.3290000000002</v>
      </c>
      <c r="AH391" s="159">
        <v>2763.3809999999999</v>
      </c>
      <c r="AI391" s="159">
        <v>2667.1410000000005</v>
      </c>
      <c r="AJ391" s="159">
        <v>2383.6550000000007</v>
      </c>
      <c r="AK391" s="1"/>
    </row>
    <row r="392" spans="2:40" ht="12.75">
      <c r="B392" s="143" t="s">
        <v>303</v>
      </c>
      <c r="C392" s="134" t="s">
        <v>241</v>
      </c>
      <c r="D392" s="159">
        <v>675.50434945272002</v>
      </c>
      <c r="E392" s="159">
        <v>675.50434945272002</v>
      </c>
      <c r="F392" s="159">
        <v>675.50434945272002</v>
      </c>
      <c r="G392" s="159">
        <v>675.50434945272002</v>
      </c>
      <c r="H392" s="159">
        <v>675.50434945272002</v>
      </c>
      <c r="I392" s="159">
        <v>675.50434945272002</v>
      </c>
      <c r="J392" s="159">
        <v>659.65729260052524</v>
      </c>
      <c r="K392" s="159">
        <v>645.79091740367414</v>
      </c>
      <c r="L392" s="159">
        <v>629.41625092749814</v>
      </c>
      <c r="M392" s="159">
        <v>612.4933705630109</v>
      </c>
      <c r="N392" s="159">
        <v>593.13667412581322</v>
      </c>
      <c r="O392" s="159">
        <v>579.30593171090948</v>
      </c>
      <c r="P392" s="159">
        <v>567.12167496854818</v>
      </c>
      <c r="Q392" s="159">
        <v>560.45740451628239</v>
      </c>
      <c r="R392" s="159">
        <v>537.73514627124018</v>
      </c>
      <c r="S392" s="159">
        <v>521.94309878796696</v>
      </c>
      <c r="T392" s="159">
        <v>483.75331039486804</v>
      </c>
      <c r="U392" s="159">
        <v>474.79151189517393</v>
      </c>
      <c r="V392" s="159">
        <v>466.39412572656755</v>
      </c>
      <c r="W392" s="159">
        <v>455.85872626994001</v>
      </c>
      <c r="X392" s="159">
        <v>444.39482084020403</v>
      </c>
      <c r="Y392" s="159">
        <v>427.2313551622052</v>
      </c>
      <c r="Z392" s="159">
        <v>404.27961344944219</v>
      </c>
      <c r="AA392" s="159">
        <v>412.18974836907029</v>
      </c>
      <c r="AB392" s="159">
        <v>393.48264632911059</v>
      </c>
      <c r="AC392" s="159">
        <v>380.19983347892543</v>
      </c>
      <c r="AD392" s="159">
        <v>370.49535573268952</v>
      </c>
      <c r="AE392" s="159">
        <v>359.88493926404607</v>
      </c>
      <c r="AF392" s="159">
        <v>349.40325149055894</v>
      </c>
      <c r="AG392" s="159">
        <v>347.36287564283094</v>
      </c>
      <c r="AH392" s="159">
        <v>338.9183986401282</v>
      </c>
      <c r="AI392" s="159">
        <v>336.79268338338608</v>
      </c>
      <c r="AJ392" s="159">
        <v>333.81377671398837</v>
      </c>
      <c r="AK392" s="1"/>
    </row>
    <row r="393" spans="2:40" ht="12.75">
      <c r="B393" s="143" t="s">
        <v>304</v>
      </c>
      <c r="C393" s="134" t="s">
        <v>245</v>
      </c>
      <c r="D393" s="311" t="s">
        <v>530</v>
      </c>
      <c r="E393" s="311" t="s">
        <v>530</v>
      </c>
      <c r="F393" s="311" t="s">
        <v>530</v>
      </c>
      <c r="G393" s="311" t="s">
        <v>530</v>
      </c>
      <c r="H393" s="311" t="s">
        <v>530</v>
      </c>
      <c r="I393" s="311" t="s">
        <v>530</v>
      </c>
      <c r="J393" s="311" t="s">
        <v>530</v>
      </c>
      <c r="K393" s="311" t="s">
        <v>530</v>
      </c>
      <c r="L393" s="311" t="s">
        <v>530</v>
      </c>
      <c r="M393" s="311" t="s">
        <v>530</v>
      </c>
      <c r="N393" s="311" t="s">
        <v>530</v>
      </c>
      <c r="O393" s="311">
        <v>8</v>
      </c>
      <c r="P393" s="311">
        <v>61.18</v>
      </c>
      <c r="Q393" s="311">
        <v>246</v>
      </c>
      <c r="R393" s="311">
        <v>348.8</v>
      </c>
      <c r="S393" s="311">
        <v>530.6</v>
      </c>
      <c r="T393" s="311">
        <v>489.4</v>
      </c>
      <c r="U393" s="311">
        <v>604.44011</v>
      </c>
      <c r="V393" s="311">
        <v>686.41041999999993</v>
      </c>
      <c r="W393" s="311">
        <v>786.70400000000006</v>
      </c>
      <c r="X393" s="311">
        <v>898.1</v>
      </c>
      <c r="Y393" s="311">
        <v>644.5</v>
      </c>
      <c r="Z393" s="311">
        <v>785.8</v>
      </c>
      <c r="AA393" s="311">
        <v>785.13649299999997</v>
      </c>
      <c r="AB393" s="311">
        <v>773</v>
      </c>
      <c r="AC393" s="311">
        <v>710.06500000000005</v>
      </c>
      <c r="AD393" s="311">
        <v>682.40499999999997</v>
      </c>
      <c r="AE393" s="311">
        <v>720</v>
      </c>
      <c r="AF393" s="311">
        <v>718</v>
      </c>
      <c r="AG393" s="311">
        <v>694</v>
      </c>
      <c r="AH393" s="311">
        <v>625</v>
      </c>
      <c r="AI393" s="311">
        <v>579</v>
      </c>
      <c r="AJ393" s="311">
        <v>501</v>
      </c>
      <c r="AK393" s="1"/>
    </row>
    <row r="394" spans="2:40" ht="14.25">
      <c r="B394" s="86" t="s">
        <v>280</v>
      </c>
      <c r="C394" s="228" t="s">
        <v>186</v>
      </c>
      <c r="D394" s="311" t="s">
        <v>528</v>
      </c>
      <c r="E394" s="311" t="s">
        <v>528</v>
      </c>
      <c r="F394" s="311">
        <v>3.5715113747150671</v>
      </c>
      <c r="G394" s="311">
        <v>23.214823935647939</v>
      </c>
      <c r="H394" s="311">
        <v>39.88187701765159</v>
      </c>
      <c r="I394" s="311">
        <v>44.048640288152491</v>
      </c>
      <c r="J394" s="311">
        <v>45.1443957965</v>
      </c>
      <c r="K394" s="311">
        <v>47.969784225999987</v>
      </c>
      <c r="L394" s="311">
        <v>43.969728757499993</v>
      </c>
      <c r="M394" s="311">
        <v>43.303055704999991</v>
      </c>
      <c r="N394" s="311">
        <v>44.413175443</v>
      </c>
      <c r="O394" s="311">
        <v>42.831179117999994</v>
      </c>
      <c r="P394" s="311">
        <v>44.986342446499989</v>
      </c>
      <c r="Q394" s="311">
        <v>45.087156796499997</v>
      </c>
      <c r="R394" s="311">
        <v>46.086589640000007</v>
      </c>
      <c r="S394" s="311">
        <v>40.586765192999991</v>
      </c>
      <c r="T394" s="311">
        <v>43.188323256000004</v>
      </c>
      <c r="U394" s="311">
        <v>36.371071295</v>
      </c>
      <c r="V394" s="311">
        <v>36.27837463249999</v>
      </c>
      <c r="W394" s="311">
        <v>11.938830134400002</v>
      </c>
      <c r="X394" s="311">
        <v>12.079409888000002</v>
      </c>
      <c r="Y394" s="311">
        <v>8.4611859488000025</v>
      </c>
      <c r="Z394" s="311">
        <v>10.250153776199999</v>
      </c>
      <c r="AA394" s="311">
        <v>9.9976987945900024</v>
      </c>
      <c r="AB394" s="311">
        <v>9.382219184750749</v>
      </c>
      <c r="AC394" s="311">
        <v>9.0411082003124985</v>
      </c>
      <c r="AD394" s="311">
        <v>8.9267141807999995</v>
      </c>
      <c r="AE394" s="311">
        <v>9.398220150045999</v>
      </c>
      <c r="AF394" s="311">
        <v>9.2413069868729991</v>
      </c>
      <c r="AG394" s="311">
        <v>7.9698730142103784</v>
      </c>
      <c r="AH394" s="311">
        <v>4.7449089343283877</v>
      </c>
      <c r="AI394" s="311">
        <v>4.1590695379924938</v>
      </c>
      <c r="AJ394" s="311">
        <v>2.1365940694591554</v>
      </c>
      <c r="AK394" s="1"/>
    </row>
    <row r="395" spans="2:40" ht="14.25">
      <c r="B395" s="86" t="s">
        <v>281</v>
      </c>
      <c r="C395" s="228" t="s">
        <v>186</v>
      </c>
      <c r="D395" s="311" t="s">
        <v>528</v>
      </c>
      <c r="E395" s="311" t="s">
        <v>528</v>
      </c>
      <c r="F395" s="311" t="s">
        <v>528</v>
      </c>
      <c r="G395" s="311">
        <v>31.50159188575666</v>
      </c>
      <c r="H395" s="311">
        <v>236.26193914317491</v>
      </c>
      <c r="I395" s="311">
        <v>640.10349042641269</v>
      </c>
      <c r="J395" s="311">
        <v>907.88716489515321</v>
      </c>
      <c r="K395" s="311">
        <v>1126.2871440231099</v>
      </c>
      <c r="L395" s="311">
        <v>1311.3633012080486</v>
      </c>
      <c r="M395" s="311">
        <v>1475.9413323102706</v>
      </c>
      <c r="N395" s="311">
        <v>1634.5393983659669</v>
      </c>
      <c r="O395" s="311">
        <v>1773.8930628030598</v>
      </c>
      <c r="P395" s="311">
        <v>1899.4631762023171</v>
      </c>
      <c r="Q395" s="311">
        <v>2012.8149816266898</v>
      </c>
      <c r="R395" s="311">
        <v>2091.144486649639</v>
      </c>
      <c r="S395" s="311">
        <v>2118.8616632312924</v>
      </c>
      <c r="T395" s="311">
        <v>2124.4356962257175</v>
      </c>
      <c r="U395" s="311">
        <v>2108.2380322812628</v>
      </c>
      <c r="V395" s="311">
        <v>2079.9945507646462</v>
      </c>
      <c r="W395" s="311">
        <v>2050.065987625173</v>
      </c>
      <c r="X395" s="311">
        <v>2020.2462143430519</v>
      </c>
      <c r="Y395" s="311">
        <v>2023.7636726596943</v>
      </c>
      <c r="Z395" s="311">
        <v>2067.6725368386983</v>
      </c>
      <c r="AA395" s="311">
        <v>2069.0795199843124</v>
      </c>
      <c r="AB395" s="311">
        <v>2049.5454724337833</v>
      </c>
      <c r="AC395" s="311">
        <v>2027.4651911564758</v>
      </c>
      <c r="AD395" s="311">
        <v>2013.4526769962724</v>
      </c>
      <c r="AE395" s="311">
        <v>1990.8528301980557</v>
      </c>
      <c r="AF395" s="311">
        <v>1963.7543938542563</v>
      </c>
      <c r="AG395" s="311">
        <v>1924.5873617769648</v>
      </c>
      <c r="AH395" s="311">
        <v>1866.7739785578485</v>
      </c>
      <c r="AI395" s="311">
        <v>1797.4168468007326</v>
      </c>
      <c r="AJ395" s="311">
        <v>1701.5324899002956</v>
      </c>
      <c r="AK395" s="1"/>
    </row>
    <row r="396" spans="2:40" ht="14.25">
      <c r="B396" s="86" t="s">
        <v>282</v>
      </c>
      <c r="C396" s="228" t="s">
        <v>186</v>
      </c>
      <c r="D396" s="311" t="s">
        <v>528</v>
      </c>
      <c r="E396" s="311" t="s">
        <v>528</v>
      </c>
      <c r="F396" s="311" t="s">
        <v>528</v>
      </c>
      <c r="G396" s="311">
        <v>5.1213570846191754</v>
      </c>
      <c r="H396" s="311">
        <v>38.410178134643814</v>
      </c>
      <c r="I396" s="311">
        <v>102.13936029127822</v>
      </c>
      <c r="J396" s="311">
        <v>164.07272346537664</v>
      </c>
      <c r="K396" s="311">
        <v>270.74541324317426</v>
      </c>
      <c r="L396" s="311">
        <v>380.72681742791468</v>
      </c>
      <c r="M396" s="311">
        <v>486.88418373129446</v>
      </c>
      <c r="N396" s="311">
        <v>608.05351908799719</v>
      </c>
      <c r="O396" s="311">
        <v>739.759865427004</v>
      </c>
      <c r="P396" s="311">
        <v>871.32147968865434</v>
      </c>
      <c r="Q396" s="311">
        <v>842.88108891475213</v>
      </c>
      <c r="R396" s="311">
        <v>774.38308443610561</v>
      </c>
      <c r="S396" s="311">
        <v>706.87495829317652</v>
      </c>
      <c r="T396" s="311">
        <v>288.71995762481583</v>
      </c>
      <c r="U396" s="311">
        <v>382.92497948901621</v>
      </c>
      <c r="V396" s="311">
        <v>426.95486449096575</v>
      </c>
      <c r="W396" s="311">
        <v>457.52486750189354</v>
      </c>
      <c r="X396" s="311">
        <v>504.90195803093974</v>
      </c>
      <c r="Y396" s="311">
        <v>403.6167728241175</v>
      </c>
      <c r="Z396" s="311">
        <v>402.16368840662955</v>
      </c>
      <c r="AA396" s="311">
        <v>498.47466904785284</v>
      </c>
      <c r="AB396" s="311">
        <v>447.55300946286928</v>
      </c>
      <c r="AC396" s="311">
        <v>408.56899063837085</v>
      </c>
      <c r="AD396" s="311">
        <v>396.79662714924427</v>
      </c>
      <c r="AE396" s="311">
        <v>433.60356872845961</v>
      </c>
      <c r="AF396" s="311">
        <v>402.49252884138559</v>
      </c>
      <c r="AG396" s="311">
        <v>416.53804304209882</v>
      </c>
      <c r="AH396" s="311">
        <v>405.0288623583229</v>
      </c>
      <c r="AI396" s="311">
        <v>415.05564665740206</v>
      </c>
      <c r="AJ396" s="311">
        <v>383.10594131313678</v>
      </c>
      <c r="AK396" s="1"/>
    </row>
    <row r="397" spans="2:40" ht="14.25">
      <c r="B397" s="86" t="s">
        <v>283</v>
      </c>
      <c r="C397" s="228" t="s">
        <v>186</v>
      </c>
      <c r="D397" s="311" t="s">
        <v>528</v>
      </c>
      <c r="E397" s="311" t="s">
        <v>528</v>
      </c>
      <c r="F397" s="311">
        <v>3.5951323608445942</v>
      </c>
      <c r="G397" s="311">
        <v>60.233523347655144</v>
      </c>
      <c r="H397" s="311">
        <v>316.63436721233762</v>
      </c>
      <c r="I397" s="311">
        <v>786.29149100584345</v>
      </c>
      <c r="J397" s="311">
        <v>1117.1042841570297</v>
      </c>
      <c r="K397" s="311">
        <v>1445.0023414922839</v>
      </c>
      <c r="L397" s="311">
        <v>1736.0598473934635</v>
      </c>
      <c r="M397" s="311">
        <v>2006.1285717465646</v>
      </c>
      <c r="N397" s="311">
        <v>2287.0060928969638</v>
      </c>
      <c r="O397" s="311">
        <v>2556.4841073480638</v>
      </c>
      <c r="P397" s="311">
        <v>2815.7709983374716</v>
      </c>
      <c r="Q397" s="311">
        <v>2900.7832273379418</v>
      </c>
      <c r="R397" s="311">
        <v>2911.6141607257446</v>
      </c>
      <c r="S397" s="311">
        <v>2866.3233867174695</v>
      </c>
      <c r="T397" s="311">
        <v>2456.3439771065337</v>
      </c>
      <c r="U397" s="311">
        <v>2527.5340830652794</v>
      </c>
      <c r="V397" s="311">
        <v>2543.2277898881121</v>
      </c>
      <c r="W397" s="311">
        <v>2519.5296852614665</v>
      </c>
      <c r="X397" s="311">
        <v>2537.2275822619922</v>
      </c>
      <c r="Y397" s="311">
        <v>2435.8416314326118</v>
      </c>
      <c r="Z397" s="311">
        <v>2480.086379021528</v>
      </c>
      <c r="AA397" s="311">
        <v>2577.5518878267558</v>
      </c>
      <c r="AB397" s="311">
        <v>2506.4807010814025</v>
      </c>
      <c r="AC397" s="311">
        <v>2445.075289995159</v>
      </c>
      <c r="AD397" s="311">
        <v>2419.1760183263164</v>
      </c>
      <c r="AE397" s="311">
        <v>2433.8546190765614</v>
      </c>
      <c r="AF397" s="311">
        <v>2375.4882296825149</v>
      </c>
      <c r="AG397" s="311">
        <v>2349.0952778332739</v>
      </c>
      <c r="AH397" s="311">
        <v>2276.5477498504993</v>
      </c>
      <c r="AI397" s="311">
        <v>2216.6315629961273</v>
      </c>
      <c r="AJ397" s="311">
        <v>2086.7750252828914</v>
      </c>
      <c r="AK397" s="114"/>
    </row>
    <row r="398" spans="2:40" ht="12.75">
      <c r="B398" s="199"/>
      <c r="C398" s="229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207"/>
      <c r="AH398" s="207"/>
      <c r="AI398" s="207"/>
      <c r="AJ398" s="207"/>
      <c r="AK398" s="1"/>
      <c r="AN398" s="15"/>
    </row>
    <row r="399" spans="2:40" ht="12.75">
      <c r="B399" s="66"/>
      <c r="C399" s="68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125"/>
    </row>
    <row r="400" spans="2:40" ht="12.75">
      <c r="B400" s="343" t="s">
        <v>452</v>
      </c>
      <c r="C400" s="68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</row>
    <row r="401" spans="2:40" ht="12.75">
      <c r="B401" s="120" t="s">
        <v>114</v>
      </c>
      <c r="C401" s="120" t="s">
        <v>115</v>
      </c>
      <c r="D401" s="121">
        <v>1990</v>
      </c>
      <c r="E401" s="121">
        <f t="shared" ref="E401:AJ401" si="526">D401+1</f>
        <v>1991</v>
      </c>
      <c r="F401" s="121">
        <f t="shared" si="526"/>
        <v>1992</v>
      </c>
      <c r="G401" s="121">
        <f t="shared" si="526"/>
        <v>1993</v>
      </c>
      <c r="H401" s="121">
        <f t="shared" si="526"/>
        <v>1994</v>
      </c>
      <c r="I401" s="121">
        <f t="shared" si="526"/>
        <v>1995</v>
      </c>
      <c r="J401" s="121">
        <f t="shared" si="526"/>
        <v>1996</v>
      </c>
      <c r="K401" s="121">
        <f t="shared" si="526"/>
        <v>1997</v>
      </c>
      <c r="L401" s="121">
        <f t="shared" si="526"/>
        <v>1998</v>
      </c>
      <c r="M401" s="121">
        <f t="shared" si="526"/>
        <v>1999</v>
      </c>
      <c r="N401" s="121">
        <f t="shared" si="526"/>
        <v>2000</v>
      </c>
      <c r="O401" s="121">
        <f t="shared" si="526"/>
        <v>2001</v>
      </c>
      <c r="P401" s="121">
        <f t="shared" si="526"/>
        <v>2002</v>
      </c>
      <c r="Q401" s="121">
        <f t="shared" si="526"/>
        <v>2003</v>
      </c>
      <c r="R401" s="121">
        <f t="shared" si="526"/>
        <v>2004</v>
      </c>
      <c r="S401" s="121">
        <f t="shared" si="526"/>
        <v>2005</v>
      </c>
      <c r="T401" s="121">
        <f t="shared" si="526"/>
        <v>2006</v>
      </c>
      <c r="U401" s="121">
        <f t="shared" si="526"/>
        <v>2007</v>
      </c>
      <c r="V401" s="121">
        <f t="shared" si="526"/>
        <v>2008</v>
      </c>
      <c r="W401" s="121">
        <f t="shared" si="526"/>
        <v>2009</v>
      </c>
      <c r="X401" s="121">
        <f t="shared" si="526"/>
        <v>2010</v>
      </c>
      <c r="Y401" s="121">
        <f t="shared" si="526"/>
        <v>2011</v>
      </c>
      <c r="Z401" s="121">
        <f t="shared" si="526"/>
        <v>2012</v>
      </c>
      <c r="AA401" s="121">
        <f t="shared" si="526"/>
        <v>2013</v>
      </c>
      <c r="AB401" s="121">
        <f t="shared" si="526"/>
        <v>2014</v>
      </c>
      <c r="AC401" s="121">
        <f t="shared" si="526"/>
        <v>2015</v>
      </c>
      <c r="AD401" s="121">
        <f t="shared" si="526"/>
        <v>2016</v>
      </c>
      <c r="AE401" s="121">
        <f t="shared" si="526"/>
        <v>2017</v>
      </c>
      <c r="AF401" s="121">
        <f t="shared" si="526"/>
        <v>2018</v>
      </c>
      <c r="AG401" s="121">
        <f t="shared" si="526"/>
        <v>2019</v>
      </c>
      <c r="AH401" s="121">
        <f t="shared" si="526"/>
        <v>2020</v>
      </c>
      <c r="AI401" s="121">
        <f t="shared" si="526"/>
        <v>2021</v>
      </c>
      <c r="AJ401" s="121">
        <f t="shared" si="526"/>
        <v>2022</v>
      </c>
    </row>
    <row r="402" spans="2:40" ht="12.75">
      <c r="B402" s="86" t="s">
        <v>274</v>
      </c>
      <c r="C402" s="87" t="s">
        <v>275</v>
      </c>
      <c r="D402" s="91">
        <v>0</v>
      </c>
      <c r="E402" s="91">
        <v>0</v>
      </c>
      <c r="F402" s="91">
        <v>0</v>
      </c>
      <c r="G402" s="89">
        <v>2E-3</v>
      </c>
      <c r="H402" s="89">
        <v>2E-3</v>
      </c>
      <c r="I402" s="89">
        <v>2E-3</v>
      </c>
      <c r="J402" s="89">
        <v>2E-3</v>
      </c>
      <c r="K402" s="89">
        <v>2E-3</v>
      </c>
      <c r="L402" s="89">
        <v>2E-3</v>
      </c>
      <c r="M402" s="89">
        <v>2E-3</v>
      </c>
      <c r="N402" s="89">
        <v>2E-3</v>
      </c>
      <c r="O402" s="89">
        <v>2E-3</v>
      </c>
      <c r="P402" s="89">
        <v>2E-3</v>
      </c>
      <c r="Q402" s="89">
        <v>2E-3</v>
      </c>
      <c r="R402" s="89">
        <v>2E-3</v>
      </c>
      <c r="S402" s="89">
        <v>2E-3</v>
      </c>
      <c r="T402" s="89">
        <v>2E-3</v>
      </c>
      <c r="U402" s="89">
        <v>2E-3</v>
      </c>
      <c r="V402" s="89">
        <v>2E-3</v>
      </c>
      <c r="W402" s="89">
        <v>2E-3</v>
      </c>
      <c r="X402" s="89">
        <v>2E-3</v>
      </c>
      <c r="Y402" s="89">
        <v>2E-3</v>
      </c>
      <c r="Z402" s="89">
        <v>2E-3</v>
      </c>
      <c r="AA402" s="89">
        <v>2E-3</v>
      </c>
      <c r="AB402" s="89">
        <v>2E-3</v>
      </c>
      <c r="AC402" s="89">
        <v>2E-3</v>
      </c>
      <c r="AD402" s="89">
        <v>2E-3</v>
      </c>
      <c r="AE402" s="89">
        <v>2E-3</v>
      </c>
      <c r="AF402" s="89">
        <v>2E-3</v>
      </c>
      <c r="AG402" s="89">
        <v>2E-3</v>
      </c>
      <c r="AH402" s="89">
        <v>2E-3</v>
      </c>
      <c r="AI402" s="89">
        <v>2E-3</v>
      </c>
      <c r="AJ402" s="89">
        <v>2E-3</v>
      </c>
      <c r="AK402" s="187"/>
    </row>
    <row r="403" spans="2:40" ht="12.75">
      <c r="B403" s="86" t="s">
        <v>276</v>
      </c>
      <c r="C403" s="87" t="s">
        <v>275</v>
      </c>
      <c r="D403" s="97">
        <v>0</v>
      </c>
      <c r="E403" s="97">
        <v>0</v>
      </c>
      <c r="F403" s="97">
        <v>0</v>
      </c>
      <c r="G403" s="97">
        <v>0.05</v>
      </c>
      <c r="H403" s="97">
        <v>0.05</v>
      </c>
      <c r="I403" s="97">
        <v>0.05</v>
      </c>
      <c r="J403" s="97">
        <v>0.05</v>
      </c>
      <c r="K403" s="97">
        <v>0.05</v>
      </c>
      <c r="L403" s="97">
        <v>0.05</v>
      </c>
      <c r="M403" s="97">
        <v>0.05</v>
      </c>
      <c r="N403" s="97">
        <v>0.05</v>
      </c>
      <c r="O403" s="97">
        <v>0.05</v>
      </c>
      <c r="P403" s="97">
        <v>0.05</v>
      </c>
      <c r="Q403" s="97">
        <v>0.05</v>
      </c>
      <c r="R403" s="97">
        <v>0.05</v>
      </c>
      <c r="S403" s="97">
        <v>0.05</v>
      </c>
      <c r="T403" s="97">
        <v>0.05</v>
      </c>
      <c r="U403" s="97">
        <v>0.05</v>
      </c>
      <c r="V403" s="97">
        <v>0.05</v>
      </c>
      <c r="W403" s="97">
        <v>0.05</v>
      </c>
      <c r="X403" s="97">
        <v>0.05</v>
      </c>
      <c r="Y403" s="97">
        <v>0.05</v>
      </c>
      <c r="Z403" s="97">
        <v>0.05</v>
      </c>
      <c r="AA403" s="97">
        <v>0.05</v>
      </c>
      <c r="AB403" s="97">
        <v>0.05</v>
      </c>
      <c r="AC403" s="97">
        <v>0.05</v>
      </c>
      <c r="AD403" s="97">
        <v>0.05</v>
      </c>
      <c r="AE403" s="97">
        <v>0.05</v>
      </c>
      <c r="AF403" s="97">
        <v>0.05</v>
      </c>
      <c r="AG403" s="97">
        <v>0.05</v>
      </c>
      <c r="AH403" s="97">
        <v>0.05</v>
      </c>
      <c r="AI403" s="97">
        <v>0.05</v>
      </c>
      <c r="AJ403" s="97">
        <v>0.05</v>
      </c>
    </row>
    <row r="404" spans="2:40" ht="14.25">
      <c r="B404" s="86" t="s">
        <v>280</v>
      </c>
      <c r="C404" s="228" t="s">
        <v>186</v>
      </c>
      <c r="D404" s="93" t="s">
        <v>528</v>
      </c>
      <c r="E404" s="93" t="s">
        <v>528</v>
      </c>
      <c r="F404" s="93" t="s">
        <v>528</v>
      </c>
      <c r="G404" s="93">
        <v>4.2015999999999998E-3</v>
      </c>
      <c r="H404" s="93">
        <v>2.0851999999999997E-3</v>
      </c>
      <c r="I404" s="93">
        <v>2.6259999999999994E-3</v>
      </c>
      <c r="J404" s="93">
        <v>2.3243999999999999E-3</v>
      </c>
      <c r="K404" s="93">
        <v>2.0227999999999999E-3</v>
      </c>
      <c r="L404" s="93">
        <v>2.6869836366399994E-3</v>
      </c>
      <c r="M404" s="173">
        <v>2.1515151047839999E-2</v>
      </c>
      <c r="N404" s="173">
        <v>2.9882467122000003E-2</v>
      </c>
      <c r="O404" s="173">
        <v>3.3625507565866679E-2</v>
      </c>
      <c r="P404" s="173">
        <v>4.1610548954133339E-2</v>
      </c>
      <c r="Q404" s="173">
        <v>4.6993579135199991E-2</v>
      </c>
      <c r="R404" s="177">
        <v>6.4620490095733341E-2</v>
      </c>
      <c r="S404" s="177">
        <v>5.6912558560000007E-2</v>
      </c>
      <c r="T404" s="177">
        <v>6.3776799182400007E-2</v>
      </c>
      <c r="U404" s="177">
        <v>8.2318295724800025E-2</v>
      </c>
      <c r="V404" s="177">
        <v>7.1547611599600019E-2</v>
      </c>
      <c r="W404" s="177">
        <v>7.3750479158559992E-2</v>
      </c>
      <c r="X404" s="177">
        <v>6.894153751024E-2</v>
      </c>
      <c r="Y404" s="177">
        <v>5.9603446040000008E-2</v>
      </c>
      <c r="Z404" s="173">
        <v>4.7810523640000005E-2</v>
      </c>
      <c r="AA404" s="177">
        <v>5.4647767720000004E-2</v>
      </c>
      <c r="AB404" s="177">
        <v>5.3826951400000003E-2</v>
      </c>
      <c r="AC404" s="177">
        <v>5.3832138760000009E-2</v>
      </c>
      <c r="AD404" s="173">
        <v>4.5461362360000014E-2</v>
      </c>
      <c r="AE404" s="177">
        <v>5.7497703919999997E-2</v>
      </c>
      <c r="AF404" s="177">
        <v>6.6907646079999994E-2</v>
      </c>
      <c r="AG404" s="177">
        <v>6.2202060720000014E-2</v>
      </c>
      <c r="AH404" s="177">
        <v>6.0444243360000004E-2</v>
      </c>
      <c r="AI404" s="177">
        <v>6.931603732000001E-2</v>
      </c>
      <c r="AJ404" s="177">
        <v>6.5907650959999994E-2</v>
      </c>
      <c r="AK404" s="125"/>
    </row>
    <row r="405" spans="2:40" ht="14.25">
      <c r="B405" s="86" t="s">
        <v>281</v>
      </c>
      <c r="C405" s="228" t="s">
        <v>186</v>
      </c>
      <c r="D405" s="95" t="s">
        <v>528</v>
      </c>
      <c r="E405" s="95" t="s">
        <v>528</v>
      </c>
      <c r="F405" s="95" t="s">
        <v>528</v>
      </c>
      <c r="G405" s="178">
        <v>0.12491284536082475</v>
      </c>
      <c r="H405" s="178">
        <v>0.22980944386149002</v>
      </c>
      <c r="I405" s="178">
        <v>0.32272784418356459</v>
      </c>
      <c r="J405" s="178">
        <v>0.37158381215469621</v>
      </c>
      <c r="K405" s="178">
        <v>0.40146200902934537</v>
      </c>
      <c r="L405" s="178">
        <v>0.45590057760768399</v>
      </c>
      <c r="M405" s="178">
        <v>0.89876378673836066</v>
      </c>
      <c r="N405" s="178">
        <v>1.4721847600183799</v>
      </c>
      <c r="O405" s="178">
        <v>2.1626932861102506</v>
      </c>
      <c r="P405" s="178">
        <v>3.0223789813689979</v>
      </c>
      <c r="Q405" s="178">
        <v>3.9244549243058047</v>
      </c>
      <c r="R405" s="178">
        <v>5.1256261733051911</v>
      </c>
      <c r="S405" s="178">
        <v>6.2833321026569804</v>
      </c>
      <c r="T405" s="178">
        <v>7.7529417498542879</v>
      </c>
      <c r="U405" s="178">
        <v>9.5547131037526221</v>
      </c>
      <c r="V405" s="178">
        <v>10.961692612990875</v>
      </c>
      <c r="W405" s="178">
        <v>12.509394859234769</v>
      </c>
      <c r="X405" s="178">
        <v>14.193074155751729</v>
      </c>
      <c r="Y405" s="178">
        <v>15.692737139403162</v>
      </c>
      <c r="Z405" s="178">
        <v>16.851832656771577</v>
      </c>
      <c r="AA405" s="178">
        <v>18.14910525905124</v>
      </c>
      <c r="AB405" s="178">
        <v>19.492232037554697</v>
      </c>
      <c r="AC405" s="178">
        <v>20.808594367295008</v>
      </c>
      <c r="AD405" s="178">
        <v>22.026383604753249</v>
      </c>
      <c r="AE405" s="178">
        <v>23.357781345653926</v>
      </c>
      <c r="AF405" s="178">
        <v>24.911958064059498</v>
      </c>
      <c r="AG405" s="178">
        <v>26.406566810821239</v>
      </c>
      <c r="AH405" s="178">
        <v>27.742441997067044</v>
      </c>
      <c r="AI405" s="178">
        <v>29.306046997001772</v>
      </c>
      <c r="AJ405" s="178">
        <v>30.680985706716644</v>
      </c>
    </row>
    <row r="406" spans="2:40" ht="14.25">
      <c r="B406" s="86" t="s">
        <v>282</v>
      </c>
      <c r="C406" s="228" t="s">
        <v>186</v>
      </c>
      <c r="D406" s="93" t="s">
        <v>528</v>
      </c>
      <c r="E406" s="93" t="s">
        <v>528</v>
      </c>
      <c r="F406" s="93" t="s">
        <v>528</v>
      </c>
      <c r="G406" s="93" t="s">
        <v>528</v>
      </c>
      <c r="H406" s="93" t="s">
        <v>528</v>
      </c>
      <c r="I406" s="177">
        <v>5.9799999999999999E-2</v>
      </c>
      <c r="J406" s="177">
        <v>0.221</v>
      </c>
      <c r="K406" s="177">
        <v>0.24180000000000001</v>
      </c>
      <c r="L406" s="177">
        <v>0.20280000000000001</v>
      </c>
      <c r="M406" s="177">
        <v>0.1976</v>
      </c>
      <c r="N406" s="177">
        <v>0.1222</v>
      </c>
      <c r="O406" s="177">
        <v>0.16639999999999999</v>
      </c>
      <c r="P406" s="177">
        <v>9.6330000000000013E-2</v>
      </c>
      <c r="Q406" s="173">
        <v>3.8765999999999995E-2</v>
      </c>
      <c r="R406" s="177">
        <v>9.8279999999999992E-2</v>
      </c>
      <c r="S406" s="177">
        <v>8.2524E-2</v>
      </c>
      <c r="T406" s="177">
        <v>9.5471999999999987E-2</v>
      </c>
      <c r="U406" s="177">
        <v>0.11008399999999999</v>
      </c>
      <c r="V406" s="177">
        <v>6.5519999999999995E-2</v>
      </c>
      <c r="W406" s="177">
        <v>9.0999999999999998E-2</v>
      </c>
      <c r="X406" s="177">
        <v>0.17401799999999998</v>
      </c>
      <c r="Y406" s="177">
        <v>0.132912</v>
      </c>
      <c r="Z406" s="177">
        <v>9.6095999999999987E-2</v>
      </c>
      <c r="AA406" s="177">
        <v>5.4911999999999989E-2</v>
      </c>
      <c r="AB406" s="177">
        <v>7.0719999999999991E-2</v>
      </c>
      <c r="AC406" s="177">
        <v>7.4151999999999996E-2</v>
      </c>
      <c r="AD406" s="173">
        <v>4.2822000000000006E-2</v>
      </c>
      <c r="AE406" s="173">
        <v>4.5136000000000003E-2</v>
      </c>
      <c r="AF406" s="177">
        <v>6.3439999999999996E-2</v>
      </c>
      <c r="AG406" s="177">
        <v>5.4807999999999996E-2</v>
      </c>
      <c r="AH406" s="177">
        <v>9.0506000000000003E-2</v>
      </c>
      <c r="AI406" s="177">
        <v>6.5519999999999995E-2</v>
      </c>
      <c r="AJ406" s="173">
        <v>3.4944000000000003E-2</v>
      </c>
    </row>
    <row r="407" spans="2:40" ht="14.25">
      <c r="B407" s="329" t="s">
        <v>347</v>
      </c>
      <c r="C407" s="228" t="s">
        <v>186</v>
      </c>
      <c r="D407" s="116" t="str">
        <f>IF(SUM(D404,D405,D406)=0, "NO", SUM(D404,D405,D406))</f>
        <v>NO</v>
      </c>
      <c r="E407" s="116" t="str">
        <f t="shared" ref="E407:AC407" si="527">IF(SUM(E404,E405,E406)=0, "NO", SUM(E404,E405,E406))</f>
        <v>NO</v>
      </c>
      <c r="F407" s="116" t="str">
        <f t="shared" si="527"/>
        <v>NO</v>
      </c>
      <c r="G407" s="145">
        <f t="shared" si="527"/>
        <v>0.12911444536082475</v>
      </c>
      <c r="H407" s="145">
        <f t="shared" si="527"/>
        <v>0.23189464386149003</v>
      </c>
      <c r="I407" s="145">
        <f t="shared" si="527"/>
        <v>0.38515384418356463</v>
      </c>
      <c r="J407" s="88">
        <f t="shared" si="527"/>
        <v>0.59490821215469625</v>
      </c>
      <c r="K407" s="88">
        <f t="shared" si="527"/>
        <v>0.64528480902934537</v>
      </c>
      <c r="L407" s="88">
        <f t="shared" si="527"/>
        <v>0.66138756124432396</v>
      </c>
      <c r="M407" s="88">
        <f t="shared" si="527"/>
        <v>1.1178789377862006</v>
      </c>
      <c r="N407" s="88">
        <f t="shared" si="527"/>
        <v>1.62426722714038</v>
      </c>
      <c r="O407" s="88">
        <f t="shared" si="527"/>
        <v>2.3627187936761169</v>
      </c>
      <c r="P407" s="88">
        <f t="shared" si="527"/>
        <v>3.1603195303231311</v>
      </c>
      <c r="Q407" s="88">
        <f t="shared" si="527"/>
        <v>4.0102145034410048</v>
      </c>
      <c r="R407" s="88">
        <f t="shared" si="527"/>
        <v>5.2885266634009245</v>
      </c>
      <c r="S407" s="88">
        <f t="shared" si="527"/>
        <v>6.4227686612169803</v>
      </c>
      <c r="T407" s="88">
        <f t="shared" si="527"/>
        <v>7.9121905490366879</v>
      </c>
      <c r="U407" s="88">
        <f t="shared" si="527"/>
        <v>9.7471153994774227</v>
      </c>
      <c r="V407" s="88">
        <f t="shared" si="527"/>
        <v>11.098760224590475</v>
      </c>
      <c r="W407" s="88">
        <f t="shared" si="527"/>
        <v>12.674145338393329</v>
      </c>
      <c r="X407" s="88">
        <f t="shared" si="527"/>
        <v>14.436033693261969</v>
      </c>
      <c r="Y407" s="88">
        <f t="shared" si="527"/>
        <v>15.885252585443162</v>
      </c>
      <c r="Z407" s="88">
        <f t="shared" si="527"/>
        <v>16.995739180411576</v>
      </c>
      <c r="AA407" s="88">
        <f>IF(SUM(AA404,AA405,AA406)=0, "NO", SUM(AA404,AA405,AA406))</f>
        <v>18.25866502677124</v>
      </c>
      <c r="AB407" s="88">
        <f t="shared" si="527"/>
        <v>19.6167789889547</v>
      </c>
      <c r="AC407" s="88">
        <f t="shared" si="527"/>
        <v>20.93657850605501</v>
      </c>
      <c r="AD407" s="88">
        <f t="shared" ref="AD407:AE407" si="528">IF(SUM(AD404,AD405,AD406)=0, "NO", SUM(AD404,AD405,AD406))</f>
        <v>22.114666967113251</v>
      </c>
      <c r="AE407" s="88">
        <f t="shared" si="528"/>
        <v>23.460415049573925</v>
      </c>
      <c r="AF407" s="88">
        <f t="shared" ref="AF407:AG407" si="529">IF(SUM(AF404,AF405,AF406)=0, "NO", SUM(AF404,AF405,AF406))</f>
        <v>25.042305710139498</v>
      </c>
      <c r="AG407" s="88">
        <f t="shared" si="529"/>
        <v>26.523576871541241</v>
      </c>
      <c r="AH407" s="88">
        <f t="shared" ref="AH407:AI407" si="530">IF(SUM(AH404,AH405,AH406)=0, "NO", SUM(AH404,AH405,AH406))</f>
        <v>27.893392240427044</v>
      </c>
      <c r="AI407" s="88">
        <f t="shared" si="530"/>
        <v>29.440883034321772</v>
      </c>
      <c r="AJ407" s="88">
        <f t="shared" ref="AJ407" si="531">IF(SUM(AJ404,AJ405,AJ406)=0, "NO", SUM(AJ404,AJ405,AJ406))</f>
        <v>30.781837357676643</v>
      </c>
      <c r="AK407" s="125"/>
    </row>
    <row r="408" spans="2:40" ht="12.75">
      <c r="B408" s="229"/>
      <c r="C408" s="199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101"/>
      <c r="AE408" s="101"/>
      <c r="AF408" s="101"/>
      <c r="AG408" s="208"/>
      <c r="AH408" s="234"/>
      <c r="AI408" s="234"/>
      <c r="AJ408" s="234"/>
      <c r="AN408" s="15"/>
    </row>
    <row r="409" spans="2:40" ht="12.75">
      <c r="B409" s="17"/>
      <c r="C409" s="78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  <c r="AJ409" s="101"/>
    </row>
    <row r="410" spans="2:40" ht="12.75">
      <c r="B410" s="343" t="s">
        <v>453</v>
      </c>
      <c r="C410" s="78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101"/>
      <c r="AE410" s="101"/>
      <c r="AF410" s="101"/>
      <c r="AG410" s="101"/>
      <c r="AH410" s="101"/>
      <c r="AI410" s="101"/>
      <c r="AJ410" s="101"/>
      <c r="AK410" s="1"/>
    </row>
    <row r="411" spans="2:40" ht="12.75">
      <c r="B411" s="120" t="s">
        <v>114</v>
      </c>
      <c r="C411" s="120" t="s">
        <v>115</v>
      </c>
      <c r="D411" s="121">
        <v>1990</v>
      </c>
      <c r="E411" s="121">
        <f t="shared" ref="E411:AJ411" si="532">D411+1</f>
        <v>1991</v>
      </c>
      <c r="F411" s="121">
        <f t="shared" si="532"/>
        <v>1992</v>
      </c>
      <c r="G411" s="121">
        <f t="shared" si="532"/>
        <v>1993</v>
      </c>
      <c r="H411" s="121">
        <f t="shared" si="532"/>
        <v>1994</v>
      </c>
      <c r="I411" s="121">
        <f t="shared" si="532"/>
        <v>1995</v>
      </c>
      <c r="J411" s="121">
        <f t="shared" si="532"/>
        <v>1996</v>
      </c>
      <c r="K411" s="121">
        <f t="shared" si="532"/>
        <v>1997</v>
      </c>
      <c r="L411" s="121">
        <f t="shared" si="532"/>
        <v>1998</v>
      </c>
      <c r="M411" s="121">
        <f t="shared" si="532"/>
        <v>1999</v>
      </c>
      <c r="N411" s="121">
        <f t="shared" si="532"/>
        <v>2000</v>
      </c>
      <c r="O411" s="121">
        <f t="shared" si="532"/>
        <v>2001</v>
      </c>
      <c r="P411" s="121">
        <f t="shared" si="532"/>
        <v>2002</v>
      </c>
      <c r="Q411" s="121">
        <f t="shared" si="532"/>
        <v>2003</v>
      </c>
      <c r="R411" s="121">
        <f t="shared" si="532"/>
        <v>2004</v>
      </c>
      <c r="S411" s="121">
        <f t="shared" si="532"/>
        <v>2005</v>
      </c>
      <c r="T411" s="121">
        <f t="shared" si="532"/>
        <v>2006</v>
      </c>
      <c r="U411" s="121">
        <f t="shared" si="532"/>
        <v>2007</v>
      </c>
      <c r="V411" s="121">
        <f t="shared" si="532"/>
        <v>2008</v>
      </c>
      <c r="W411" s="121">
        <f t="shared" si="532"/>
        <v>2009</v>
      </c>
      <c r="X411" s="121">
        <f t="shared" si="532"/>
        <v>2010</v>
      </c>
      <c r="Y411" s="121">
        <f t="shared" si="532"/>
        <v>2011</v>
      </c>
      <c r="Z411" s="121">
        <f t="shared" si="532"/>
        <v>2012</v>
      </c>
      <c r="AA411" s="121">
        <f t="shared" si="532"/>
        <v>2013</v>
      </c>
      <c r="AB411" s="121">
        <f t="shared" si="532"/>
        <v>2014</v>
      </c>
      <c r="AC411" s="121">
        <f t="shared" si="532"/>
        <v>2015</v>
      </c>
      <c r="AD411" s="121">
        <f t="shared" si="532"/>
        <v>2016</v>
      </c>
      <c r="AE411" s="121">
        <f t="shared" si="532"/>
        <v>2017</v>
      </c>
      <c r="AF411" s="121">
        <f t="shared" si="532"/>
        <v>2018</v>
      </c>
      <c r="AG411" s="121">
        <f t="shared" si="532"/>
        <v>2019</v>
      </c>
      <c r="AH411" s="121">
        <f t="shared" si="532"/>
        <v>2020</v>
      </c>
      <c r="AI411" s="121">
        <f t="shared" si="532"/>
        <v>2021</v>
      </c>
      <c r="AJ411" s="121">
        <f t="shared" si="532"/>
        <v>2022</v>
      </c>
      <c r="AK411" s="125"/>
    </row>
    <row r="412" spans="2:40" ht="12.75">
      <c r="B412" s="86" t="s">
        <v>274</v>
      </c>
      <c r="C412" s="87" t="s">
        <v>275</v>
      </c>
      <c r="D412" s="91">
        <v>0</v>
      </c>
      <c r="E412" s="91">
        <v>0</v>
      </c>
      <c r="F412" s="91">
        <v>0</v>
      </c>
      <c r="G412" s="91">
        <v>0</v>
      </c>
      <c r="H412" s="91">
        <v>0</v>
      </c>
      <c r="I412" s="89">
        <v>2E-3</v>
      </c>
      <c r="J412" s="89">
        <v>2E-3</v>
      </c>
      <c r="K412" s="89">
        <v>2E-3</v>
      </c>
      <c r="L412" s="89">
        <v>2E-3</v>
      </c>
      <c r="M412" s="89">
        <v>2E-3</v>
      </c>
      <c r="N412" s="89">
        <v>2E-3</v>
      </c>
      <c r="O412" s="89">
        <v>2E-3</v>
      </c>
      <c r="P412" s="89">
        <v>2E-3</v>
      </c>
      <c r="Q412" s="89">
        <v>2E-3</v>
      </c>
      <c r="R412" s="89">
        <v>2E-3</v>
      </c>
      <c r="S412" s="89">
        <v>2E-3</v>
      </c>
      <c r="T412" s="89">
        <v>2E-3</v>
      </c>
      <c r="U412" s="89">
        <v>2E-3</v>
      </c>
      <c r="V412" s="89">
        <v>2E-3</v>
      </c>
      <c r="W412" s="89">
        <v>2E-3</v>
      </c>
      <c r="X412" s="89">
        <v>2E-3</v>
      </c>
      <c r="Y412" s="89">
        <v>2E-3</v>
      </c>
      <c r="Z412" s="89">
        <v>2E-3</v>
      </c>
      <c r="AA412" s="89">
        <v>2E-3</v>
      </c>
      <c r="AB412" s="89">
        <v>2E-3</v>
      </c>
      <c r="AC412" s="89">
        <v>2E-3</v>
      </c>
      <c r="AD412" s="89">
        <v>2E-3</v>
      </c>
      <c r="AE412" s="89">
        <v>2E-3</v>
      </c>
      <c r="AF412" s="89">
        <v>2E-3</v>
      </c>
      <c r="AG412" s="89">
        <v>2E-3</v>
      </c>
      <c r="AH412" s="89">
        <v>2E-3</v>
      </c>
      <c r="AI412" s="89">
        <v>2E-3</v>
      </c>
      <c r="AJ412" s="89">
        <v>2E-3</v>
      </c>
      <c r="AK412" s="187"/>
    </row>
    <row r="413" spans="2:40" ht="12.75">
      <c r="B413" s="86" t="s">
        <v>276</v>
      </c>
      <c r="C413" s="87" t="s">
        <v>275</v>
      </c>
      <c r="D413" s="91">
        <v>0</v>
      </c>
      <c r="E413" s="91">
        <v>0</v>
      </c>
      <c r="F413" s="91">
        <v>0</v>
      </c>
      <c r="G413" s="91">
        <v>0</v>
      </c>
      <c r="H413" s="91">
        <v>0</v>
      </c>
      <c r="I413" s="97">
        <v>0.2</v>
      </c>
      <c r="J413" s="97">
        <v>0.2</v>
      </c>
      <c r="K413" s="97">
        <v>0.2</v>
      </c>
      <c r="L413" s="97">
        <v>0.2</v>
      </c>
      <c r="M413" s="97">
        <v>0.2</v>
      </c>
      <c r="N413" s="97">
        <v>0.2</v>
      </c>
      <c r="O413" s="97">
        <v>0.2</v>
      </c>
      <c r="P413" s="97">
        <v>0.2</v>
      </c>
      <c r="Q413" s="97">
        <v>0.2</v>
      </c>
      <c r="R413" s="97">
        <v>0.2</v>
      </c>
      <c r="S413" s="97">
        <v>0.2</v>
      </c>
      <c r="T413" s="97">
        <v>0.2</v>
      </c>
      <c r="U413" s="97">
        <v>0.2</v>
      </c>
      <c r="V413" s="97">
        <v>0.2</v>
      </c>
      <c r="W413" s="97">
        <v>0.2</v>
      </c>
      <c r="X413" s="97">
        <v>0.2</v>
      </c>
      <c r="Y413" s="97">
        <v>0.2</v>
      </c>
      <c r="Z413" s="97">
        <v>0.2</v>
      </c>
      <c r="AA413" s="97">
        <v>0.2</v>
      </c>
      <c r="AB413" s="97">
        <v>0.2</v>
      </c>
      <c r="AC413" s="97">
        <v>0.2</v>
      </c>
      <c r="AD413" s="97">
        <v>0.2</v>
      </c>
      <c r="AE413" s="97">
        <v>0.2</v>
      </c>
      <c r="AF413" s="97">
        <v>0.2</v>
      </c>
      <c r="AG413" s="97">
        <v>0.2</v>
      </c>
      <c r="AH413" s="97">
        <v>0.2</v>
      </c>
      <c r="AI413" s="97">
        <v>0.2</v>
      </c>
      <c r="AJ413" s="97">
        <v>0.2</v>
      </c>
      <c r="AK413" s="187"/>
    </row>
    <row r="414" spans="2:40" ht="12.75">
      <c r="B414" s="86" t="s">
        <v>279</v>
      </c>
      <c r="C414" s="87" t="s">
        <v>275</v>
      </c>
      <c r="D414" s="97">
        <v>0</v>
      </c>
      <c r="E414" s="97">
        <v>0</v>
      </c>
      <c r="F414" s="97">
        <v>0</v>
      </c>
      <c r="G414" s="97">
        <v>0</v>
      </c>
      <c r="H414" s="97">
        <v>0</v>
      </c>
      <c r="I414" s="97">
        <v>0</v>
      </c>
      <c r="J414" s="97">
        <v>0</v>
      </c>
      <c r="K414" s="97">
        <v>0</v>
      </c>
      <c r="L414" s="97">
        <v>0</v>
      </c>
      <c r="M414" s="97">
        <v>0</v>
      </c>
      <c r="N414" s="97">
        <v>0</v>
      </c>
      <c r="O414" s="97">
        <v>0</v>
      </c>
      <c r="P414" s="97">
        <v>0</v>
      </c>
      <c r="Q414" s="97">
        <v>0</v>
      </c>
      <c r="R414" s="97">
        <v>0</v>
      </c>
      <c r="S414" s="97">
        <v>0</v>
      </c>
      <c r="T414" s="97">
        <v>0</v>
      </c>
      <c r="U414" s="97">
        <v>0</v>
      </c>
      <c r="V414" s="97">
        <v>0.28000000000000003</v>
      </c>
      <c r="W414" s="97">
        <v>0.3</v>
      </c>
      <c r="X414" s="97">
        <v>0.31</v>
      </c>
      <c r="Y414" s="97">
        <v>0.28999999999999998</v>
      </c>
      <c r="Z414" s="97">
        <v>0.34</v>
      </c>
      <c r="AA414" s="97">
        <v>0.34</v>
      </c>
      <c r="AB414" s="97">
        <v>0.32</v>
      </c>
      <c r="AC414" s="97">
        <v>0.38</v>
      </c>
      <c r="AD414" s="97">
        <v>0.39</v>
      </c>
      <c r="AE414" s="97">
        <v>0.38</v>
      </c>
      <c r="AF414" s="97">
        <v>0.39</v>
      </c>
      <c r="AG414" s="97">
        <v>0.38</v>
      </c>
      <c r="AH414" s="97">
        <v>0.41</v>
      </c>
      <c r="AI414" s="97">
        <v>0.4</v>
      </c>
      <c r="AJ414" s="97">
        <v>0.44</v>
      </c>
      <c r="AK414" s="187"/>
    </row>
    <row r="415" spans="2:40" ht="14.25">
      <c r="B415" s="86" t="s">
        <v>280</v>
      </c>
      <c r="C415" s="228" t="s">
        <v>186</v>
      </c>
      <c r="D415" s="93" t="s">
        <v>528</v>
      </c>
      <c r="E415" s="93" t="s">
        <v>528</v>
      </c>
      <c r="F415" s="93" t="s">
        <v>528</v>
      </c>
      <c r="G415" s="93" t="s">
        <v>528</v>
      </c>
      <c r="H415" s="93" t="s">
        <v>528</v>
      </c>
      <c r="I415" s="94">
        <v>3.1199999999999999E-4</v>
      </c>
      <c r="J415" s="93">
        <v>5.4600000000000004E-4</v>
      </c>
      <c r="K415" s="94">
        <v>1.56E-4</v>
      </c>
      <c r="L415" s="94">
        <v>3.1258102799999998E-4</v>
      </c>
      <c r="M415" s="94">
        <v>7.9911132000000002E-5</v>
      </c>
      <c r="N415" s="93">
        <v>3.5730633940000002E-3</v>
      </c>
      <c r="O415" s="173">
        <v>1.030798663E-2</v>
      </c>
      <c r="P415" s="173">
        <v>1.0213749144000001E-2</v>
      </c>
      <c r="Q415" s="173">
        <v>3.3296392718000001E-2</v>
      </c>
      <c r="R415" s="173">
        <v>4.9125303611999994E-2</v>
      </c>
      <c r="S415" s="177">
        <v>7.0241002492000007E-2</v>
      </c>
      <c r="T415" s="177">
        <v>0.10526731091800003</v>
      </c>
      <c r="U415" s="177">
        <v>0.13867334511599999</v>
      </c>
      <c r="V415" s="177">
        <v>0.19973993198599999</v>
      </c>
      <c r="W415" s="177">
        <v>0.20014487879999995</v>
      </c>
      <c r="X415" s="177">
        <v>0.24662768372999999</v>
      </c>
      <c r="Y415" s="177">
        <v>0.26369544774000009</v>
      </c>
      <c r="Z415" s="177">
        <v>0.22331782756999999</v>
      </c>
      <c r="AA415" s="177">
        <v>0.18648535721400003</v>
      </c>
      <c r="AB415" s="177">
        <v>0.17714947582399998</v>
      </c>
      <c r="AC415" s="177">
        <v>0.15244624992200001</v>
      </c>
      <c r="AD415" s="177">
        <v>0.14121236916999999</v>
      </c>
      <c r="AE415" s="177">
        <v>0.11324238686000002</v>
      </c>
      <c r="AF415" s="177">
        <v>0.10982049958600001</v>
      </c>
      <c r="AG415" s="177">
        <v>0.12276632217200005</v>
      </c>
      <c r="AH415" s="177">
        <v>8.7015485616999996E-2</v>
      </c>
      <c r="AI415" s="173">
        <v>4.6857925654000009E-2</v>
      </c>
      <c r="AJ415" s="173">
        <v>4.5499997766000007E-2</v>
      </c>
      <c r="AK415" s="187"/>
    </row>
    <row r="416" spans="2:40" ht="14.25">
      <c r="B416" s="86" t="s">
        <v>281</v>
      </c>
      <c r="C416" s="228" t="s">
        <v>186</v>
      </c>
      <c r="D416" s="93" t="s">
        <v>528</v>
      </c>
      <c r="E416" s="93" t="s">
        <v>528</v>
      </c>
      <c r="F416" s="93" t="s">
        <v>528</v>
      </c>
      <c r="G416" s="93" t="s">
        <v>528</v>
      </c>
      <c r="H416" s="93" t="s">
        <v>528</v>
      </c>
      <c r="I416" s="177">
        <v>9.3367968127490056E-2</v>
      </c>
      <c r="J416" s="177">
        <v>0.24632685863874348</v>
      </c>
      <c r="K416" s="177">
        <v>0.27760836734693878</v>
      </c>
      <c r="L416" s="177">
        <v>0.34074021495293827</v>
      </c>
      <c r="M416" s="177">
        <v>0.32903373682298481</v>
      </c>
      <c r="N416" s="177">
        <v>0.93855819797943563</v>
      </c>
      <c r="O416" s="177">
        <v>2.8034042867345801</v>
      </c>
      <c r="P416" s="177">
        <v>4.2432728155087345</v>
      </c>
      <c r="Q416" s="177">
        <v>9.4124305495631759</v>
      </c>
      <c r="R416" s="177">
        <v>16.323874759973862</v>
      </c>
      <c r="S416" s="177">
        <v>25.757433400122778</v>
      </c>
      <c r="T416" s="177">
        <v>38.778832332332442</v>
      </c>
      <c r="U416" s="177">
        <v>53.729261559396718</v>
      </c>
      <c r="V416" s="177">
        <v>73.160663601660474</v>
      </c>
      <c r="W416" s="177">
        <v>89.117454015572349</v>
      </c>
      <c r="X416" s="177">
        <v>108.18623924265641</v>
      </c>
      <c r="Y416" s="177">
        <v>124.34270449913762</v>
      </c>
      <c r="Z416" s="177">
        <v>137.90076158934144</v>
      </c>
      <c r="AA416" s="177">
        <v>147.19939813321352</v>
      </c>
      <c r="AB416" s="177">
        <v>156.35161301246848</v>
      </c>
      <c r="AC416" s="177">
        <v>162.30229715115397</v>
      </c>
      <c r="AD416" s="177">
        <v>170.48526483185904</v>
      </c>
      <c r="AE416" s="177">
        <v>176.16012207085836</v>
      </c>
      <c r="AF416" s="177">
        <v>181.17770544440916</v>
      </c>
      <c r="AG416" s="177">
        <v>186.56825024977095</v>
      </c>
      <c r="AH416" s="177">
        <v>189.93968879475113</v>
      </c>
      <c r="AI416" s="177">
        <v>188.52875734109594</v>
      </c>
      <c r="AJ416" s="177">
        <v>189.30796760270914</v>
      </c>
    </row>
    <row r="417" spans="2:40" ht="14.25">
      <c r="B417" s="86" t="s">
        <v>282</v>
      </c>
      <c r="C417" s="228" t="s">
        <v>186</v>
      </c>
      <c r="D417" s="93" t="s">
        <v>528</v>
      </c>
      <c r="E417" s="93" t="s">
        <v>528</v>
      </c>
      <c r="F417" s="93" t="s">
        <v>528</v>
      </c>
      <c r="G417" s="93" t="s">
        <v>528</v>
      </c>
      <c r="H417" s="93" t="s">
        <v>528</v>
      </c>
      <c r="I417" s="93" t="s">
        <v>528</v>
      </c>
      <c r="J417" s="93" t="s">
        <v>528</v>
      </c>
      <c r="K417" s="93" t="s">
        <v>528</v>
      </c>
      <c r="L417" s="93" t="s">
        <v>528</v>
      </c>
      <c r="M417" s="93" t="s">
        <v>528</v>
      </c>
      <c r="N417" s="93" t="s">
        <v>528</v>
      </c>
      <c r="O417" s="93" t="s">
        <v>528</v>
      </c>
      <c r="P417" s="93" t="s">
        <v>528</v>
      </c>
      <c r="Q417" s="93" t="s">
        <v>528</v>
      </c>
      <c r="R417" s="93" t="s">
        <v>528</v>
      </c>
      <c r="S417" s="93" t="s">
        <v>528</v>
      </c>
      <c r="T417" s="93" t="s">
        <v>528</v>
      </c>
      <c r="U417" s="93" t="s">
        <v>528</v>
      </c>
      <c r="V417" s="93">
        <v>3.23246511627907E-2</v>
      </c>
      <c r="W417" s="93">
        <v>7.6540052356020932E-2</v>
      </c>
      <c r="X417" s="173">
        <v>1.015720588235294E-2</v>
      </c>
      <c r="Y417" s="173">
        <v>2.99389180159901E-2</v>
      </c>
      <c r="Z417" s="173">
        <v>4.6114656434226792E-3</v>
      </c>
      <c r="AA417" s="177">
        <v>0.11929599600566393</v>
      </c>
      <c r="AB417" s="177">
        <v>0.27722542372573894</v>
      </c>
      <c r="AC417" s="177">
        <v>0.20628540392081141</v>
      </c>
      <c r="AD417" s="177">
        <v>0.44360481691152087</v>
      </c>
      <c r="AE417" s="177">
        <v>0.55534089999637581</v>
      </c>
      <c r="AF417" s="177">
        <v>0.84566937984372237</v>
      </c>
      <c r="AG417" s="177">
        <v>1.2431233842762002</v>
      </c>
      <c r="AH417" s="177">
        <v>1.5837651829592976</v>
      </c>
      <c r="AI417" s="177">
        <v>2.5950543341964583</v>
      </c>
      <c r="AJ417" s="177">
        <v>2.3981285825030412</v>
      </c>
    </row>
    <row r="418" spans="2:40" ht="14.25">
      <c r="B418" s="329" t="s">
        <v>348</v>
      </c>
      <c r="C418" s="228" t="s">
        <v>186</v>
      </c>
      <c r="D418" s="98" t="str">
        <f>IF(SUM(D415,D416,D417)=0, "NO", SUM(D415,D416,D417))</f>
        <v>NO</v>
      </c>
      <c r="E418" s="98" t="str">
        <f t="shared" ref="E418:AB418" si="533">IF(SUM(E415,E416,E417)=0, "NO", SUM(E415,E416,E417))</f>
        <v>NO</v>
      </c>
      <c r="F418" s="98" t="str">
        <f t="shared" si="533"/>
        <v>NO</v>
      </c>
      <c r="G418" s="98" t="str">
        <f t="shared" si="533"/>
        <v>NO</v>
      </c>
      <c r="H418" s="98" t="str">
        <f t="shared" si="533"/>
        <v>NO</v>
      </c>
      <c r="I418" s="145">
        <f t="shared" si="533"/>
        <v>9.3679968127490063E-2</v>
      </c>
      <c r="J418" s="145">
        <f t="shared" si="533"/>
        <v>0.24687285863874348</v>
      </c>
      <c r="K418" s="145">
        <f t="shared" si="533"/>
        <v>0.27776436734693877</v>
      </c>
      <c r="L418" s="145">
        <f t="shared" si="533"/>
        <v>0.34105279598093829</v>
      </c>
      <c r="M418" s="145">
        <f t="shared" si="533"/>
        <v>0.32911364795498482</v>
      </c>
      <c r="N418" s="88">
        <f t="shared" si="533"/>
        <v>0.94213126137343561</v>
      </c>
      <c r="O418" s="88">
        <f t="shared" si="533"/>
        <v>2.8137122733645801</v>
      </c>
      <c r="P418" s="88">
        <f t="shared" si="533"/>
        <v>4.2534865646527349</v>
      </c>
      <c r="Q418" s="88">
        <f t="shared" si="533"/>
        <v>9.4457269422811763</v>
      </c>
      <c r="R418" s="88">
        <f t="shared" si="533"/>
        <v>16.373000063585863</v>
      </c>
      <c r="S418" s="88">
        <f t="shared" si="533"/>
        <v>25.827674402614779</v>
      </c>
      <c r="T418" s="88">
        <f t="shared" si="533"/>
        <v>38.884099643250444</v>
      </c>
      <c r="U418" s="88">
        <f t="shared" si="533"/>
        <v>53.867934904512715</v>
      </c>
      <c r="V418" s="88">
        <f t="shared" si="533"/>
        <v>73.392728184809272</v>
      </c>
      <c r="W418" s="88">
        <f t="shared" si="533"/>
        <v>89.394138946728376</v>
      </c>
      <c r="X418" s="88">
        <f t="shared" si="533"/>
        <v>108.44302413226876</v>
      </c>
      <c r="Y418" s="88">
        <f t="shared" si="533"/>
        <v>124.63633886489362</v>
      </c>
      <c r="Z418" s="88">
        <f t="shared" si="533"/>
        <v>138.12869088255488</v>
      </c>
      <c r="AA418" s="88">
        <f t="shared" si="533"/>
        <v>147.50517948643318</v>
      </c>
      <c r="AB418" s="88">
        <f t="shared" si="533"/>
        <v>156.80598791201822</v>
      </c>
      <c r="AC418" s="88">
        <f t="shared" ref="AC418:AD418" si="534">IF(SUM(AC415,AC416,AC417)=0, "NO", SUM(AC415,AC416,AC417))</f>
        <v>162.66102880499679</v>
      </c>
      <c r="AD418" s="88">
        <f t="shared" si="534"/>
        <v>171.07008201794056</v>
      </c>
      <c r="AE418" s="88">
        <f t="shared" ref="AE418:AF418" si="535">IF(SUM(AE415,AE416,AE417)=0, "NO", SUM(AE415,AE416,AE417))</f>
        <v>176.82870535771474</v>
      </c>
      <c r="AF418" s="88">
        <f t="shared" si="535"/>
        <v>182.13319532383886</v>
      </c>
      <c r="AG418" s="88">
        <f t="shared" ref="AG418:AH418" si="536">IF(SUM(AG415,AG416,AG417)=0, "NO", SUM(AG415,AG416,AG417))</f>
        <v>187.93413995621916</v>
      </c>
      <c r="AH418" s="88">
        <f t="shared" si="536"/>
        <v>191.61046946332743</v>
      </c>
      <c r="AI418" s="88">
        <f t="shared" ref="AI418:AJ418" si="537">IF(SUM(AI415,AI416,AI417)=0, "NO", SUM(AI415,AI416,AI417))</f>
        <v>191.17066960094638</v>
      </c>
      <c r="AJ418" s="88">
        <f t="shared" si="537"/>
        <v>191.75159618297818</v>
      </c>
    </row>
    <row r="419" spans="2:40" ht="12.75">
      <c r="B419" s="229"/>
      <c r="C419" s="199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  <c r="AB419" s="101"/>
      <c r="AC419" s="101"/>
      <c r="AD419" s="101"/>
      <c r="AE419" s="101"/>
      <c r="AF419" s="101"/>
      <c r="AG419" s="208"/>
      <c r="AH419" s="208"/>
      <c r="AI419" s="208"/>
      <c r="AJ419" s="208"/>
      <c r="AN419" s="15"/>
    </row>
    <row r="420" spans="2:40" ht="12.75">
      <c r="B420" s="66"/>
      <c r="C420" s="68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1"/>
    </row>
    <row r="421" spans="2:40" ht="12.75">
      <c r="B421" s="223" t="s">
        <v>454</v>
      </c>
      <c r="C421" s="6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2:40" ht="12.75">
      <c r="B422" s="280" t="s">
        <v>114</v>
      </c>
      <c r="C422" s="120" t="s">
        <v>115</v>
      </c>
      <c r="D422" s="121">
        <v>1990</v>
      </c>
      <c r="E422" s="121">
        <f t="shared" ref="E422:R422" si="538">D422+1</f>
        <v>1991</v>
      </c>
      <c r="F422" s="121">
        <f t="shared" si="538"/>
        <v>1992</v>
      </c>
      <c r="G422" s="121">
        <f t="shared" si="538"/>
        <v>1993</v>
      </c>
      <c r="H422" s="121">
        <f t="shared" si="538"/>
        <v>1994</v>
      </c>
      <c r="I422" s="121">
        <f t="shared" si="538"/>
        <v>1995</v>
      </c>
      <c r="J422" s="121">
        <f t="shared" si="538"/>
        <v>1996</v>
      </c>
      <c r="K422" s="121">
        <f t="shared" si="538"/>
        <v>1997</v>
      </c>
      <c r="L422" s="121">
        <f t="shared" si="538"/>
        <v>1998</v>
      </c>
      <c r="M422" s="121">
        <f t="shared" si="538"/>
        <v>1999</v>
      </c>
      <c r="N422" s="121">
        <f t="shared" si="538"/>
        <v>2000</v>
      </c>
      <c r="O422" s="121">
        <f t="shared" si="538"/>
        <v>2001</v>
      </c>
      <c r="P422" s="121">
        <f t="shared" si="538"/>
        <v>2002</v>
      </c>
      <c r="Q422" s="121">
        <f t="shared" si="538"/>
        <v>2003</v>
      </c>
      <c r="R422" s="121">
        <f t="shared" si="538"/>
        <v>2004</v>
      </c>
      <c r="S422" s="121">
        <f t="shared" ref="S422:AJ422" si="539">R422+1</f>
        <v>2005</v>
      </c>
      <c r="T422" s="121">
        <f t="shared" si="539"/>
        <v>2006</v>
      </c>
      <c r="U422" s="121">
        <f t="shared" si="539"/>
        <v>2007</v>
      </c>
      <c r="V422" s="121">
        <f t="shared" si="539"/>
        <v>2008</v>
      </c>
      <c r="W422" s="121">
        <f t="shared" si="539"/>
        <v>2009</v>
      </c>
      <c r="X422" s="121">
        <f t="shared" si="539"/>
        <v>2010</v>
      </c>
      <c r="Y422" s="121">
        <f t="shared" si="539"/>
        <v>2011</v>
      </c>
      <c r="Z422" s="121">
        <f t="shared" si="539"/>
        <v>2012</v>
      </c>
      <c r="AA422" s="121">
        <f t="shared" si="539"/>
        <v>2013</v>
      </c>
      <c r="AB422" s="121">
        <f t="shared" si="539"/>
        <v>2014</v>
      </c>
      <c r="AC422" s="121">
        <f t="shared" si="539"/>
        <v>2015</v>
      </c>
      <c r="AD422" s="121">
        <f t="shared" si="539"/>
        <v>2016</v>
      </c>
      <c r="AE422" s="121">
        <f t="shared" si="539"/>
        <v>2017</v>
      </c>
      <c r="AF422" s="121">
        <f t="shared" si="539"/>
        <v>2018</v>
      </c>
      <c r="AG422" s="121">
        <f t="shared" si="539"/>
        <v>2019</v>
      </c>
      <c r="AH422" s="121">
        <f t="shared" si="539"/>
        <v>2020</v>
      </c>
      <c r="AI422" s="121">
        <f t="shared" si="539"/>
        <v>2021</v>
      </c>
      <c r="AJ422" s="121">
        <f t="shared" si="539"/>
        <v>2022</v>
      </c>
      <c r="AK422" s="1"/>
    </row>
    <row r="423" spans="2:40" ht="12.75">
      <c r="B423" s="143" t="s">
        <v>284</v>
      </c>
      <c r="C423" s="134" t="s">
        <v>239</v>
      </c>
      <c r="D423" s="311" t="s">
        <v>528</v>
      </c>
      <c r="E423" s="311" t="s">
        <v>528</v>
      </c>
      <c r="F423" s="311" t="s">
        <v>528</v>
      </c>
      <c r="G423" s="311" t="s">
        <v>528</v>
      </c>
      <c r="H423" s="311" t="s">
        <v>528</v>
      </c>
      <c r="I423" s="311" t="s">
        <v>528</v>
      </c>
      <c r="J423" s="311" t="s">
        <v>528</v>
      </c>
      <c r="K423" s="311" t="s">
        <v>528</v>
      </c>
      <c r="L423" s="311">
        <v>135.327</v>
      </c>
      <c r="M423" s="311">
        <v>515.21199999999999</v>
      </c>
      <c r="N423" s="311">
        <v>1077.2629999999999</v>
      </c>
      <c r="O423" s="311">
        <v>2576.029</v>
      </c>
      <c r="P423" s="311">
        <v>2912.96</v>
      </c>
      <c r="Q423" s="311">
        <v>4101.4669999999996</v>
      </c>
      <c r="R423" s="311">
        <v>4321.4459999999999</v>
      </c>
      <c r="S423" s="311">
        <v>3980.8510000000001</v>
      </c>
      <c r="T423" s="311">
        <v>4116.308</v>
      </c>
      <c r="U423" s="311">
        <v>4172.1400000000003</v>
      </c>
      <c r="V423" s="311">
        <v>3970.4</v>
      </c>
      <c r="W423" s="311">
        <v>2618.3719999999998</v>
      </c>
      <c r="X423" s="311">
        <v>3460.2869999999998</v>
      </c>
      <c r="Y423" s="311">
        <v>3332.0619999999999</v>
      </c>
      <c r="Z423" s="311">
        <v>3607.73</v>
      </c>
      <c r="AA423" s="311">
        <v>3919.96</v>
      </c>
      <c r="AB423" s="311">
        <v>3507.1260000000002</v>
      </c>
      <c r="AC423" s="311">
        <v>4159.8220000000001</v>
      </c>
      <c r="AD423" s="311">
        <v>4079.837</v>
      </c>
      <c r="AE423" s="311">
        <v>4192.5159999999996</v>
      </c>
      <c r="AF423" s="311">
        <v>4357.9189999999999</v>
      </c>
      <c r="AG423" s="311">
        <v>3890.7289999999998</v>
      </c>
      <c r="AH423" s="311">
        <v>4077.9479999999999</v>
      </c>
      <c r="AI423" s="311">
        <v>3405.692</v>
      </c>
      <c r="AJ423" s="311">
        <v>3624.1080000000002</v>
      </c>
      <c r="AK423" s="187"/>
    </row>
    <row r="424" spans="2:40" ht="12.75">
      <c r="B424" s="143" t="s">
        <v>264</v>
      </c>
      <c r="C424" s="134" t="s">
        <v>241</v>
      </c>
      <c r="D424" s="311">
        <v>1000</v>
      </c>
      <c r="E424" s="311">
        <v>1000</v>
      </c>
      <c r="F424" s="311">
        <v>1000</v>
      </c>
      <c r="G424" s="311">
        <v>1000</v>
      </c>
      <c r="H424" s="311">
        <v>1000</v>
      </c>
      <c r="I424" s="311">
        <v>1000</v>
      </c>
      <c r="J424" s="311">
        <v>1000</v>
      </c>
      <c r="K424" s="311">
        <v>1000</v>
      </c>
      <c r="L424" s="311">
        <v>1000</v>
      </c>
      <c r="M424" s="311">
        <v>1000</v>
      </c>
      <c r="N424" s="311">
        <v>1000</v>
      </c>
      <c r="O424" s="311">
        <v>1000</v>
      </c>
      <c r="P424" s="311">
        <v>1000</v>
      </c>
      <c r="Q424" s="311">
        <v>1000</v>
      </c>
      <c r="R424" s="311">
        <v>1000</v>
      </c>
      <c r="S424" s="311">
        <v>1000</v>
      </c>
      <c r="T424" s="311">
        <v>1000</v>
      </c>
      <c r="U424" s="311">
        <v>1000</v>
      </c>
      <c r="V424" s="311">
        <v>1000</v>
      </c>
      <c r="W424" s="311">
        <v>1000</v>
      </c>
      <c r="X424" s="311">
        <v>1000</v>
      </c>
      <c r="Y424" s="311">
        <v>1000</v>
      </c>
      <c r="Z424" s="311">
        <v>1000</v>
      </c>
      <c r="AA424" s="311">
        <v>1000</v>
      </c>
      <c r="AB424" s="311">
        <v>1000</v>
      </c>
      <c r="AC424" s="311">
        <v>1000</v>
      </c>
      <c r="AD424" s="311">
        <v>1000</v>
      </c>
      <c r="AE424" s="311">
        <v>1000</v>
      </c>
      <c r="AF424" s="311">
        <v>1000</v>
      </c>
      <c r="AG424" s="311">
        <v>1000</v>
      </c>
      <c r="AH424" s="311">
        <v>1000</v>
      </c>
      <c r="AI424" s="311">
        <v>1000</v>
      </c>
      <c r="AJ424" s="311">
        <v>1000</v>
      </c>
      <c r="AK424" s="1"/>
    </row>
    <row r="425" spans="2:40" ht="12.75">
      <c r="B425" s="143" t="s">
        <v>285</v>
      </c>
      <c r="C425" s="134" t="s">
        <v>117</v>
      </c>
      <c r="D425" s="312">
        <v>2E-3</v>
      </c>
      <c r="E425" s="312">
        <v>2E-3</v>
      </c>
      <c r="F425" s="312">
        <v>2E-3</v>
      </c>
      <c r="G425" s="312">
        <v>2E-3</v>
      </c>
      <c r="H425" s="312">
        <v>2E-3</v>
      </c>
      <c r="I425" s="312">
        <v>2E-3</v>
      </c>
      <c r="J425" s="312">
        <v>2E-3</v>
      </c>
      <c r="K425" s="312">
        <v>2E-3</v>
      </c>
      <c r="L425" s="312">
        <v>2E-3</v>
      </c>
      <c r="M425" s="312">
        <v>2E-3</v>
      </c>
      <c r="N425" s="312">
        <v>2E-3</v>
      </c>
      <c r="O425" s="312">
        <v>2E-3</v>
      </c>
      <c r="P425" s="312">
        <v>2E-3</v>
      </c>
      <c r="Q425" s="312">
        <v>2E-3</v>
      </c>
      <c r="R425" s="312">
        <v>2E-3</v>
      </c>
      <c r="S425" s="312">
        <v>2E-3</v>
      </c>
      <c r="T425" s="312">
        <v>2E-3</v>
      </c>
      <c r="U425" s="312">
        <v>2E-3</v>
      </c>
      <c r="V425" s="312">
        <v>2.3900000000000002E-3</v>
      </c>
      <c r="W425" s="312">
        <v>2.3900000000000002E-3</v>
      </c>
      <c r="X425" s="312">
        <v>1.7899999999999999E-3</v>
      </c>
      <c r="Y425" s="312">
        <v>1.5399999999999999E-3</v>
      </c>
      <c r="Z425" s="312">
        <v>1.5E-3</v>
      </c>
      <c r="AA425" s="312">
        <v>1.5923028035751397E-3</v>
      </c>
      <c r="AB425" s="312">
        <v>1.5E-3</v>
      </c>
      <c r="AC425" s="312">
        <v>1.33E-3</v>
      </c>
      <c r="AD425" s="312">
        <v>1.1100000000000001E-3</v>
      </c>
      <c r="AE425" s="312">
        <v>1E-3</v>
      </c>
      <c r="AF425" s="312">
        <v>8.9556410794166034E-4</v>
      </c>
      <c r="AG425" s="312">
        <v>8.7519478633905359E-4</v>
      </c>
      <c r="AH425" s="312">
        <v>8.4122455537315947E-4</v>
      </c>
      <c r="AI425" s="312">
        <v>8.0978745042825857E-4</v>
      </c>
      <c r="AJ425" s="312">
        <v>6.8168086879009904E-4</v>
      </c>
      <c r="AK425" s="1"/>
    </row>
    <row r="426" spans="2:40" ht="12.75">
      <c r="B426" s="143" t="s">
        <v>286</v>
      </c>
      <c r="C426" s="134" t="s">
        <v>239</v>
      </c>
      <c r="D426" s="311" t="s">
        <v>528</v>
      </c>
      <c r="E426" s="311" t="s">
        <v>528</v>
      </c>
      <c r="F426" s="311" t="s">
        <v>528</v>
      </c>
      <c r="G426" s="311" t="s">
        <v>528</v>
      </c>
      <c r="H426" s="311" t="s">
        <v>528</v>
      </c>
      <c r="I426" s="311" t="s">
        <v>528</v>
      </c>
      <c r="J426" s="311" t="s">
        <v>528</v>
      </c>
      <c r="K426" s="311" t="s">
        <v>528</v>
      </c>
      <c r="L426" s="311">
        <v>135.327</v>
      </c>
      <c r="M426" s="311">
        <v>650.25400874777256</v>
      </c>
      <c r="N426" s="311">
        <v>1726.015474809655</v>
      </c>
      <c r="O426" s="311">
        <v>4297.5981317025762</v>
      </c>
      <c r="P426" s="311">
        <v>7198.7089739186786</v>
      </c>
      <c r="Q426" s="311">
        <v>12056.205132026567</v>
      </c>
      <c r="R426" s="311">
        <v>18752.155490361252</v>
      </c>
      <c r="S426" s="311">
        <v>26091.01837874615</v>
      </c>
      <c r="T426" s="311">
        <v>33238.277335007289</v>
      </c>
      <c r="U426" s="311">
        <v>40355.974513688641</v>
      </c>
      <c r="V426" s="311">
        <v>47584.010471569738</v>
      </c>
      <c r="W426" s="311">
        <v>53965.802095091523</v>
      </c>
      <c r="X426" s="311">
        <v>61540.243963712943</v>
      </c>
      <c r="Y426" s="311">
        <v>68768.62618580916</v>
      </c>
      <c r="Z426" s="311">
        <v>75833.464858091684</v>
      </c>
      <c r="AA426" s="311">
        <v>83349.047667908628</v>
      </c>
      <c r="AB426" s="311">
        <v>89020.138021059436</v>
      </c>
      <c r="AC426" s="311">
        <v>94196.555593390585</v>
      </c>
      <c r="AD426" s="311">
        <v>99157.286250931473</v>
      </c>
      <c r="AE426" s="311">
        <v>104066.85491317026</v>
      </c>
      <c r="AF426" s="311">
        <v>109193.30993779362</v>
      </c>
      <c r="AG426" s="311">
        <v>113317.19293390572</v>
      </c>
      <c r="AH426" s="311">
        <v>117693.2620920136</v>
      </c>
      <c r="AI426" s="311">
        <v>120809.81579831526</v>
      </c>
      <c r="AJ426" s="311">
        <v>123383.49809897941</v>
      </c>
      <c r="AK426" s="1"/>
    </row>
    <row r="427" spans="2:40" ht="12.75">
      <c r="B427" s="143" t="s">
        <v>287</v>
      </c>
      <c r="C427" s="134" t="s">
        <v>288</v>
      </c>
      <c r="D427" s="311" t="s">
        <v>528</v>
      </c>
      <c r="E427" s="311" t="s">
        <v>528</v>
      </c>
      <c r="F427" s="311" t="s">
        <v>528</v>
      </c>
      <c r="G427" s="311" t="s">
        <v>528</v>
      </c>
      <c r="H427" s="311" t="s">
        <v>528</v>
      </c>
      <c r="I427" s="311" t="s">
        <v>528</v>
      </c>
      <c r="J427" s="311" t="s">
        <v>528</v>
      </c>
      <c r="K427" s="311" t="s">
        <v>528</v>
      </c>
      <c r="L427" s="311">
        <v>1000</v>
      </c>
      <c r="M427" s="311">
        <v>1000</v>
      </c>
      <c r="N427" s="311">
        <v>999.99999999999989</v>
      </c>
      <c r="O427" s="311">
        <v>1000</v>
      </c>
      <c r="P427" s="311">
        <v>1000</v>
      </c>
      <c r="Q427" s="311">
        <v>1000</v>
      </c>
      <c r="R427" s="311">
        <v>999.99999999999977</v>
      </c>
      <c r="S427" s="311">
        <v>1000.0000000000002</v>
      </c>
      <c r="T427" s="311">
        <v>1000</v>
      </c>
      <c r="U427" s="311">
        <v>1000</v>
      </c>
      <c r="V427" s="311">
        <v>1000</v>
      </c>
      <c r="W427" s="311">
        <v>1000.0000000000002</v>
      </c>
      <c r="X427" s="311">
        <v>1000</v>
      </c>
      <c r="Y427" s="311">
        <v>1000.0000000000002</v>
      </c>
      <c r="Z427" s="311">
        <v>1000.0000000000002</v>
      </c>
      <c r="AA427" s="311">
        <v>1000</v>
      </c>
      <c r="AB427" s="311">
        <v>1000.0000000000002</v>
      </c>
      <c r="AC427" s="311">
        <v>1000</v>
      </c>
      <c r="AD427" s="311">
        <v>1000</v>
      </c>
      <c r="AE427" s="311">
        <v>1000.0000000000002</v>
      </c>
      <c r="AF427" s="311">
        <v>1000</v>
      </c>
      <c r="AG427" s="311">
        <v>999.99999999999989</v>
      </c>
      <c r="AH427" s="311">
        <v>1000</v>
      </c>
      <c r="AI427" s="311">
        <v>999.99999999999989</v>
      </c>
      <c r="AJ427" s="311">
        <v>1000</v>
      </c>
      <c r="AK427" s="1"/>
    </row>
    <row r="428" spans="2:40" ht="12.75">
      <c r="B428" s="143" t="s">
        <v>289</v>
      </c>
      <c r="C428" s="134" t="s">
        <v>117</v>
      </c>
      <c r="D428" s="313">
        <v>0.02</v>
      </c>
      <c r="E428" s="313">
        <v>0.02</v>
      </c>
      <c r="F428" s="313">
        <v>0.02</v>
      </c>
      <c r="G428" s="313">
        <v>0.02</v>
      </c>
      <c r="H428" s="313">
        <v>0.02</v>
      </c>
      <c r="I428" s="313">
        <v>0.02</v>
      </c>
      <c r="J428" s="313">
        <v>0.02</v>
      </c>
      <c r="K428" s="313">
        <v>0.02</v>
      </c>
      <c r="L428" s="313">
        <v>0.02</v>
      </c>
      <c r="M428" s="313">
        <v>0.02</v>
      </c>
      <c r="N428" s="313">
        <v>0.02</v>
      </c>
      <c r="O428" s="313">
        <v>0.02</v>
      </c>
      <c r="P428" s="313">
        <v>0.02</v>
      </c>
      <c r="Q428" s="313">
        <v>0.02</v>
      </c>
      <c r="R428" s="313">
        <v>0.02</v>
      </c>
      <c r="S428" s="313">
        <v>0.02</v>
      </c>
      <c r="T428" s="313">
        <v>0.02</v>
      </c>
      <c r="U428" s="313">
        <v>0.02</v>
      </c>
      <c r="V428" s="313">
        <v>0.02</v>
      </c>
      <c r="W428" s="313">
        <v>0.02</v>
      </c>
      <c r="X428" s="313">
        <v>0.02</v>
      </c>
      <c r="Y428" s="313">
        <v>0.02</v>
      </c>
      <c r="Z428" s="313">
        <v>0.02</v>
      </c>
      <c r="AA428" s="313">
        <v>0.02</v>
      </c>
      <c r="AB428" s="313">
        <v>0.02</v>
      </c>
      <c r="AC428" s="313">
        <v>0.02</v>
      </c>
      <c r="AD428" s="313">
        <v>0.02</v>
      </c>
      <c r="AE428" s="313">
        <v>0.02</v>
      </c>
      <c r="AF428" s="313">
        <v>0.02</v>
      </c>
      <c r="AG428" s="313">
        <v>0.02</v>
      </c>
      <c r="AH428" s="313">
        <v>0.02</v>
      </c>
      <c r="AI428" s="313">
        <v>0.02</v>
      </c>
      <c r="AJ428" s="313">
        <v>0.02</v>
      </c>
      <c r="AK428" s="1"/>
    </row>
    <row r="429" spans="2:40" ht="12.75">
      <c r="B429" s="143" t="s">
        <v>290</v>
      </c>
      <c r="C429" s="134" t="s">
        <v>239</v>
      </c>
      <c r="D429" s="311" t="s">
        <v>528</v>
      </c>
      <c r="E429" s="311" t="s">
        <v>528</v>
      </c>
      <c r="F429" s="311" t="s">
        <v>528</v>
      </c>
      <c r="G429" s="311" t="s">
        <v>528</v>
      </c>
      <c r="H429" s="311" t="s">
        <v>528</v>
      </c>
      <c r="I429" s="311" t="s">
        <v>528</v>
      </c>
      <c r="J429" s="311" t="s">
        <v>528</v>
      </c>
      <c r="K429" s="311" t="s">
        <v>528</v>
      </c>
      <c r="L429" s="311" t="s">
        <v>528</v>
      </c>
      <c r="M429" s="314">
        <v>0.28499125222744209</v>
      </c>
      <c r="N429" s="311">
        <v>1.5015339381176089</v>
      </c>
      <c r="O429" s="311">
        <v>4.4463431070792154</v>
      </c>
      <c r="P429" s="311">
        <v>11.849157783897619</v>
      </c>
      <c r="Q429" s="311">
        <v>23.542841892110804</v>
      </c>
      <c r="R429" s="311">
        <v>45.488641665316706</v>
      </c>
      <c r="S429" s="311">
        <v>82.988111615098006</v>
      </c>
      <c r="T429" s="311">
        <v>141.83504373886277</v>
      </c>
      <c r="U429" s="311">
        <v>227.22882131864574</v>
      </c>
      <c r="V429" s="311">
        <v>350.98704211890492</v>
      </c>
      <c r="W429" s="311">
        <v>524.36337647821165</v>
      </c>
      <c r="X429" s="311">
        <v>763.78813137858424</v>
      </c>
      <c r="Y429" s="311">
        <v>1074.5437779037745</v>
      </c>
      <c r="Z429" s="311">
        <v>1456.1403277174791</v>
      </c>
      <c r="AA429" s="311">
        <v>1907.1741901830551</v>
      </c>
      <c r="AB429" s="311">
        <v>2422.924646849182</v>
      </c>
      <c r="AC429" s="311">
        <v>2989.5164276688802</v>
      </c>
      <c r="AD429" s="311">
        <v>3566.7853424590958</v>
      </c>
      <c r="AE429" s="311">
        <v>4145.119337761218</v>
      </c>
      <c r="AF429" s="311">
        <v>4688.1669753766409</v>
      </c>
      <c r="AG429" s="311">
        <v>5220.1810038878984</v>
      </c>
      <c r="AH429" s="311">
        <v>5719.8568418921104</v>
      </c>
      <c r="AI429" s="311">
        <v>6181.1572936983648</v>
      </c>
      <c r="AJ429" s="311">
        <v>6580.5946993358175</v>
      </c>
      <c r="AK429" s="1"/>
    </row>
    <row r="430" spans="2:40" ht="12.75">
      <c r="B430" s="218" t="s">
        <v>291</v>
      </c>
      <c r="C430" s="87" t="s">
        <v>288</v>
      </c>
      <c r="D430" s="311" t="s">
        <v>528</v>
      </c>
      <c r="E430" s="311" t="s">
        <v>528</v>
      </c>
      <c r="F430" s="311" t="s">
        <v>528</v>
      </c>
      <c r="G430" s="311" t="s">
        <v>528</v>
      </c>
      <c r="H430" s="311" t="s">
        <v>528</v>
      </c>
      <c r="I430" s="311" t="s">
        <v>528</v>
      </c>
      <c r="J430" s="311" t="s">
        <v>528</v>
      </c>
      <c r="K430" s="311" t="s">
        <v>528</v>
      </c>
      <c r="L430" s="311" t="s">
        <v>528</v>
      </c>
      <c r="M430" s="311">
        <v>959.99999999999989</v>
      </c>
      <c r="N430" s="311">
        <v>954.45199784355702</v>
      </c>
      <c r="O430" s="311">
        <v>947.54216192528543</v>
      </c>
      <c r="P430" s="311">
        <v>942.46692607248599</v>
      </c>
      <c r="Q430" s="311">
        <v>931.82318019306172</v>
      </c>
      <c r="R430" s="311">
        <v>921.7437827808435</v>
      </c>
      <c r="S430" s="311">
        <v>910.69734492036173</v>
      </c>
      <c r="T430" s="311">
        <v>897.90459410993276</v>
      </c>
      <c r="U430" s="311">
        <v>883.98899936026464</v>
      </c>
      <c r="V430" s="311">
        <v>869.68360171633276</v>
      </c>
      <c r="W430" s="311">
        <v>855.55617288994222</v>
      </c>
      <c r="X430" s="311">
        <v>841.02944868420889</v>
      </c>
      <c r="Y430" s="311">
        <v>827.27322967288524</v>
      </c>
      <c r="Z430" s="311">
        <v>814.04491689805798</v>
      </c>
      <c r="AA430" s="311">
        <v>803.17631409765852</v>
      </c>
      <c r="AB430" s="311">
        <v>795.98630190146548</v>
      </c>
      <c r="AC430" s="311">
        <v>791.64616136747884</v>
      </c>
      <c r="AD430" s="311">
        <v>794.70309262578883</v>
      </c>
      <c r="AE430" s="311">
        <v>796.42567674683767</v>
      </c>
      <c r="AF430" s="311">
        <v>803.91006600369326</v>
      </c>
      <c r="AG430" s="311">
        <v>815.39040506242975</v>
      </c>
      <c r="AH430" s="311">
        <v>824.87633236687316</v>
      </c>
      <c r="AI430" s="311">
        <v>829.93762069436241</v>
      </c>
      <c r="AJ430" s="311">
        <v>831.97941718182346</v>
      </c>
      <c r="AK430" s="1"/>
    </row>
    <row r="431" spans="2:40" ht="12.75">
      <c r="B431" s="118" t="s">
        <v>292</v>
      </c>
      <c r="C431" s="134" t="s">
        <v>245</v>
      </c>
      <c r="D431" s="311" t="s">
        <v>530</v>
      </c>
      <c r="E431" s="311" t="s">
        <v>530</v>
      </c>
      <c r="F431" s="311" t="s">
        <v>530</v>
      </c>
      <c r="G431" s="311" t="s">
        <v>530</v>
      </c>
      <c r="H431" s="311" t="s">
        <v>530</v>
      </c>
      <c r="I431" s="311" t="s">
        <v>530</v>
      </c>
      <c r="J431" s="311" t="s">
        <v>530</v>
      </c>
      <c r="K431" s="311" t="s">
        <v>530</v>
      </c>
      <c r="L431" s="311" t="s">
        <v>530</v>
      </c>
      <c r="M431" s="311" t="s">
        <v>530</v>
      </c>
      <c r="N431" s="311" t="s">
        <v>530</v>
      </c>
      <c r="O431" s="314">
        <v>0.16639999999999999</v>
      </c>
      <c r="P431" s="314">
        <v>0.45400000000000001</v>
      </c>
      <c r="Q431" s="311">
        <v>1.756</v>
      </c>
      <c r="R431" s="311">
        <v>4.9379999999999997</v>
      </c>
      <c r="S431" s="311">
        <v>10.225</v>
      </c>
      <c r="T431" s="311">
        <v>19.225999999999999</v>
      </c>
      <c r="U431" s="311">
        <v>40.451000000000001</v>
      </c>
      <c r="V431" s="311">
        <v>67.322000000000003</v>
      </c>
      <c r="W431" s="311">
        <v>122</v>
      </c>
      <c r="X431" s="311">
        <v>230.5</v>
      </c>
      <c r="Y431" s="311">
        <v>263.76799999999997</v>
      </c>
      <c r="Z431" s="311">
        <v>321.77699999999999</v>
      </c>
      <c r="AA431" s="311">
        <v>465.5</v>
      </c>
      <c r="AB431" s="311">
        <v>508</v>
      </c>
      <c r="AC431" s="311">
        <v>570</v>
      </c>
      <c r="AD431" s="311">
        <v>699.7</v>
      </c>
      <c r="AE431" s="311">
        <v>892</v>
      </c>
      <c r="AF431" s="311">
        <v>1181.4380000000001</v>
      </c>
      <c r="AG431" s="311">
        <v>1367.278</v>
      </c>
      <c r="AH431" s="311">
        <v>1598.66</v>
      </c>
      <c r="AI431" s="311">
        <v>1622.0559999999998</v>
      </c>
      <c r="AJ431" s="311">
        <v>1646.5360000000001</v>
      </c>
      <c r="AK431" s="1"/>
    </row>
    <row r="432" spans="2:40" ht="14.25">
      <c r="B432" s="86" t="s">
        <v>280</v>
      </c>
      <c r="C432" s="228" t="s">
        <v>186</v>
      </c>
      <c r="D432" s="311" t="s">
        <v>528</v>
      </c>
      <c r="E432" s="311" t="s">
        <v>528</v>
      </c>
      <c r="F432" s="311" t="s">
        <v>528</v>
      </c>
      <c r="G432" s="311" t="s">
        <v>528</v>
      </c>
      <c r="H432" s="311" t="s">
        <v>528</v>
      </c>
      <c r="I432" s="311" t="s">
        <v>528</v>
      </c>
      <c r="J432" s="311" t="s">
        <v>528</v>
      </c>
      <c r="K432" s="311" t="s">
        <v>528</v>
      </c>
      <c r="L432" s="311">
        <v>0.52060296900000003</v>
      </c>
      <c r="M432" s="311">
        <v>1.9820205640000002</v>
      </c>
      <c r="N432" s="311">
        <v>4.1442307610000002</v>
      </c>
      <c r="O432" s="311">
        <v>9.9099835629999991</v>
      </c>
      <c r="P432" s="311">
        <v>11.20615712</v>
      </c>
      <c r="Q432" s="311">
        <v>15.778343548999999</v>
      </c>
      <c r="R432" s="311">
        <v>16.624602761999999</v>
      </c>
      <c r="S432" s="311">
        <v>15.314333797</v>
      </c>
      <c r="T432" s="311">
        <v>15.835436875999999</v>
      </c>
      <c r="U432" s="311">
        <v>16.050222580000003</v>
      </c>
      <c r="V432" s="311">
        <v>18.252583916000003</v>
      </c>
      <c r="W432" s="311">
        <v>12.03708811538</v>
      </c>
      <c r="X432" s="311">
        <v>11.913993059654999</v>
      </c>
      <c r="Y432" s="311">
        <v>9.8702007357799992</v>
      </c>
      <c r="Z432" s="311">
        <v>10.334412982500002</v>
      </c>
      <c r="AA432" s="311">
        <v>10.412334156533854</v>
      </c>
      <c r="AB432" s="311">
        <v>6.4698302250000008</v>
      </c>
      <c r="AC432" s="311">
        <v>4.614063797</v>
      </c>
      <c r="AD432" s="311">
        <v>3.223932369915</v>
      </c>
      <c r="AE432" s="311">
        <v>2.9575024715000007</v>
      </c>
      <c r="AF432" s="311">
        <v>2.7334006480919357</v>
      </c>
      <c r="AG432" s="311">
        <v>2.3909282373997542</v>
      </c>
      <c r="AH432" s="311">
        <v>2.4024583972044886</v>
      </c>
      <c r="AI432" s="311">
        <v>1.9317655556289715</v>
      </c>
      <c r="AJ432" s="311">
        <v>1.7038278620327163</v>
      </c>
      <c r="AK432" s="1"/>
    </row>
    <row r="433" spans="2:40" ht="14.25">
      <c r="B433" s="86" t="s">
        <v>281</v>
      </c>
      <c r="C433" s="228" t="s">
        <v>186</v>
      </c>
      <c r="D433" s="311" t="s">
        <v>528</v>
      </c>
      <c r="E433" s="311" t="s">
        <v>528</v>
      </c>
      <c r="F433" s="311" t="s">
        <v>528</v>
      </c>
      <c r="G433" s="311" t="s">
        <v>528</v>
      </c>
      <c r="H433" s="311" t="s">
        <v>528</v>
      </c>
      <c r="I433" s="311" t="s">
        <v>528</v>
      </c>
      <c r="J433" s="311" t="s">
        <v>528</v>
      </c>
      <c r="K433" s="311" t="s">
        <v>528</v>
      </c>
      <c r="L433" s="311">
        <v>5.2060296900000003</v>
      </c>
      <c r="M433" s="311">
        <v>25.015271716526808</v>
      </c>
      <c r="N433" s="311">
        <v>66.399815315927412</v>
      </c>
      <c r="O433" s="311">
        <v>165.32860012659808</v>
      </c>
      <c r="P433" s="311">
        <v>276.93433422665152</v>
      </c>
      <c r="Q433" s="311">
        <v>463.80221142906208</v>
      </c>
      <c r="R433" s="311">
        <v>721.39542171419725</v>
      </c>
      <c r="S433" s="311">
        <v>1003.7214770303644</v>
      </c>
      <c r="T433" s="311">
        <v>1278.6765290777303</v>
      </c>
      <c r="U433" s="311">
        <v>1552.4943395416021</v>
      </c>
      <c r="V433" s="311">
        <v>1830.5568828412879</v>
      </c>
      <c r="W433" s="311">
        <v>2076.0644065981714</v>
      </c>
      <c r="X433" s="311">
        <v>2367.4531852840369</v>
      </c>
      <c r="Y433" s="311">
        <v>2645.5290493680786</v>
      </c>
      <c r="Z433" s="311">
        <v>2916.3161930907877</v>
      </c>
      <c r="AA433" s="311">
        <v>3157.3248722330441</v>
      </c>
      <c r="AB433" s="311">
        <v>3263.3069635255893</v>
      </c>
      <c r="AC433" s="311">
        <v>3284.894213689664</v>
      </c>
      <c r="AD433" s="311">
        <v>3270.0321923596321</v>
      </c>
      <c r="AE433" s="311">
        <v>3240.1065355350493</v>
      </c>
      <c r="AF433" s="311">
        <v>3200.3739611946689</v>
      </c>
      <c r="AG433" s="311">
        <v>3136.1237226986714</v>
      </c>
      <c r="AH433" s="311">
        <v>3066.2566133971231</v>
      </c>
      <c r="AI433" s="311">
        <v>2972.3582892671457</v>
      </c>
      <c r="AJ433" s="311">
        <v>2865.7100325854612</v>
      </c>
      <c r="AK433" s="1"/>
    </row>
    <row r="434" spans="2:40" ht="14.25">
      <c r="B434" s="86" t="s">
        <v>282</v>
      </c>
      <c r="C434" s="228" t="s">
        <v>186</v>
      </c>
      <c r="D434" s="311" t="s">
        <v>528</v>
      </c>
      <c r="E434" s="311" t="s">
        <v>528</v>
      </c>
      <c r="F434" s="311" t="s">
        <v>528</v>
      </c>
      <c r="G434" s="311" t="s">
        <v>528</v>
      </c>
      <c r="H434" s="311" t="s">
        <v>528</v>
      </c>
      <c r="I434" s="311" t="s">
        <v>528</v>
      </c>
      <c r="J434" s="311" t="s">
        <v>528</v>
      </c>
      <c r="K434" s="311" t="s">
        <v>528</v>
      </c>
      <c r="L434" s="311" t="s">
        <v>528</v>
      </c>
      <c r="M434" s="311">
        <v>0.52625344671310537</v>
      </c>
      <c r="N434" s="311">
        <v>2.756648766001943</v>
      </c>
      <c r="O434" s="311">
        <v>7.677132623987255</v>
      </c>
      <c r="P434" s="311">
        <v>20.745600168820669</v>
      </c>
      <c r="Q434" s="311">
        <v>39.445725771472539</v>
      </c>
      <c r="R434" s="311">
        <v>72.68208777717804</v>
      </c>
      <c r="S434" s="311">
        <v>128.2470598932002</v>
      </c>
      <c r="T434" s="311">
        <v>212.31321282332979</v>
      </c>
      <c r="U434" s="311">
        <v>318.768245095243</v>
      </c>
      <c r="V434" s="311">
        <v>470.57162788311439</v>
      </c>
      <c r="W434" s="311">
        <v>654.55132266256749</v>
      </c>
      <c r="X434" s="311">
        <v>844.40363379481289</v>
      </c>
      <c r="Y434" s="311">
        <v>1218.518595072509</v>
      </c>
      <c r="Z434" s="311">
        <v>1689.0039646591179</v>
      </c>
      <c r="AA434" s="311">
        <v>2120.0628056672194</v>
      </c>
      <c r="AB434" s="311">
        <v>2749.2731348107777</v>
      </c>
      <c r="AC434" s="311">
        <v>3471.4748875513442</v>
      </c>
      <c r="AD434" s="311">
        <v>4134.9335978616891</v>
      </c>
      <c r="AE434" s="311">
        <v>4664.6472862868814</v>
      </c>
      <c r="AF434" s="311">
        <v>5014.2303707058727</v>
      </c>
      <c r="AG434" s="311">
        <v>5480.1734877625368</v>
      </c>
      <c r="AH434" s="311">
        <v>5850.0321236369127</v>
      </c>
      <c r="AI434" s="311">
        <v>6351.8516997145562</v>
      </c>
      <c r="AJ434" s="311">
        <v>6769.1928472071095</v>
      </c>
      <c r="AK434" s="1"/>
    </row>
    <row r="435" spans="2:40" ht="14.25">
      <c r="B435" s="86" t="s">
        <v>283</v>
      </c>
      <c r="C435" s="228" t="s">
        <v>186</v>
      </c>
      <c r="D435" s="311" t="s">
        <v>528</v>
      </c>
      <c r="E435" s="311" t="s">
        <v>528</v>
      </c>
      <c r="F435" s="311" t="s">
        <v>528</v>
      </c>
      <c r="G435" s="311" t="s">
        <v>528</v>
      </c>
      <c r="H435" s="311" t="s">
        <v>528</v>
      </c>
      <c r="I435" s="311" t="s">
        <v>528</v>
      </c>
      <c r="J435" s="311" t="s">
        <v>528</v>
      </c>
      <c r="K435" s="311" t="s">
        <v>528</v>
      </c>
      <c r="L435" s="311">
        <v>5.7266326589999998</v>
      </c>
      <c r="M435" s="311">
        <v>27.523545727239913</v>
      </c>
      <c r="N435" s="311">
        <v>73.30069484292936</v>
      </c>
      <c r="O435" s="311">
        <v>182.91571631358534</v>
      </c>
      <c r="P435" s="311">
        <v>308.88609151547217</v>
      </c>
      <c r="Q435" s="311">
        <v>519.02628074953464</v>
      </c>
      <c r="R435" s="311">
        <v>810.70211225337528</v>
      </c>
      <c r="S435" s="311">
        <v>1147.2828707205647</v>
      </c>
      <c r="T435" s="311">
        <v>1506.82517877706</v>
      </c>
      <c r="U435" s="311">
        <v>1887.3128072168452</v>
      </c>
      <c r="V435" s="311">
        <v>2319.3810946404024</v>
      </c>
      <c r="W435" s="311">
        <v>2742.6528173761189</v>
      </c>
      <c r="X435" s="311">
        <v>3223.7708121385044</v>
      </c>
      <c r="Y435" s="311">
        <v>3873.9178451763678</v>
      </c>
      <c r="Z435" s="311">
        <v>4615.6545707324058</v>
      </c>
      <c r="AA435" s="311">
        <v>5287.8000120567976</v>
      </c>
      <c r="AB435" s="311">
        <v>6019.0499285613669</v>
      </c>
      <c r="AC435" s="311">
        <v>6760.9831650380092</v>
      </c>
      <c r="AD435" s="311">
        <v>7408.1897225912353</v>
      </c>
      <c r="AE435" s="311">
        <v>7907.7113242934302</v>
      </c>
      <c r="AF435" s="311">
        <v>8217.3377325486344</v>
      </c>
      <c r="AG435" s="311">
        <v>8618.6881386986079</v>
      </c>
      <c r="AH435" s="311">
        <v>8918.69119543124</v>
      </c>
      <c r="AI435" s="311">
        <v>9326.1417545373315</v>
      </c>
      <c r="AJ435" s="311">
        <v>9636.6067076546024</v>
      </c>
      <c r="AK435" s="114"/>
    </row>
    <row r="436" spans="2:40" ht="12.75">
      <c r="B436" s="229"/>
      <c r="C436" s="229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99"/>
      <c r="AH436" s="199"/>
      <c r="AI436" s="199"/>
      <c r="AJ436" s="229"/>
      <c r="AK436" s="1"/>
      <c r="AN436" s="15"/>
    </row>
    <row r="437" spans="2:40" ht="12.75">
      <c r="B437" s="229"/>
      <c r="C437" s="229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99"/>
      <c r="AH437" s="199"/>
      <c r="AI437" s="199"/>
      <c r="AJ437" s="199"/>
      <c r="AK437" s="1"/>
      <c r="AN437" s="15"/>
    </row>
    <row r="438" spans="2:40" ht="12.75">
      <c r="B438" s="223" t="s">
        <v>455</v>
      </c>
      <c r="C438" s="6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2:40" ht="12.75">
      <c r="B439" s="280" t="s">
        <v>114</v>
      </c>
      <c r="C439" s="120" t="s">
        <v>115</v>
      </c>
      <c r="D439" s="121">
        <v>1990</v>
      </c>
      <c r="E439" s="121">
        <f t="shared" ref="E439:R439" si="540">D439+1</f>
        <v>1991</v>
      </c>
      <c r="F439" s="121">
        <f t="shared" si="540"/>
        <v>1992</v>
      </c>
      <c r="G439" s="121">
        <f t="shared" si="540"/>
        <v>1993</v>
      </c>
      <c r="H439" s="121">
        <f t="shared" si="540"/>
        <v>1994</v>
      </c>
      <c r="I439" s="121">
        <f t="shared" si="540"/>
        <v>1995</v>
      </c>
      <c r="J439" s="121">
        <f t="shared" si="540"/>
        <v>1996</v>
      </c>
      <c r="K439" s="121">
        <f t="shared" si="540"/>
        <v>1997</v>
      </c>
      <c r="L439" s="121">
        <f t="shared" si="540"/>
        <v>1998</v>
      </c>
      <c r="M439" s="121">
        <f t="shared" si="540"/>
        <v>1999</v>
      </c>
      <c r="N439" s="121">
        <f t="shared" si="540"/>
        <v>2000</v>
      </c>
      <c r="O439" s="121">
        <f t="shared" si="540"/>
        <v>2001</v>
      </c>
      <c r="P439" s="121">
        <f t="shared" si="540"/>
        <v>2002</v>
      </c>
      <c r="Q439" s="121">
        <f t="shared" si="540"/>
        <v>2003</v>
      </c>
      <c r="R439" s="121">
        <f t="shared" si="540"/>
        <v>2004</v>
      </c>
      <c r="S439" s="121">
        <f t="shared" ref="S439:AJ439" si="541">R439+1</f>
        <v>2005</v>
      </c>
      <c r="T439" s="121">
        <f t="shared" si="541"/>
        <v>2006</v>
      </c>
      <c r="U439" s="121">
        <f t="shared" si="541"/>
        <v>2007</v>
      </c>
      <c r="V439" s="121">
        <f t="shared" si="541"/>
        <v>2008</v>
      </c>
      <c r="W439" s="121">
        <f t="shared" si="541"/>
        <v>2009</v>
      </c>
      <c r="X439" s="121">
        <f t="shared" si="541"/>
        <v>2010</v>
      </c>
      <c r="Y439" s="121">
        <f t="shared" si="541"/>
        <v>2011</v>
      </c>
      <c r="Z439" s="121">
        <f t="shared" si="541"/>
        <v>2012</v>
      </c>
      <c r="AA439" s="121">
        <f t="shared" si="541"/>
        <v>2013</v>
      </c>
      <c r="AB439" s="121">
        <f t="shared" si="541"/>
        <v>2014</v>
      </c>
      <c r="AC439" s="121">
        <f t="shared" si="541"/>
        <v>2015</v>
      </c>
      <c r="AD439" s="121">
        <f t="shared" si="541"/>
        <v>2016</v>
      </c>
      <c r="AE439" s="121">
        <f t="shared" si="541"/>
        <v>2017</v>
      </c>
      <c r="AF439" s="121">
        <f t="shared" si="541"/>
        <v>2018</v>
      </c>
      <c r="AG439" s="121">
        <f t="shared" si="541"/>
        <v>2019</v>
      </c>
      <c r="AH439" s="121">
        <f t="shared" si="541"/>
        <v>2020</v>
      </c>
      <c r="AI439" s="121">
        <f t="shared" si="541"/>
        <v>2021</v>
      </c>
      <c r="AJ439" s="121">
        <f t="shared" si="541"/>
        <v>2022</v>
      </c>
      <c r="AK439" s="187"/>
    </row>
    <row r="440" spans="2:40" ht="12.75">
      <c r="B440" s="143" t="s">
        <v>305</v>
      </c>
      <c r="C440" s="134" t="s">
        <v>223</v>
      </c>
      <c r="D440" s="90" t="s">
        <v>528</v>
      </c>
      <c r="E440" s="90" t="s">
        <v>528</v>
      </c>
      <c r="F440" s="90" t="s">
        <v>528</v>
      </c>
      <c r="G440" s="90" t="s">
        <v>528</v>
      </c>
      <c r="H440" s="90" t="s">
        <v>528</v>
      </c>
      <c r="I440" s="90" t="s">
        <v>528</v>
      </c>
      <c r="J440" s="90" t="s">
        <v>528</v>
      </c>
      <c r="K440" s="90" t="s">
        <v>528</v>
      </c>
      <c r="L440" s="90" t="s">
        <v>528</v>
      </c>
      <c r="M440" s="90" t="s">
        <v>528</v>
      </c>
      <c r="N440" s="90">
        <v>167</v>
      </c>
      <c r="O440" s="90">
        <v>177</v>
      </c>
      <c r="P440" s="90">
        <v>201</v>
      </c>
      <c r="Q440" s="90">
        <v>233</v>
      </c>
      <c r="R440" s="90">
        <v>190</v>
      </c>
      <c r="S440" s="90">
        <v>224</v>
      </c>
      <c r="T440" s="90">
        <v>259</v>
      </c>
      <c r="U440" s="90">
        <v>216</v>
      </c>
      <c r="V440" s="90">
        <v>145</v>
      </c>
      <c r="W440" s="90">
        <v>109</v>
      </c>
      <c r="X440" s="90">
        <v>66</v>
      </c>
      <c r="Y440" s="90">
        <v>65</v>
      </c>
      <c r="Z440" s="90">
        <v>34</v>
      </c>
      <c r="AA440" s="90">
        <v>28</v>
      </c>
      <c r="AB440" s="90">
        <v>14</v>
      </c>
      <c r="AC440" s="90">
        <v>12</v>
      </c>
      <c r="AD440" s="90" t="s">
        <v>528</v>
      </c>
      <c r="AE440" s="90" t="s">
        <v>528</v>
      </c>
      <c r="AF440" s="90" t="s">
        <v>528</v>
      </c>
      <c r="AG440" s="90" t="s">
        <v>528</v>
      </c>
      <c r="AH440" s="90" t="s">
        <v>528</v>
      </c>
      <c r="AI440" s="90" t="s">
        <v>528</v>
      </c>
      <c r="AJ440" s="90" t="s">
        <v>528</v>
      </c>
      <c r="AK440" s="187"/>
    </row>
    <row r="441" spans="2:40" ht="12.75">
      <c r="B441" s="143" t="s">
        <v>306</v>
      </c>
      <c r="C441" s="134" t="s">
        <v>223</v>
      </c>
      <c r="D441" s="88" t="s">
        <v>528</v>
      </c>
      <c r="E441" s="88" t="s">
        <v>528</v>
      </c>
      <c r="F441" s="88" t="s">
        <v>528</v>
      </c>
      <c r="G441" s="88" t="s">
        <v>528</v>
      </c>
      <c r="H441" s="88" t="s">
        <v>528</v>
      </c>
      <c r="I441" s="88" t="s">
        <v>528</v>
      </c>
      <c r="J441" s="88" t="s">
        <v>528</v>
      </c>
      <c r="K441" s="88" t="s">
        <v>528</v>
      </c>
      <c r="L441" s="88" t="s">
        <v>528</v>
      </c>
      <c r="M441" s="88" t="s">
        <v>528</v>
      </c>
      <c r="N441" s="88" t="s">
        <v>528</v>
      </c>
      <c r="O441" s="88" t="s">
        <v>528</v>
      </c>
      <c r="P441" s="88" t="s">
        <v>528</v>
      </c>
      <c r="Q441" s="88" t="s">
        <v>528</v>
      </c>
      <c r="R441" s="88">
        <v>1912</v>
      </c>
      <c r="S441" s="88">
        <v>3893</v>
      </c>
      <c r="T441" s="88">
        <v>4111</v>
      </c>
      <c r="U441" s="88">
        <v>4024</v>
      </c>
      <c r="V441" s="88">
        <v>3044</v>
      </c>
      <c r="W441" s="88">
        <v>2440</v>
      </c>
      <c r="X441" s="88">
        <v>2365</v>
      </c>
      <c r="Y441" s="88">
        <v>2597</v>
      </c>
      <c r="Z441" s="88">
        <v>2613</v>
      </c>
      <c r="AA441" s="88">
        <v>2570</v>
      </c>
      <c r="AB441" s="88">
        <v>2533</v>
      </c>
      <c r="AC441" s="88">
        <v>2230</v>
      </c>
      <c r="AD441" s="88">
        <v>2577</v>
      </c>
      <c r="AE441" s="88">
        <v>2596</v>
      </c>
      <c r="AF441" s="88">
        <v>2365</v>
      </c>
      <c r="AG441" s="88">
        <v>1626</v>
      </c>
      <c r="AH441" s="88">
        <v>618</v>
      </c>
      <c r="AI441" s="88">
        <v>551</v>
      </c>
      <c r="AJ441" s="88">
        <v>445</v>
      </c>
      <c r="AK441" s="1"/>
    </row>
    <row r="442" spans="2:40" ht="12.75">
      <c r="B442" s="143" t="s">
        <v>307</v>
      </c>
      <c r="C442" s="134" t="s">
        <v>223</v>
      </c>
      <c r="D442" s="90" t="s">
        <v>528</v>
      </c>
      <c r="E442" s="90" t="s">
        <v>528</v>
      </c>
      <c r="F442" s="90" t="s">
        <v>528</v>
      </c>
      <c r="G442" s="90" t="s">
        <v>528</v>
      </c>
      <c r="H442" s="90" t="s">
        <v>528</v>
      </c>
      <c r="I442" s="90" t="s">
        <v>528</v>
      </c>
      <c r="J442" s="90" t="s">
        <v>528</v>
      </c>
      <c r="K442" s="90" t="s">
        <v>528</v>
      </c>
      <c r="L442" s="90" t="s">
        <v>528</v>
      </c>
      <c r="M442" s="90" t="s">
        <v>528</v>
      </c>
      <c r="N442" s="90" t="s">
        <v>528</v>
      </c>
      <c r="O442" s="90" t="s">
        <v>528</v>
      </c>
      <c r="P442" s="90" t="s">
        <v>528</v>
      </c>
      <c r="Q442" s="90" t="s">
        <v>528</v>
      </c>
      <c r="R442" s="90">
        <v>739</v>
      </c>
      <c r="S442" s="90">
        <v>1311</v>
      </c>
      <c r="T442" s="90">
        <v>1492</v>
      </c>
      <c r="U442" s="90">
        <v>1401</v>
      </c>
      <c r="V442" s="90">
        <v>1122</v>
      </c>
      <c r="W442" s="90">
        <v>847</v>
      </c>
      <c r="X442" s="90">
        <v>900</v>
      </c>
      <c r="Y442" s="90">
        <v>960</v>
      </c>
      <c r="Z442" s="90">
        <v>977</v>
      </c>
      <c r="AA442" s="90">
        <v>921</v>
      </c>
      <c r="AB442" s="90">
        <v>866</v>
      </c>
      <c r="AC442" s="90">
        <v>779</v>
      </c>
      <c r="AD442" s="90">
        <v>794</v>
      </c>
      <c r="AE442" s="90">
        <v>802</v>
      </c>
      <c r="AF442" s="90">
        <v>744</v>
      </c>
      <c r="AG442" s="90">
        <v>702</v>
      </c>
      <c r="AH442" s="90">
        <v>203</v>
      </c>
      <c r="AI442" s="90">
        <v>186</v>
      </c>
      <c r="AJ442" s="90">
        <v>151</v>
      </c>
      <c r="AK442" s="1"/>
    </row>
    <row r="443" spans="2:40" ht="12.75">
      <c r="B443" s="143" t="s">
        <v>308</v>
      </c>
      <c r="C443" s="134" t="s">
        <v>231</v>
      </c>
      <c r="D443" s="91">
        <v>0.1</v>
      </c>
      <c r="E443" s="91">
        <v>0.1</v>
      </c>
      <c r="F443" s="91">
        <v>0.1</v>
      </c>
      <c r="G443" s="91">
        <v>0.1</v>
      </c>
      <c r="H443" s="91">
        <v>0.1</v>
      </c>
      <c r="I443" s="91">
        <v>0.1</v>
      </c>
      <c r="J443" s="91">
        <v>0.1</v>
      </c>
      <c r="K443" s="91">
        <v>0.1</v>
      </c>
      <c r="L443" s="91">
        <v>0.1</v>
      </c>
      <c r="M443" s="91">
        <v>0.1</v>
      </c>
      <c r="N443" s="91">
        <v>0.1</v>
      </c>
      <c r="O443" s="91">
        <v>0.1</v>
      </c>
      <c r="P443" s="91">
        <v>0.1</v>
      </c>
      <c r="Q443" s="91">
        <v>0.1</v>
      </c>
      <c r="R443" s="91">
        <v>0.1</v>
      </c>
      <c r="S443" s="91">
        <v>0.1</v>
      </c>
      <c r="T443" s="91">
        <v>0.1</v>
      </c>
      <c r="U443" s="91">
        <v>0.1</v>
      </c>
      <c r="V443" s="91">
        <v>0.1</v>
      </c>
      <c r="W443" s="91">
        <v>0.1</v>
      </c>
      <c r="X443" s="91">
        <v>0.1</v>
      </c>
      <c r="Y443" s="91">
        <v>0.1</v>
      </c>
      <c r="Z443" s="91">
        <v>0.1</v>
      </c>
      <c r="AA443" s="91">
        <v>0.1</v>
      </c>
      <c r="AB443" s="91">
        <v>0.1</v>
      </c>
      <c r="AC443" s="91">
        <v>0.1</v>
      </c>
      <c r="AD443" s="91">
        <v>0.1</v>
      </c>
      <c r="AE443" s="91">
        <v>0.1</v>
      </c>
      <c r="AF443" s="91">
        <v>0.1</v>
      </c>
      <c r="AG443" s="91">
        <v>0.1</v>
      </c>
      <c r="AH443" s="91">
        <v>0.1</v>
      </c>
      <c r="AI443" s="91">
        <v>0.1</v>
      </c>
      <c r="AJ443" s="91">
        <v>0.1</v>
      </c>
      <c r="AK443" s="1"/>
    </row>
    <row r="444" spans="2:40" ht="12.75">
      <c r="B444" s="143" t="s">
        <v>309</v>
      </c>
      <c r="C444" s="134" t="s">
        <v>231</v>
      </c>
      <c r="D444" s="89">
        <v>4.4999999999999998E-2</v>
      </c>
      <c r="E444" s="89">
        <v>4.4999999999999998E-2</v>
      </c>
      <c r="F444" s="89">
        <v>4.4999999999999998E-2</v>
      </c>
      <c r="G444" s="89">
        <v>4.4999999999999998E-2</v>
      </c>
      <c r="H444" s="89">
        <v>4.4999999999999998E-2</v>
      </c>
      <c r="I444" s="89">
        <v>4.4999999999999998E-2</v>
      </c>
      <c r="J444" s="89">
        <v>4.4999999999999998E-2</v>
      </c>
      <c r="K444" s="89">
        <v>4.4999999999999998E-2</v>
      </c>
      <c r="L444" s="89">
        <v>4.4999999999999998E-2</v>
      </c>
      <c r="M444" s="89">
        <v>4.4999999999999998E-2</v>
      </c>
      <c r="N444" s="89">
        <v>4.4999999999999998E-2</v>
      </c>
      <c r="O444" s="89">
        <v>4.4999999999999998E-2</v>
      </c>
      <c r="P444" s="89">
        <v>4.4999999999999998E-2</v>
      </c>
      <c r="Q444" s="89">
        <v>4.4999999999999998E-2</v>
      </c>
      <c r="R444" s="89">
        <v>4.4999999999999998E-2</v>
      </c>
      <c r="S444" s="89">
        <v>4.4999999999999998E-2</v>
      </c>
      <c r="T444" s="89">
        <v>4.4999999999999998E-2</v>
      </c>
      <c r="U444" s="89">
        <v>4.4999999999999998E-2</v>
      </c>
      <c r="V444" s="89">
        <v>4.4999999999999998E-2</v>
      </c>
      <c r="W444" s="89">
        <v>4.4999999999999998E-2</v>
      </c>
      <c r="X444" s="89">
        <v>4.4999999999999998E-2</v>
      </c>
      <c r="Y444" s="89">
        <v>4.4999999999999998E-2</v>
      </c>
      <c r="Z444" s="89">
        <v>4.4999999999999998E-2</v>
      </c>
      <c r="AA444" s="89">
        <v>4.4999999999999998E-2</v>
      </c>
      <c r="AB444" s="89">
        <v>4.4999999999999998E-2</v>
      </c>
      <c r="AC444" s="89">
        <v>4.4999999999999998E-2</v>
      </c>
      <c r="AD444" s="89">
        <v>4.4999999999999998E-2</v>
      </c>
      <c r="AE444" s="89">
        <v>4.4999999999999998E-2</v>
      </c>
      <c r="AF444" s="89">
        <v>4.4999999999999998E-2</v>
      </c>
      <c r="AG444" s="89">
        <v>4.4999999999999998E-2</v>
      </c>
      <c r="AH444" s="89">
        <v>4.4999999999999998E-2</v>
      </c>
      <c r="AI444" s="89">
        <v>4.4999999999999998E-2</v>
      </c>
      <c r="AJ444" s="89">
        <v>4.4999999999999998E-2</v>
      </c>
      <c r="AK444" s="1"/>
    </row>
    <row r="445" spans="2:40" ht="14.25">
      <c r="B445" s="118" t="s">
        <v>310</v>
      </c>
      <c r="C445" s="228" t="s">
        <v>186</v>
      </c>
      <c r="D445" s="148" t="s">
        <v>528</v>
      </c>
      <c r="E445" s="148" t="s">
        <v>528</v>
      </c>
      <c r="F445" s="148" t="s">
        <v>528</v>
      </c>
      <c r="G445" s="148" t="s">
        <v>528</v>
      </c>
      <c r="H445" s="148" t="s">
        <v>528</v>
      </c>
      <c r="I445" s="148" t="s">
        <v>528</v>
      </c>
      <c r="J445" s="148" t="s">
        <v>528</v>
      </c>
      <c r="K445" s="148" t="s">
        <v>528</v>
      </c>
      <c r="L445" s="148" t="s">
        <v>528</v>
      </c>
      <c r="M445" s="148" t="s">
        <v>528</v>
      </c>
      <c r="N445" s="148">
        <v>21.71</v>
      </c>
      <c r="O445" s="148">
        <v>32.779499999999999</v>
      </c>
      <c r="P445" s="148">
        <v>46.253999999999998</v>
      </c>
      <c r="Q445" s="148">
        <v>73.430824572930362</v>
      </c>
      <c r="R445" s="148">
        <v>81.850818659658344</v>
      </c>
      <c r="S445" s="148">
        <v>102.00299671484888</v>
      </c>
      <c r="T445" s="148">
        <v>112.50985808147176</v>
      </c>
      <c r="U445" s="148">
        <v>120.42688370565047</v>
      </c>
      <c r="V445" s="148">
        <v>116.3695</v>
      </c>
      <c r="W445" s="148">
        <v>120.172</v>
      </c>
      <c r="X445" s="148">
        <v>120.95849999999999</v>
      </c>
      <c r="Y445" s="148">
        <v>124.68949999999998</v>
      </c>
      <c r="Z445" s="148">
        <v>124.46200000000002</v>
      </c>
      <c r="AA445" s="148">
        <v>125.67100000000001</v>
      </c>
      <c r="AB445" s="148">
        <v>125.48900000000002</v>
      </c>
      <c r="AC445" s="148">
        <v>126.04799999999999</v>
      </c>
      <c r="AD445" s="148">
        <v>125.19</v>
      </c>
      <c r="AE445" s="148">
        <v>125.19</v>
      </c>
      <c r="AF445" s="148">
        <v>125.19</v>
      </c>
      <c r="AG445" s="148">
        <v>125.19</v>
      </c>
      <c r="AH445" s="148">
        <v>125.19</v>
      </c>
      <c r="AI445" s="148">
        <v>115.4205</v>
      </c>
      <c r="AJ445" s="148">
        <v>105.06599999999999</v>
      </c>
      <c r="AK445" s="114"/>
    </row>
    <row r="446" spans="2:40" ht="14.25">
      <c r="B446" s="118" t="s">
        <v>311</v>
      </c>
      <c r="C446" s="228" t="s">
        <v>186</v>
      </c>
      <c r="D446" s="148" t="s">
        <v>528</v>
      </c>
      <c r="E446" s="148" t="s">
        <v>528</v>
      </c>
      <c r="F446" s="148" t="s">
        <v>528</v>
      </c>
      <c r="G446" s="148" t="s">
        <v>528</v>
      </c>
      <c r="H446" s="148" t="s">
        <v>528</v>
      </c>
      <c r="I446" s="148" t="s">
        <v>528</v>
      </c>
      <c r="J446" s="148" t="s">
        <v>528</v>
      </c>
      <c r="K446" s="148" t="s">
        <v>528</v>
      </c>
      <c r="L446" s="148" t="s">
        <v>528</v>
      </c>
      <c r="M446" s="148" t="s">
        <v>528</v>
      </c>
      <c r="N446" s="148" t="s">
        <v>528</v>
      </c>
      <c r="O446" s="148" t="s">
        <v>528</v>
      </c>
      <c r="P446" s="148" t="s">
        <v>528</v>
      </c>
      <c r="Q446" s="148" t="s">
        <v>528</v>
      </c>
      <c r="R446" s="148">
        <v>164.0496</v>
      </c>
      <c r="S446" s="148">
        <v>407.84172000000001</v>
      </c>
      <c r="T446" s="148">
        <v>576.85485000000006</v>
      </c>
      <c r="U446" s="148">
        <v>728.11595999999997</v>
      </c>
      <c r="V446" s="148">
        <v>799.3986000000001</v>
      </c>
      <c r="W446" s="148">
        <v>865.10424</v>
      </c>
      <c r="X446" s="148">
        <v>952.87763999999993</v>
      </c>
      <c r="Y446" s="148">
        <v>1064.0958899999998</v>
      </c>
      <c r="Z446" s="148">
        <v>1165.7388599999999</v>
      </c>
      <c r="AA446" s="148">
        <v>1262.9373899999998</v>
      </c>
      <c r="AB446" s="148">
        <v>1358.9904899999999</v>
      </c>
      <c r="AC446" s="148">
        <v>1430.79222</v>
      </c>
      <c r="AD446" s="148">
        <v>1546.6651200000001</v>
      </c>
      <c r="AE446" s="148">
        <v>1647.7932900000001</v>
      </c>
      <c r="AF446" s="148">
        <v>1728.2050499999998</v>
      </c>
      <c r="AG446" s="148">
        <v>1756.1115</v>
      </c>
      <c r="AH446" s="148">
        <v>1732.4049600000001</v>
      </c>
      <c r="AI446" s="148">
        <v>1750.5173399999999</v>
      </c>
      <c r="AJ446" s="148">
        <v>1762.6966500000001</v>
      </c>
      <c r="AK446" s="114"/>
    </row>
    <row r="447" spans="2:40" ht="14.25">
      <c r="B447" s="118" t="s">
        <v>312</v>
      </c>
      <c r="C447" s="228" t="s">
        <v>186</v>
      </c>
      <c r="D447" s="148" t="s">
        <v>528</v>
      </c>
      <c r="E447" s="148" t="s">
        <v>528</v>
      </c>
      <c r="F447" s="148" t="s">
        <v>528</v>
      </c>
      <c r="G447" s="148" t="s">
        <v>528</v>
      </c>
      <c r="H447" s="148" t="s">
        <v>528</v>
      </c>
      <c r="I447" s="148" t="s">
        <v>528</v>
      </c>
      <c r="J447" s="148" t="s">
        <v>528</v>
      </c>
      <c r="K447" s="148" t="s">
        <v>528</v>
      </c>
      <c r="L447" s="148" t="s">
        <v>528</v>
      </c>
      <c r="M447" s="148" t="s">
        <v>528</v>
      </c>
      <c r="N447" s="148" t="s">
        <v>528</v>
      </c>
      <c r="O447" s="148" t="s">
        <v>528</v>
      </c>
      <c r="P447" s="148" t="s">
        <v>528</v>
      </c>
      <c r="Q447" s="148" t="s">
        <v>528</v>
      </c>
      <c r="R447" s="148">
        <v>59.415600000000005</v>
      </c>
      <c r="S447" s="148">
        <v>132.14141999999998</v>
      </c>
      <c r="T447" s="148">
        <v>194.12580000000003</v>
      </c>
      <c r="U447" s="148">
        <v>240.78996000000001</v>
      </c>
      <c r="V447" s="148">
        <v>269.04653999999999</v>
      </c>
      <c r="W447" s="148">
        <v>287.53050000000002</v>
      </c>
      <c r="X447" s="148">
        <v>322.43615999999997</v>
      </c>
      <c r="Y447" s="148">
        <v>359.82216</v>
      </c>
      <c r="Z447" s="148">
        <v>395.92176000000001</v>
      </c>
      <c r="AA447" s="148">
        <v>426.76721999999995</v>
      </c>
      <c r="AB447" s="148">
        <v>455.66699999999997</v>
      </c>
      <c r="AC447" s="148">
        <v>480.00407999999993</v>
      </c>
      <c r="AD447" s="148">
        <v>509.39429999999999</v>
      </c>
      <c r="AE447" s="148">
        <v>538.76442000000009</v>
      </c>
      <c r="AF447" s="148">
        <v>563.11757999999998</v>
      </c>
      <c r="AG447" s="148">
        <v>586.65870000000007</v>
      </c>
      <c r="AH447" s="148">
        <v>571.93745999999999</v>
      </c>
      <c r="AI447" s="148">
        <v>577.91519999999991</v>
      </c>
      <c r="AJ447" s="148">
        <v>581.83067999999992</v>
      </c>
      <c r="AK447" s="114"/>
    </row>
    <row r="448" spans="2:40" ht="12.75">
      <c r="B448" s="199"/>
      <c r="C448" s="199"/>
      <c r="D448" s="1"/>
      <c r="E448" s="1"/>
      <c r="F448" s="1"/>
      <c r="G448" s="1"/>
      <c r="H448" s="1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208"/>
      <c r="AH448" s="208"/>
      <c r="AI448" s="208"/>
      <c r="AJ448" s="208"/>
      <c r="AK448" s="1"/>
      <c r="AN448" s="15"/>
    </row>
    <row r="449" spans="2:40" ht="12.75">
      <c r="B449" s="16"/>
      <c r="C449" s="2"/>
      <c r="D449" s="1"/>
      <c r="E449" s="1"/>
      <c r="F449" s="1"/>
      <c r="G449" s="1"/>
      <c r="H449" s="1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2:40" ht="12.75">
      <c r="B450" s="223" t="s">
        <v>456</v>
      </c>
      <c r="C450" s="6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2:40" ht="12.75">
      <c r="B451" s="280" t="s">
        <v>114</v>
      </c>
      <c r="C451" s="120" t="s">
        <v>115</v>
      </c>
      <c r="D451" s="121">
        <v>1990</v>
      </c>
      <c r="E451" s="121">
        <f t="shared" ref="E451" si="542">D451+1</f>
        <v>1991</v>
      </c>
      <c r="F451" s="121">
        <f t="shared" ref="F451" si="543">E451+1</f>
        <v>1992</v>
      </c>
      <c r="G451" s="121">
        <f t="shared" ref="G451" si="544">F451+1</f>
        <v>1993</v>
      </c>
      <c r="H451" s="121">
        <f t="shared" ref="H451" si="545">G451+1</f>
        <v>1994</v>
      </c>
      <c r="I451" s="121">
        <f t="shared" ref="I451" si="546">H451+1</f>
        <v>1995</v>
      </c>
      <c r="J451" s="121">
        <f t="shared" ref="J451" si="547">I451+1</f>
        <v>1996</v>
      </c>
      <c r="K451" s="121">
        <f t="shared" ref="K451" si="548">J451+1</f>
        <v>1997</v>
      </c>
      <c r="L451" s="121">
        <f t="shared" ref="L451" si="549">K451+1</f>
        <v>1998</v>
      </c>
      <c r="M451" s="121">
        <f t="shared" ref="M451" si="550">L451+1</f>
        <v>1999</v>
      </c>
      <c r="N451" s="121">
        <f t="shared" ref="N451" si="551">M451+1</f>
        <v>2000</v>
      </c>
      <c r="O451" s="121">
        <f t="shared" ref="O451" si="552">N451+1</f>
        <v>2001</v>
      </c>
      <c r="P451" s="121">
        <f t="shared" ref="P451" si="553">O451+1</f>
        <v>2002</v>
      </c>
      <c r="Q451" s="121">
        <f t="shared" ref="Q451" si="554">P451+1</f>
        <v>2003</v>
      </c>
      <c r="R451" s="121">
        <f t="shared" ref="R451" si="555">Q451+1</f>
        <v>2004</v>
      </c>
      <c r="S451" s="121">
        <f t="shared" ref="S451" si="556">R451+1</f>
        <v>2005</v>
      </c>
      <c r="T451" s="121">
        <f t="shared" ref="T451" si="557">S451+1</f>
        <v>2006</v>
      </c>
      <c r="U451" s="121">
        <f t="shared" ref="U451" si="558">T451+1</f>
        <v>2007</v>
      </c>
      <c r="V451" s="121">
        <f t="shared" ref="V451" si="559">U451+1</f>
        <v>2008</v>
      </c>
      <c r="W451" s="121">
        <f t="shared" ref="W451" si="560">V451+1</f>
        <v>2009</v>
      </c>
      <c r="X451" s="121">
        <f t="shared" ref="X451" si="561">W451+1</f>
        <v>2010</v>
      </c>
      <c r="Y451" s="121">
        <f t="shared" ref="Y451" si="562">X451+1</f>
        <v>2011</v>
      </c>
      <c r="Z451" s="121">
        <f t="shared" ref="Z451" si="563">Y451+1</f>
        <v>2012</v>
      </c>
      <c r="AA451" s="121">
        <f t="shared" ref="AA451" si="564">Z451+1</f>
        <v>2013</v>
      </c>
      <c r="AB451" s="121">
        <f t="shared" ref="AB451:AJ451" si="565">AA451+1</f>
        <v>2014</v>
      </c>
      <c r="AC451" s="121">
        <f t="shared" si="565"/>
        <v>2015</v>
      </c>
      <c r="AD451" s="121">
        <f t="shared" si="565"/>
        <v>2016</v>
      </c>
      <c r="AE451" s="121">
        <f t="shared" si="565"/>
        <v>2017</v>
      </c>
      <c r="AF451" s="121">
        <f t="shared" si="565"/>
        <v>2018</v>
      </c>
      <c r="AG451" s="121">
        <f t="shared" si="565"/>
        <v>2019</v>
      </c>
      <c r="AH451" s="121">
        <f t="shared" si="565"/>
        <v>2020</v>
      </c>
      <c r="AI451" s="121">
        <f t="shared" si="565"/>
        <v>2021</v>
      </c>
      <c r="AJ451" s="121">
        <f t="shared" si="565"/>
        <v>2022</v>
      </c>
      <c r="AK451" s="187"/>
    </row>
    <row r="452" spans="2:40" ht="12.75">
      <c r="B452" s="143" t="s">
        <v>305</v>
      </c>
      <c r="C452" s="134" t="s">
        <v>223</v>
      </c>
      <c r="D452" s="148" t="s">
        <v>528</v>
      </c>
      <c r="E452" s="148" t="s">
        <v>528</v>
      </c>
      <c r="F452" s="148" t="s">
        <v>528</v>
      </c>
      <c r="G452" s="148" t="s">
        <v>528</v>
      </c>
      <c r="H452" s="148" t="s">
        <v>528</v>
      </c>
      <c r="I452" s="148" t="s">
        <v>528</v>
      </c>
      <c r="J452" s="148" t="s">
        <v>528</v>
      </c>
      <c r="K452" s="148" t="s">
        <v>528</v>
      </c>
      <c r="L452" s="148" t="s">
        <v>528</v>
      </c>
      <c r="M452" s="148" t="s">
        <v>528</v>
      </c>
      <c r="N452" s="148" t="s">
        <v>528</v>
      </c>
      <c r="O452" s="148">
        <v>10</v>
      </c>
      <c r="P452" s="148">
        <v>35</v>
      </c>
      <c r="Q452" s="148">
        <v>638</v>
      </c>
      <c r="R452" s="148">
        <v>517</v>
      </c>
      <c r="S452" s="148">
        <v>26</v>
      </c>
      <c r="T452" s="148">
        <v>5</v>
      </c>
      <c r="U452" s="148" t="s">
        <v>528</v>
      </c>
      <c r="V452" s="148" t="s">
        <v>528</v>
      </c>
      <c r="W452" s="148" t="s">
        <v>528</v>
      </c>
      <c r="X452" s="148" t="s">
        <v>528</v>
      </c>
      <c r="Y452" s="148" t="s">
        <v>528</v>
      </c>
      <c r="Z452" s="148" t="s">
        <v>528</v>
      </c>
      <c r="AA452" s="148" t="s">
        <v>528</v>
      </c>
      <c r="AB452" s="148" t="s">
        <v>528</v>
      </c>
      <c r="AC452" s="148" t="s">
        <v>528</v>
      </c>
      <c r="AD452" s="148" t="s">
        <v>528</v>
      </c>
      <c r="AE452" s="148" t="s">
        <v>528</v>
      </c>
      <c r="AF452" s="148" t="s">
        <v>528</v>
      </c>
      <c r="AG452" s="148" t="s">
        <v>528</v>
      </c>
      <c r="AH452" s="148" t="s">
        <v>528</v>
      </c>
      <c r="AI452" s="148" t="s">
        <v>528</v>
      </c>
      <c r="AJ452" s="148" t="s">
        <v>528</v>
      </c>
      <c r="AK452" s="187"/>
    </row>
    <row r="453" spans="2:40" ht="12.75">
      <c r="B453" s="118" t="s">
        <v>313</v>
      </c>
      <c r="C453" s="134" t="s">
        <v>231</v>
      </c>
      <c r="D453" s="91" t="s">
        <v>131</v>
      </c>
      <c r="E453" s="91" t="s">
        <v>131</v>
      </c>
      <c r="F453" s="91" t="s">
        <v>131</v>
      </c>
      <c r="G453" s="91" t="s">
        <v>131</v>
      </c>
      <c r="H453" s="91" t="s">
        <v>131</v>
      </c>
      <c r="I453" s="91" t="s">
        <v>131</v>
      </c>
      <c r="J453" s="91" t="s">
        <v>131</v>
      </c>
      <c r="K453" s="91" t="s">
        <v>131</v>
      </c>
      <c r="L453" s="91" t="s">
        <v>131</v>
      </c>
      <c r="M453" s="91" t="s">
        <v>131</v>
      </c>
      <c r="N453" s="91" t="s">
        <v>131</v>
      </c>
      <c r="O453" s="318">
        <v>0.75</v>
      </c>
      <c r="P453" s="318">
        <v>0.75</v>
      </c>
      <c r="Q453" s="318">
        <v>0.75</v>
      </c>
      <c r="R453" s="318">
        <v>0.75</v>
      </c>
      <c r="S453" s="318">
        <v>0.75</v>
      </c>
      <c r="T453" s="318">
        <v>0.75</v>
      </c>
      <c r="U453" s="318">
        <v>0.75</v>
      </c>
      <c r="V453" s="318">
        <v>0.75</v>
      </c>
      <c r="W453" s="318">
        <v>0.75</v>
      </c>
      <c r="X453" s="318">
        <v>0.75</v>
      </c>
      <c r="Y453" s="318">
        <v>0.75</v>
      </c>
      <c r="Z453" s="318">
        <v>0.75</v>
      </c>
      <c r="AA453" s="318">
        <v>0.75</v>
      </c>
      <c r="AB453" s="318">
        <v>0.75</v>
      </c>
      <c r="AC453" s="318">
        <v>0.75</v>
      </c>
      <c r="AD453" s="318">
        <v>0.75</v>
      </c>
      <c r="AE453" s="318">
        <v>0.75</v>
      </c>
      <c r="AF453" s="318">
        <v>0.75</v>
      </c>
      <c r="AG453" s="318">
        <v>0.75</v>
      </c>
      <c r="AH453" s="318">
        <v>0.75</v>
      </c>
      <c r="AI453" s="318">
        <v>0.75</v>
      </c>
      <c r="AJ453" s="318">
        <v>0.75</v>
      </c>
      <c r="AK453" s="1"/>
    </row>
    <row r="454" spans="2:40" ht="12.75">
      <c r="B454" s="143" t="s">
        <v>314</v>
      </c>
      <c r="C454" s="134" t="s">
        <v>231</v>
      </c>
      <c r="D454" s="89" t="s">
        <v>530</v>
      </c>
      <c r="E454" s="89" t="s">
        <v>530</v>
      </c>
      <c r="F454" s="89" t="s">
        <v>530</v>
      </c>
      <c r="G454" s="89" t="s">
        <v>530</v>
      </c>
      <c r="H454" s="89" t="s">
        <v>530</v>
      </c>
      <c r="I454" s="89" t="s">
        <v>530</v>
      </c>
      <c r="J454" s="89" t="s">
        <v>530</v>
      </c>
      <c r="K454" s="89" t="s">
        <v>530</v>
      </c>
      <c r="L454" s="89" t="s">
        <v>530</v>
      </c>
      <c r="M454" s="89" t="s">
        <v>530</v>
      </c>
      <c r="N454" s="89" t="s">
        <v>530</v>
      </c>
      <c r="O454" s="89">
        <v>7.4999999999999997E-3</v>
      </c>
      <c r="P454" s="89">
        <v>7.4999999999999997E-3</v>
      </c>
      <c r="Q454" s="89">
        <v>7.4999999999999997E-3</v>
      </c>
      <c r="R454" s="89">
        <v>7.4999999999999997E-3</v>
      </c>
      <c r="S454" s="89">
        <v>7.4999999999999997E-3</v>
      </c>
      <c r="T454" s="89">
        <v>7.4999999999999997E-3</v>
      </c>
      <c r="U454" s="89">
        <v>7.4999999999999997E-3</v>
      </c>
      <c r="V454" s="89">
        <v>7.4999999999999997E-3</v>
      </c>
      <c r="W454" s="89">
        <v>7.4999999999999997E-3</v>
      </c>
      <c r="X454" s="89">
        <v>7.4999999999999997E-3</v>
      </c>
      <c r="Y454" s="89">
        <v>7.4999999999999997E-3</v>
      </c>
      <c r="Z454" s="89">
        <v>7.4999999999999997E-3</v>
      </c>
      <c r="AA454" s="89">
        <v>7.4999999999999997E-3</v>
      </c>
      <c r="AB454" s="89">
        <v>7.4999999999999997E-3</v>
      </c>
      <c r="AC454" s="89">
        <v>7.4999999999999997E-3</v>
      </c>
      <c r="AD454" s="89">
        <v>7.4999999999999997E-3</v>
      </c>
      <c r="AE454" s="89">
        <v>7.4999999999999997E-3</v>
      </c>
      <c r="AF454" s="89">
        <v>7.4999999999999997E-3</v>
      </c>
      <c r="AG454" s="89">
        <v>7.4999999999999997E-3</v>
      </c>
      <c r="AH454" s="89">
        <v>7.4999999999999997E-3</v>
      </c>
      <c r="AI454" s="89">
        <v>7.4999999999999997E-3</v>
      </c>
      <c r="AJ454" s="89">
        <v>7.4999999999999997E-3</v>
      </c>
      <c r="AK454" s="1"/>
    </row>
    <row r="455" spans="2:40" ht="12.75">
      <c r="B455" s="118" t="s">
        <v>315</v>
      </c>
      <c r="C455" s="134" t="s">
        <v>223</v>
      </c>
      <c r="D455" s="319" t="s">
        <v>528</v>
      </c>
      <c r="E455" s="319" t="s">
        <v>528</v>
      </c>
      <c r="F455" s="319" t="s">
        <v>528</v>
      </c>
      <c r="G455" s="319" t="s">
        <v>528</v>
      </c>
      <c r="H455" s="319" t="s">
        <v>528</v>
      </c>
      <c r="I455" s="319" t="s">
        <v>528</v>
      </c>
      <c r="J455" s="319" t="s">
        <v>528</v>
      </c>
      <c r="K455" s="319" t="s">
        <v>528</v>
      </c>
      <c r="L455" s="319" t="s">
        <v>528</v>
      </c>
      <c r="M455" s="319" t="s">
        <v>528</v>
      </c>
      <c r="N455" s="319" t="s">
        <v>528</v>
      </c>
      <c r="O455" s="319">
        <v>2.5</v>
      </c>
      <c r="P455" s="319">
        <v>8.75</v>
      </c>
      <c r="Q455" s="319">
        <v>159.5</v>
      </c>
      <c r="R455" s="319">
        <v>129.25</v>
      </c>
      <c r="S455" s="319">
        <v>6.5</v>
      </c>
      <c r="T455" s="319">
        <v>1.25</v>
      </c>
      <c r="U455" s="319" t="s">
        <v>528</v>
      </c>
      <c r="V455" s="319" t="s">
        <v>528</v>
      </c>
      <c r="W455" s="319" t="s">
        <v>528</v>
      </c>
      <c r="X455" s="319" t="s">
        <v>528</v>
      </c>
      <c r="Y455" s="319" t="s">
        <v>528</v>
      </c>
      <c r="Z455" s="319" t="s">
        <v>528</v>
      </c>
      <c r="AA455" s="319" t="s">
        <v>528</v>
      </c>
      <c r="AB455" s="319" t="s">
        <v>528</v>
      </c>
      <c r="AC455" s="319" t="s">
        <v>528</v>
      </c>
      <c r="AD455" s="319" t="s">
        <v>528</v>
      </c>
      <c r="AE455" s="319" t="s">
        <v>528</v>
      </c>
      <c r="AF455" s="319" t="s">
        <v>528</v>
      </c>
      <c r="AG455" s="319" t="s">
        <v>528</v>
      </c>
      <c r="AH455" s="319" t="s">
        <v>528</v>
      </c>
      <c r="AI455" s="319" t="s">
        <v>528</v>
      </c>
      <c r="AJ455" s="319" t="s">
        <v>528</v>
      </c>
      <c r="AK455" s="1"/>
    </row>
    <row r="456" spans="2:40" ht="12.75">
      <c r="B456" s="118" t="s">
        <v>316</v>
      </c>
      <c r="C456" s="134" t="s">
        <v>223</v>
      </c>
      <c r="D456" s="319" t="s">
        <v>528</v>
      </c>
      <c r="E456" s="319" t="s">
        <v>528</v>
      </c>
      <c r="F456" s="319" t="s">
        <v>528</v>
      </c>
      <c r="G456" s="319" t="s">
        <v>528</v>
      </c>
      <c r="H456" s="319" t="s">
        <v>528</v>
      </c>
      <c r="I456" s="319" t="s">
        <v>528</v>
      </c>
      <c r="J456" s="319" t="s">
        <v>528</v>
      </c>
      <c r="K456" s="319" t="s">
        <v>528</v>
      </c>
      <c r="L456" s="319" t="s">
        <v>528</v>
      </c>
      <c r="M456" s="319" t="s">
        <v>528</v>
      </c>
      <c r="N456" s="319" t="s">
        <v>528</v>
      </c>
      <c r="O456" s="319" t="s">
        <v>528</v>
      </c>
      <c r="P456" s="319">
        <v>7.4999999999999997E-2</v>
      </c>
      <c r="Q456" s="319">
        <v>0.33749999999999997</v>
      </c>
      <c r="R456" s="319">
        <v>5.1224999999999996</v>
      </c>
      <c r="S456" s="319">
        <v>9</v>
      </c>
      <c r="T456" s="319">
        <v>9.1950000000000003</v>
      </c>
      <c r="U456" s="319">
        <v>9.2324999999999999</v>
      </c>
      <c r="V456" s="319">
        <v>9.2324999999999999</v>
      </c>
      <c r="W456" s="319">
        <v>9.2324999999999999</v>
      </c>
      <c r="X456" s="319">
        <v>9.2324999999999999</v>
      </c>
      <c r="Y456" s="319">
        <v>9.2324999999999999</v>
      </c>
      <c r="Z456" s="319">
        <v>9.2324999999999999</v>
      </c>
      <c r="AA456" s="319">
        <v>9.2324999999999999</v>
      </c>
      <c r="AB456" s="319">
        <v>9.2324999999999999</v>
      </c>
      <c r="AC456" s="319">
        <v>9.2324999999999999</v>
      </c>
      <c r="AD456" s="319">
        <v>9.2324999999999999</v>
      </c>
      <c r="AE456" s="319">
        <v>9.2324999999999999</v>
      </c>
      <c r="AF456" s="319">
        <v>9.2324999999999999</v>
      </c>
      <c r="AG456" s="319">
        <v>9.2324999999999999</v>
      </c>
      <c r="AH456" s="319">
        <v>9.2324999999999999</v>
      </c>
      <c r="AI456" s="319">
        <v>9.2324999999999999</v>
      </c>
      <c r="AJ456" s="319">
        <v>9.2324999999999999</v>
      </c>
      <c r="AK456" s="1"/>
    </row>
    <row r="457" spans="2:40" ht="12.75">
      <c r="B457" s="118" t="s">
        <v>317</v>
      </c>
      <c r="C457" s="134" t="s">
        <v>223</v>
      </c>
      <c r="D457" s="319" t="s">
        <v>528</v>
      </c>
      <c r="E457" s="319" t="s">
        <v>528</v>
      </c>
      <c r="F457" s="319" t="s">
        <v>528</v>
      </c>
      <c r="G457" s="319" t="s">
        <v>528</v>
      </c>
      <c r="H457" s="319" t="s">
        <v>528</v>
      </c>
      <c r="I457" s="319" t="s">
        <v>528</v>
      </c>
      <c r="J457" s="319" t="s">
        <v>528</v>
      </c>
      <c r="K457" s="319" t="s">
        <v>528</v>
      </c>
      <c r="L457" s="319" t="s">
        <v>528</v>
      </c>
      <c r="M457" s="319" t="s">
        <v>528</v>
      </c>
      <c r="N457" s="319" t="s">
        <v>528</v>
      </c>
      <c r="O457" s="319">
        <v>2.5</v>
      </c>
      <c r="P457" s="319">
        <v>8.8249999999999993</v>
      </c>
      <c r="Q457" s="319">
        <v>159.83750000000001</v>
      </c>
      <c r="R457" s="319">
        <v>134.3725</v>
      </c>
      <c r="S457" s="319">
        <v>15.5</v>
      </c>
      <c r="T457" s="319">
        <v>10.445</v>
      </c>
      <c r="U457" s="319">
        <v>9.2324999999999999</v>
      </c>
      <c r="V457" s="319">
        <v>9.2324999999999999</v>
      </c>
      <c r="W457" s="319">
        <v>9.2324999999999999</v>
      </c>
      <c r="X457" s="319">
        <v>9.2324999999999999</v>
      </c>
      <c r="Y457" s="319">
        <v>9.2324999999999999</v>
      </c>
      <c r="Z457" s="319">
        <v>9.2324999999999999</v>
      </c>
      <c r="AA457" s="319">
        <v>9.2324999999999999</v>
      </c>
      <c r="AB457" s="319">
        <v>9.2324999999999999</v>
      </c>
      <c r="AC457" s="319">
        <v>9.2324999999999999</v>
      </c>
      <c r="AD457" s="319">
        <v>9.2324999999999999</v>
      </c>
      <c r="AE457" s="319">
        <v>9.2324999999999999</v>
      </c>
      <c r="AF457" s="319">
        <v>9.2324999999999999</v>
      </c>
      <c r="AG457" s="319">
        <v>9.2324999999999999</v>
      </c>
      <c r="AH457" s="319">
        <v>9.2324999999999999</v>
      </c>
      <c r="AI457" s="319">
        <v>9.2324999999999999</v>
      </c>
      <c r="AJ457" s="319">
        <v>9.2324999999999999</v>
      </c>
      <c r="AK457" s="1"/>
    </row>
    <row r="458" spans="2:40" ht="14.25">
      <c r="B458" s="118" t="s">
        <v>315</v>
      </c>
      <c r="C458" s="228" t="s">
        <v>186</v>
      </c>
      <c r="D458" s="319" t="s">
        <v>528</v>
      </c>
      <c r="E458" s="319" t="s">
        <v>528</v>
      </c>
      <c r="F458" s="319" t="s">
        <v>528</v>
      </c>
      <c r="G458" s="319" t="s">
        <v>528</v>
      </c>
      <c r="H458" s="319" t="s">
        <v>528</v>
      </c>
      <c r="I458" s="319" t="s">
        <v>528</v>
      </c>
      <c r="J458" s="319" t="s">
        <v>528</v>
      </c>
      <c r="K458" s="319" t="s">
        <v>528</v>
      </c>
      <c r="L458" s="319" t="s">
        <v>528</v>
      </c>
      <c r="M458" s="319" t="s">
        <v>528</v>
      </c>
      <c r="N458" s="319" t="s">
        <v>528</v>
      </c>
      <c r="O458" s="148">
        <v>3.25</v>
      </c>
      <c r="P458" s="148">
        <v>11.375</v>
      </c>
      <c r="Q458" s="148">
        <v>207.35</v>
      </c>
      <c r="R458" s="148">
        <v>168.02500000000001</v>
      </c>
      <c r="S458" s="148">
        <v>8.4499999999999993</v>
      </c>
      <c r="T458" s="148">
        <v>1.625</v>
      </c>
      <c r="U458" s="148" t="s">
        <v>528</v>
      </c>
      <c r="V458" s="148" t="s">
        <v>528</v>
      </c>
      <c r="W458" s="148" t="s">
        <v>528</v>
      </c>
      <c r="X458" s="148" t="s">
        <v>528</v>
      </c>
      <c r="Y458" s="148" t="s">
        <v>528</v>
      </c>
      <c r="Z458" s="148" t="s">
        <v>528</v>
      </c>
      <c r="AA458" s="148" t="s">
        <v>528</v>
      </c>
      <c r="AB458" s="148" t="s">
        <v>528</v>
      </c>
      <c r="AC458" s="148" t="s">
        <v>528</v>
      </c>
      <c r="AD458" s="148" t="s">
        <v>528</v>
      </c>
      <c r="AE458" s="148" t="s">
        <v>528</v>
      </c>
      <c r="AF458" s="148" t="s">
        <v>528</v>
      </c>
      <c r="AG458" s="148" t="s">
        <v>528</v>
      </c>
      <c r="AH458" s="148" t="s">
        <v>528</v>
      </c>
      <c r="AI458" s="148" t="s">
        <v>528</v>
      </c>
      <c r="AJ458" s="148" t="s">
        <v>528</v>
      </c>
      <c r="AK458" s="114"/>
    </row>
    <row r="459" spans="2:40" ht="14.25">
      <c r="B459" s="118" t="s">
        <v>316</v>
      </c>
      <c r="C459" s="228" t="s">
        <v>186</v>
      </c>
      <c r="D459" s="316" t="s">
        <v>528</v>
      </c>
      <c r="E459" s="316" t="s">
        <v>528</v>
      </c>
      <c r="F459" s="316" t="s">
        <v>528</v>
      </c>
      <c r="G459" s="316" t="s">
        <v>528</v>
      </c>
      <c r="H459" s="316" t="s">
        <v>528</v>
      </c>
      <c r="I459" s="316" t="s">
        <v>528</v>
      </c>
      <c r="J459" s="316" t="s">
        <v>528</v>
      </c>
      <c r="K459" s="316" t="s">
        <v>528</v>
      </c>
      <c r="L459" s="316" t="s">
        <v>528</v>
      </c>
      <c r="M459" s="316" t="s">
        <v>528</v>
      </c>
      <c r="N459" s="316" t="s">
        <v>528</v>
      </c>
      <c r="O459" s="316" t="s">
        <v>528</v>
      </c>
      <c r="P459" s="314">
        <v>9.7500000000000003E-2</v>
      </c>
      <c r="Q459" s="314">
        <v>0.43874999999999992</v>
      </c>
      <c r="R459" s="311">
        <v>6.6592499999999992</v>
      </c>
      <c r="S459" s="311">
        <v>11.7</v>
      </c>
      <c r="T459" s="311">
        <v>11.9535</v>
      </c>
      <c r="U459" s="311">
        <v>12.00225</v>
      </c>
      <c r="V459" s="311">
        <v>12.00225</v>
      </c>
      <c r="W459" s="311">
        <v>12.00225</v>
      </c>
      <c r="X459" s="311">
        <v>12.00225</v>
      </c>
      <c r="Y459" s="311">
        <v>12.00225</v>
      </c>
      <c r="Z459" s="311">
        <v>12.00225</v>
      </c>
      <c r="AA459" s="311">
        <v>12.00225</v>
      </c>
      <c r="AB459" s="311">
        <v>12.00225</v>
      </c>
      <c r="AC459" s="311">
        <v>12.00225</v>
      </c>
      <c r="AD459" s="311">
        <v>12.00225</v>
      </c>
      <c r="AE459" s="311">
        <v>12.00225</v>
      </c>
      <c r="AF459" s="311">
        <v>12.00225</v>
      </c>
      <c r="AG459" s="311">
        <v>12.00225</v>
      </c>
      <c r="AH459" s="311">
        <v>12.00225</v>
      </c>
      <c r="AI459" s="311">
        <v>12.00225</v>
      </c>
      <c r="AJ459" s="311">
        <v>12.00225</v>
      </c>
      <c r="AK459" s="114"/>
    </row>
    <row r="460" spans="2:40" ht="14.25">
      <c r="B460" s="118" t="s">
        <v>187</v>
      </c>
      <c r="C460" s="228" t="s">
        <v>186</v>
      </c>
      <c r="D460" s="319" t="s">
        <v>528</v>
      </c>
      <c r="E460" s="319" t="s">
        <v>528</v>
      </c>
      <c r="F460" s="319" t="s">
        <v>528</v>
      </c>
      <c r="G460" s="319" t="s">
        <v>528</v>
      </c>
      <c r="H460" s="319" t="s">
        <v>528</v>
      </c>
      <c r="I460" s="319" t="s">
        <v>528</v>
      </c>
      <c r="J460" s="319" t="s">
        <v>528</v>
      </c>
      <c r="K460" s="319" t="s">
        <v>528</v>
      </c>
      <c r="L460" s="319" t="s">
        <v>528</v>
      </c>
      <c r="M460" s="319" t="s">
        <v>528</v>
      </c>
      <c r="N460" s="319" t="s">
        <v>528</v>
      </c>
      <c r="O460" s="148">
        <v>3.25</v>
      </c>
      <c r="P460" s="148">
        <v>11.472499999999998</v>
      </c>
      <c r="Q460" s="148">
        <v>207.78874999999999</v>
      </c>
      <c r="R460" s="148">
        <v>174.68424999999999</v>
      </c>
      <c r="S460" s="148">
        <v>20.149999999999999</v>
      </c>
      <c r="T460" s="148">
        <v>13.5785</v>
      </c>
      <c r="U460" s="148">
        <v>12.00225</v>
      </c>
      <c r="V460" s="148">
        <v>12.00225</v>
      </c>
      <c r="W460" s="148">
        <v>12.00225</v>
      </c>
      <c r="X460" s="148">
        <v>12.00225</v>
      </c>
      <c r="Y460" s="148">
        <v>12.00225</v>
      </c>
      <c r="Z460" s="148">
        <v>12.00225</v>
      </c>
      <c r="AA460" s="148">
        <v>12.00225</v>
      </c>
      <c r="AB460" s="148">
        <v>12.00225</v>
      </c>
      <c r="AC460" s="148">
        <v>12.00225</v>
      </c>
      <c r="AD460" s="148">
        <v>12.00225</v>
      </c>
      <c r="AE460" s="148">
        <v>12.00225</v>
      </c>
      <c r="AF460" s="148">
        <v>12.00225</v>
      </c>
      <c r="AG460" s="148">
        <v>12.00225</v>
      </c>
      <c r="AH460" s="148">
        <v>12.00225</v>
      </c>
      <c r="AI460" s="148">
        <v>12.00225</v>
      </c>
      <c r="AJ460" s="148">
        <v>12.00225</v>
      </c>
      <c r="AK460" s="114"/>
    </row>
    <row r="461" spans="2:40" ht="12.75">
      <c r="B461" s="199"/>
      <c r="C461" s="199"/>
      <c r="D461" s="1"/>
      <c r="E461" s="1"/>
      <c r="F461" s="1"/>
      <c r="G461" s="1"/>
      <c r="H461" s="1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208"/>
      <c r="AH461" s="234"/>
      <c r="AI461" s="234"/>
      <c r="AJ461" s="234"/>
      <c r="AK461" s="1"/>
      <c r="AN461" s="15"/>
    </row>
    <row r="462" spans="2:40" ht="12.75">
      <c r="B462" s="16"/>
      <c r="C462" s="2"/>
      <c r="D462" s="1"/>
      <c r="E462" s="1"/>
      <c r="F462" s="1"/>
      <c r="G462" s="1"/>
      <c r="H462" s="1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2:40" ht="12.75">
      <c r="B463" s="223" t="s">
        <v>457</v>
      </c>
      <c r="C463" s="6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2:40" ht="12.75">
      <c r="B464" s="280" t="s">
        <v>114</v>
      </c>
      <c r="C464" s="120" t="s">
        <v>115</v>
      </c>
      <c r="D464" s="121">
        <v>1990</v>
      </c>
      <c r="E464" s="121">
        <f t="shared" ref="E464:R464" si="566">D464+1</f>
        <v>1991</v>
      </c>
      <c r="F464" s="121">
        <f t="shared" si="566"/>
        <v>1992</v>
      </c>
      <c r="G464" s="121">
        <f t="shared" si="566"/>
        <v>1993</v>
      </c>
      <c r="H464" s="121">
        <f t="shared" si="566"/>
        <v>1994</v>
      </c>
      <c r="I464" s="121">
        <f t="shared" si="566"/>
        <v>1995</v>
      </c>
      <c r="J464" s="121">
        <f t="shared" si="566"/>
        <v>1996</v>
      </c>
      <c r="K464" s="121">
        <f t="shared" si="566"/>
        <v>1997</v>
      </c>
      <c r="L464" s="121">
        <f t="shared" si="566"/>
        <v>1998</v>
      </c>
      <c r="M464" s="121">
        <f t="shared" si="566"/>
        <v>1999</v>
      </c>
      <c r="N464" s="121">
        <f t="shared" si="566"/>
        <v>2000</v>
      </c>
      <c r="O464" s="121">
        <f t="shared" si="566"/>
        <v>2001</v>
      </c>
      <c r="P464" s="121">
        <f t="shared" si="566"/>
        <v>2002</v>
      </c>
      <c r="Q464" s="121">
        <f t="shared" si="566"/>
        <v>2003</v>
      </c>
      <c r="R464" s="121">
        <f t="shared" si="566"/>
        <v>2004</v>
      </c>
      <c r="S464" s="121">
        <f t="shared" ref="S464:AJ464" si="567">R464+1</f>
        <v>2005</v>
      </c>
      <c r="T464" s="121">
        <f t="shared" si="567"/>
        <v>2006</v>
      </c>
      <c r="U464" s="121">
        <f t="shared" si="567"/>
        <v>2007</v>
      </c>
      <c r="V464" s="121">
        <f t="shared" si="567"/>
        <v>2008</v>
      </c>
      <c r="W464" s="121">
        <f t="shared" si="567"/>
        <v>2009</v>
      </c>
      <c r="X464" s="121">
        <f t="shared" si="567"/>
        <v>2010</v>
      </c>
      <c r="Y464" s="121">
        <f t="shared" si="567"/>
        <v>2011</v>
      </c>
      <c r="Z464" s="121">
        <f t="shared" si="567"/>
        <v>2012</v>
      </c>
      <c r="AA464" s="121">
        <f t="shared" si="567"/>
        <v>2013</v>
      </c>
      <c r="AB464" s="121">
        <f t="shared" si="567"/>
        <v>2014</v>
      </c>
      <c r="AC464" s="121">
        <f t="shared" si="567"/>
        <v>2015</v>
      </c>
      <c r="AD464" s="121">
        <f t="shared" si="567"/>
        <v>2016</v>
      </c>
      <c r="AE464" s="121">
        <f t="shared" si="567"/>
        <v>2017</v>
      </c>
      <c r="AF464" s="121">
        <f t="shared" si="567"/>
        <v>2018</v>
      </c>
      <c r="AG464" s="121">
        <f t="shared" si="567"/>
        <v>2019</v>
      </c>
      <c r="AH464" s="121">
        <f t="shared" si="567"/>
        <v>2020</v>
      </c>
      <c r="AI464" s="121">
        <f t="shared" si="567"/>
        <v>2021</v>
      </c>
      <c r="AJ464" s="121">
        <f t="shared" si="567"/>
        <v>2022</v>
      </c>
      <c r="AK464" s="187"/>
    </row>
    <row r="465" spans="2:40" ht="12.75">
      <c r="B465" s="143" t="s">
        <v>213</v>
      </c>
      <c r="C465" s="134" t="s">
        <v>158</v>
      </c>
      <c r="D465" s="311">
        <v>0.93513513513513513</v>
      </c>
      <c r="E465" s="311" t="s">
        <v>528</v>
      </c>
      <c r="F465" s="316">
        <v>28.054054054054053</v>
      </c>
      <c r="G465" s="316">
        <v>182.35135135135135</v>
      </c>
      <c r="H465" s="316">
        <v>313.27027027027026</v>
      </c>
      <c r="I465" s="316">
        <v>346</v>
      </c>
      <c r="J465" s="316">
        <v>315</v>
      </c>
      <c r="K465" s="316">
        <v>327</v>
      </c>
      <c r="L465" s="316">
        <v>315</v>
      </c>
      <c r="M465" s="316">
        <v>318</v>
      </c>
      <c r="N465" s="316">
        <v>322</v>
      </c>
      <c r="O465" s="316">
        <v>288</v>
      </c>
      <c r="P465" s="316">
        <v>299</v>
      </c>
      <c r="Q465" s="316">
        <v>294</v>
      </c>
      <c r="R465" s="316">
        <v>254</v>
      </c>
      <c r="S465" s="316">
        <v>128</v>
      </c>
      <c r="T465" s="316">
        <v>120</v>
      </c>
      <c r="U465" s="316">
        <v>120</v>
      </c>
      <c r="V465" s="316">
        <v>100</v>
      </c>
      <c r="W465" s="316">
        <v>99.861111111111128</v>
      </c>
      <c r="X465" s="316">
        <v>99.861111111111128</v>
      </c>
      <c r="Y465" s="316">
        <v>99.861111111111128</v>
      </c>
      <c r="Z465" s="316">
        <v>99.861111111111128</v>
      </c>
      <c r="AA465" s="316">
        <v>99.861111111111128</v>
      </c>
      <c r="AB465" s="316">
        <v>99.861111111111128</v>
      </c>
      <c r="AC465" s="316">
        <v>99.861111111111128</v>
      </c>
      <c r="AD465" s="316">
        <v>99.861111111111128</v>
      </c>
      <c r="AE465" s="316">
        <v>99.861111111111128</v>
      </c>
      <c r="AF465" s="316">
        <v>99.861111111111128</v>
      </c>
      <c r="AG465" s="316">
        <v>99.861111111111128</v>
      </c>
      <c r="AH465" s="316">
        <v>99.861111111111128</v>
      </c>
      <c r="AI465" s="316">
        <v>99.861111111111128</v>
      </c>
      <c r="AJ465" s="316">
        <v>99.861111111111128</v>
      </c>
      <c r="AK465" s="187"/>
    </row>
    <row r="466" spans="2:40" ht="12.75">
      <c r="B466" s="599" t="s">
        <v>189</v>
      </c>
      <c r="C466" s="144" t="s">
        <v>158</v>
      </c>
      <c r="D466" s="311">
        <v>0.93513513513513513</v>
      </c>
      <c r="E466" s="311" t="s">
        <v>528</v>
      </c>
      <c r="F466" s="316">
        <v>28.054054054054053</v>
      </c>
      <c r="G466" s="316">
        <v>182.35135135135135</v>
      </c>
      <c r="H466" s="316">
        <v>313.27027027027026</v>
      </c>
      <c r="I466" s="316">
        <v>346</v>
      </c>
      <c r="J466" s="316">
        <v>315</v>
      </c>
      <c r="K466" s="316">
        <v>327</v>
      </c>
      <c r="L466" s="316">
        <v>315</v>
      </c>
      <c r="M466" s="316">
        <v>318</v>
      </c>
      <c r="N466" s="316">
        <v>322</v>
      </c>
      <c r="O466" s="316">
        <v>288</v>
      </c>
      <c r="P466" s="316">
        <v>299</v>
      </c>
      <c r="Q466" s="316">
        <v>294</v>
      </c>
      <c r="R466" s="316">
        <v>254</v>
      </c>
      <c r="S466" s="316">
        <v>128</v>
      </c>
      <c r="T466" s="316">
        <v>120</v>
      </c>
      <c r="U466" s="316">
        <v>120</v>
      </c>
      <c r="V466" s="316">
        <v>100</v>
      </c>
      <c r="W466" s="316">
        <v>99.861111111111128</v>
      </c>
      <c r="X466" s="316">
        <v>99.861111111111128</v>
      </c>
      <c r="Y466" s="316">
        <v>99.861111111111128</v>
      </c>
      <c r="Z466" s="316">
        <v>99.861111111111128</v>
      </c>
      <c r="AA466" s="316">
        <v>99.861111111111128</v>
      </c>
      <c r="AB466" s="316">
        <v>99.861111111111128</v>
      </c>
      <c r="AC466" s="316">
        <v>99.861111111111128</v>
      </c>
      <c r="AD466" s="316">
        <v>99.861111111111128</v>
      </c>
      <c r="AE466" s="316">
        <v>99.861111111111128</v>
      </c>
      <c r="AF466" s="316">
        <v>99.861111111111128</v>
      </c>
      <c r="AG466" s="316">
        <v>99.861111111111128</v>
      </c>
      <c r="AH466" s="316">
        <v>99.861111111111128</v>
      </c>
      <c r="AI466" s="316">
        <v>99.861111111111128</v>
      </c>
      <c r="AJ466" s="316">
        <v>99.861111111111128</v>
      </c>
      <c r="AK466" s="1"/>
    </row>
    <row r="467" spans="2:40" ht="14.25">
      <c r="B467" s="573"/>
      <c r="C467" s="228" t="s">
        <v>186</v>
      </c>
      <c r="D467" s="159">
        <v>1.2156756756756757</v>
      </c>
      <c r="E467" s="311" t="s">
        <v>528</v>
      </c>
      <c r="F467" s="159">
        <v>36.470270270270269</v>
      </c>
      <c r="G467" s="159">
        <v>237.05675675675676</v>
      </c>
      <c r="H467" s="159">
        <v>407.25135135135133</v>
      </c>
      <c r="I467" s="159">
        <v>449.8</v>
      </c>
      <c r="J467" s="159">
        <v>409.5</v>
      </c>
      <c r="K467" s="159">
        <v>425.1</v>
      </c>
      <c r="L467" s="159">
        <v>409.5</v>
      </c>
      <c r="M467" s="159">
        <v>413.4</v>
      </c>
      <c r="N467" s="159">
        <v>418.6</v>
      </c>
      <c r="O467" s="159">
        <v>374.4</v>
      </c>
      <c r="P467" s="159">
        <v>388.7</v>
      </c>
      <c r="Q467" s="159">
        <v>382.2</v>
      </c>
      <c r="R467" s="159">
        <v>330.2</v>
      </c>
      <c r="S467" s="159">
        <v>166.4</v>
      </c>
      <c r="T467" s="159">
        <v>156</v>
      </c>
      <c r="U467" s="159">
        <v>156</v>
      </c>
      <c r="V467" s="159">
        <v>130</v>
      </c>
      <c r="W467" s="159">
        <v>129.81944444444446</v>
      </c>
      <c r="X467" s="159">
        <v>129.81944444444446</v>
      </c>
      <c r="Y467" s="159">
        <v>129.81944444444446</v>
      </c>
      <c r="Z467" s="159">
        <v>129.81944444444446</v>
      </c>
      <c r="AA467" s="159">
        <v>129.81944444444446</v>
      </c>
      <c r="AB467" s="159">
        <v>129.81944444444446</v>
      </c>
      <c r="AC467" s="159">
        <v>129.81944444444446</v>
      </c>
      <c r="AD467" s="159">
        <v>129.81944444444446</v>
      </c>
      <c r="AE467" s="159">
        <v>129.81944444444446</v>
      </c>
      <c r="AF467" s="159">
        <v>129.81944444444446</v>
      </c>
      <c r="AG467" s="159">
        <v>129.81944444444446</v>
      </c>
      <c r="AH467" s="159">
        <v>129.81944444444446</v>
      </c>
      <c r="AI467" s="159">
        <v>129.81944444444446</v>
      </c>
      <c r="AJ467" s="159">
        <v>129.81944444444446</v>
      </c>
      <c r="AK467" s="114"/>
    </row>
    <row r="468" spans="2:40" ht="12.75">
      <c r="B468" s="199"/>
      <c r="C468" s="199"/>
      <c r="D468" s="1"/>
      <c r="E468" s="1"/>
      <c r="F468" s="1"/>
      <c r="G468" s="1"/>
      <c r="H468" s="1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208"/>
      <c r="AH468" s="234"/>
      <c r="AI468" s="234"/>
      <c r="AJ468" s="234"/>
      <c r="AK468" s="1"/>
      <c r="AN468" s="15"/>
    </row>
    <row r="469" spans="2:40" ht="12.75">
      <c r="B469" s="16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2:40" ht="12.75">
      <c r="B470" s="223" t="s">
        <v>458</v>
      </c>
      <c r="C470" s="6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2:40" ht="12.75">
      <c r="B471" s="280" t="s">
        <v>114</v>
      </c>
      <c r="C471" s="120" t="s">
        <v>115</v>
      </c>
      <c r="D471" s="121">
        <v>1990</v>
      </c>
      <c r="E471" s="121">
        <f t="shared" ref="E471:R471" si="568">D471+1</f>
        <v>1991</v>
      </c>
      <c r="F471" s="121">
        <f t="shared" si="568"/>
        <v>1992</v>
      </c>
      <c r="G471" s="121">
        <f t="shared" si="568"/>
        <v>1993</v>
      </c>
      <c r="H471" s="121">
        <f t="shared" si="568"/>
        <v>1994</v>
      </c>
      <c r="I471" s="121">
        <f t="shared" si="568"/>
        <v>1995</v>
      </c>
      <c r="J471" s="121">
        <f t="shared" si="568"/>
        <v>1996</v>
      </c>
      <c r="K471" s="121">
        <f t="shared" si="568"/>
        <v>1997</v>
      </c>
      <c r="L471" s="121">
        <f t="shared" si="568"/>
        <v>1998</v>
      </c>
      <c r="M471" s="121">
        <f t="shared" si="568"/>
        <v>1999</v>
      </c>
      <c r="N471" s="121">
        <f t="shared" si="568"/>
        <v>2000</v>
      </c>
      <c r="O471" s="121">
        <f t="shared" si="568"/>
        <v>2001</v>
      </c>
      <c r="P471" s="121">
        <f t="shared" si="568"/>
        <v>2002</v>
      </c>
      <c r="Q471" s="121">
        <f t="shared" si="568"/>
        <v>2003</v>
      </c>
      <c r="R471" s="121">
        <f t="shared" si="568"/>
        <v>2004</v>
      </c>
      <c r="S471" s="121">
        <f t="shared" ref="S471:AJ471" si="569">R471+1</f>
        <v>2005</v>
      </c>
      <c r="T471" s="121">
        <f t="shared" si="569"/>
        <v>2006</v>
      </c>
      <c r="U471" s="121">
        <f t="shared" si="569"/>
        <v>2007</v>
      </c>
      <c r="V471" s="121">
        <f t="shared" si="569"/>
        <v>2008</v>
      </c>
      <c r="W471" s="121">
        <f t="shared" si="569"/>
        <v>2009</v>
      </c>
      <c r="X471" s="121">
        <f t="shared" si="569"/>
        <v>2010</v>
      </c>
      <c r="Y471" s="121">
        <f t="shared" si="569"/>
        <v>2011</v>
      </c>
      <c r="Z471" s="121">
        <f t="shared" si="569"/>
        <v>2012</v>
      </c>
      <c r="AA471" s="121">
        <f t="shared" si="569"/>
        <v>2013</v>
      </c>
      <c r="AB471" s="121">
        <f t="shared" si="569"/>
        <v>2014</v>
      </c>
      <c r="AC471" s="121">
        <f t="shared" si="569"/>
        <v>2015</v>
      </c>
      <c r="AD471" s="121">
        <f t="shared" si="569"/>
        <v>2016</v>
      </c>
      <c r="AE471" s="121">
        <f t="shared" si="569"/>
        <v>2017</v>
      </c>
      <c r="AF471" s="121">
        <f t="shared" si="569"/>
        <v>2018</v>
      </c>
      <c r="AG471" s="121">
        <f t="shared" si="569"/>
        <v>2019</v>
      </c>
      <c r="AH471" s="121">
        <f t="shared" si="569"/>
        <v>2020</v>
      </c>
      <c r="AI471" s="121">
        <f t="shared" si="569"/>
        <v>2021</v>
      </c>
      <c r="AJ471" s="121">
        <f t="shared" si="569"/>
        <v>2022</v>
      </c>
      <c r="AK471" s="187"/>
    </row>
    <row r="472" spans="2:40" ht="12.75">
      <c r="B472" s="143" t="s">
        <v>318</v>
      </c>
      <c r="C472" s="134" t="s">
        <v>158</v>
      </c>
      <c r="D472" s="316">
        <v>3.783783783783784E-2</v>
      </c>
      <c r="E472" s="315" t="s">
        <v>528</v>
      </c>
      <c r="F472" s="316">
        <v>1.1351351351351351</v>
      </c>
      <c r="G472" s="316">
        <v>7.3783783783783781</v>
      </c>
      <c r="H472" s="316">
        <v>12.675675675675675</v>
      </c>
      <c r="I472" s="316">
        <v>14</v>
      </c>
      <c r="J472" s="316">
        <v>13</v>
      </c>
      <c r="K472" s="316">
        <v>4</v>
      </c>
      <c r="L472" s="315" t="s">
        <v>528</v>
      </c>
      <c r="M472" s="315" t="s">
        <v>528</v>
      </c>
      <c r="N472" s="315" t="s">
        <v>528</v>
      </c>
      <c r="O472" s="315" t="s">
        <v>528</v>
      </c>
      <c r="P472" s="315" t="s">
        <v>528</v>
      </c>
      <c r="Q472" s="315" t="s">
        <v>528</v>
      </c>
      <c r="R472" s="315" t="s">
        <v>528</v>
      </c>
      <c r="S472" s="315" t="s">
        <v>528</v>
      </c>
      <c r="T472" s="315" t="s">
        <v>528</v>
      </c>
      <c r="U472" s="315" t="s">
        <v>528</v>
      </c>
      <c r="V472" s="315" t="s">
        <v>528</v>
      </c>
      <c r="W472" s="315" t="s">
        <v>528</v>
      </c>
      <c r="X472" s="315" t="s">
        <v>528</v>
      </c>
      <c r="Y472" s="315" t="s">
        <v>528</v>
      </c>
      <c r="Z472" s="315" t="s">
        <v>528</v>
      </c>
      <c r="AA472" s="315" t="s">
        <v>528</v>
      </c>
      <c r="AB472" s="315" t="s">
        <v>528</v>
      </c>
      <c r="AC472" s="315" t="s">
        <v>528</v>
      </c>
      <c r="AD472" s="315" t="s">
        <v>528</v>
      </c>
      <c r="AE472" s="315" t="s">
        <v>528</v>
      </c>
      <c r="AF472" s="315" t="s">
        <v>528</v>
      </c>
      <c r="AG472" s="315" t="s">
        <v>528</v>
      </c>
      <c r="AH472" s="315" t="s">
        <v>528</v>
      </c>
      <c r="AI472" s="315" t="s">
        <v>528</v>
      </c>
      <c r="AJ472" s="315" t="s">
        <v>528</v>
      </c>
      <c r="AK472" s="187"/>
    </row>
    <row r="473" spans="2:40" ht="12.75">
      <c r="B473" s="599" t="s">
        <v>189</v>
      </c>
      <c r="C473" s="144" t="s">
        <v>158</v>
      </c>
      <c r="D473" s="316">
        <v>3.783783783783784E-2</v>
      </c>
      <c r="E473" s="315" t="s">
        <v>528</v>
      </c>
      <c r="F473" s="316">
        <v>1.1351351351351351</v>
      </c>
      <c r="G473" s="316">
        <v>7.3783783783783781</v>
      </c>
      <c r="H473" s="316">
        <v>12.675675675675675</v>
      </c>
      <c r="I473" s="316">
        <v>14</v>
      </c>
      <c r="J473" s="316">
        <v>13</v>
      </c>
      <c r="K473" s="316">
        <v>4</v>
      </c>
      <c r="L473" s="315" t="s">
        <v>528</v>
      </c>
      <c r="M473" s="315" t="s">
        <v>528</v>
      </c>
      <c r="N473" s="315" t="s">
        <v>528</v>
      </c>
      <c r="O473" s="315" t="s">
        <v>528</v>
      </c>
      <c r="P473" s="315" t="s">
        <v>528</v>
      </c>
      <c r="Q473" s="315" t="s">
        <v>528</v>
      </c>
      <c r="R473" s="315" t="s">
        <v>528</v>
      </c>
      <c r="S473" s="315" t="s">
        <v>528</v>
      </c>
      <c r="T473" s="315" t="s">
        <v>528</v>
      </c>
      <c r="U473" s="315" t="s">
        <v>528</v>
      </c>
      <c r="V473" s="315" t="s">
        <v>528</v>
      </c>
      <c r="W473" s="315" t="s">
        <v>528</v>
      </c>
      <c r="X473" s="315" t="s">
        <v>528</v>
      </c>
      <c r="Y473" s="315" t="s">
        <v>528</v>
      </c>
      <c r="Z473" s="315" t="s">
        <v>528</v>
      </c>
      <c r="AA473" s="315" t="s">
        <v>528</v>
      </c>
      <c r="AB473" s="315" t="s">
        <v>528</v>
      </c>
      <c r="AC473" s="315" t="s">
        <v>528</v>
      </c>
      <c r="AD473" s="315" t="s">
        <v>528</v>
      </c>
      <c r="AE473" s="315" t="s">
        <v>528</v>
      </c>
      <c r="AF473" s="315" t="s">
        <v>528</v>
      </c>
      <c r="AG473" s="315" t="s">
        <v>528</v>
      </c>
      <c r="AH473" s="315" t="s">
        <v>528</v>
      </c>
      <c r="AI473" s="315" t="s">
        <v>528</v>
      </c>
      <c r="AJ473" s="315" t="s">
        <v>528</v>
      </c>
      <c r="AK473" s="1"/>
    </row>
    <row r="474" spans="2:40" ht="14.25">
      <c r="B474" s="573"/>
      <c r="C474" s="144" t="s">
        <v>202</v>
      </c>
      <c r="D474" s="315">
        <v>5.2216216216216223E-3</v>
      </c>
      <c r="E474" s="315" t="s">
        <v>528</v>
      </c>
      <c r="F474" s="314">
        <v>0.15664864864864864</v>
      </c>
      <c r="G474" s="311">
        <v>1.0182162162162161</v>
      </c>
      <c r="H474" s="311">
        <v>1.7492432432432432</v>
      </c>
      <c r="I474" s="311">
        <v>1.9319999999999999</v>
      </c>
      <c r="J474" s="311">
        <v>1.794</v>
      </c>
      <c r="K474" s="314">
        <v>0.55200000000000005</v>
      </c>
      <c r="L474" s="320" t="s">
        <v>528</v>
      </c>
      <c r="M474" s="320" t="s">
        <v>528</v>
      </c>
      <c r="N474" s="320" t="s">
        <v>528</v>
      </c>
      <c r="O474" s="320" t="s">
        <v>528</v>
      </c>
      <c r="P474" s="320" t="s">
        <v>528</v>
      </c>
      <c r="Q474" s="320" t="s">
        <v>528</v>
      </c>
      <c r="R474" s="320" t="s">
        <v>528</v>
      </c>
      <c r="S474" s="320" t="s">
        <v>528</v>
      </c>
      <c r="T474" s="320" t="s">
        <v>528</v>
      </c>
      <c r="U474" s="320" t="s">
        <v>528</v>
      </c>
      <c r="V474" s="320" t="s">
        <v>528</v>
      </c>
      <c r="W474" s="320" t="s">
        <v>528</v>
      </c>
      <c r="X474" s="320" t="s">
        <v>528</v>
      </c>
      <c r="Y474" s="320" t="s">
        <v>528</v>
      </c>
      <c r="Z474" s="320" t="s">
        <v>528</v>
      </c>
      <c r="AA474" s="320" t="s">
        <v>528</v>
      </c>
      <c r="AB474" s="320" t="s">
        <v>528</v>
      </c>
      <c r="AC474" s="320" t="s">
        <v>528</v>
      </c>
      <c r="AD474" s="320" t="s">
        <v>528</v>
      </c>
      <c r="AE474" s="320" t="s">
        <v>528</v>
      </c>
      <c r="AF474" s="320" t="s">
        <v>528</v>
      </c>
      <c r="AG474" s="320" t="s">
        <v>528</v>
      </c>
      <c r="AH474" s="320" t="s">
        <v>528</v>
      </c>
      <c r="AI474" s="320" t="s">
        <v>528</v>
      </c>
      <c r="AJ474" s="320" t="s">
        <v>528</v>
      </c>
      <c r="AK474" s="114"/>
    </row>
    <row r="475" spans="2:40" ht="12.75">
      <c r="B475" s="199"/>
      <c r="C475" s="229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208"/>
      <c r="AH475" s="208"/>
      <c r="AI475" s="208"/>
      <c r="AJ475" s="208"/>
      <c r="AK475" s="1"/>
      <c r="AN475" s="15"/>
    </row>
    <row r="476" spans="2:40" ht="12.75">
      <c r="B476" s="199"/>
      <c r="C476" s="229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208"/>
      <c r="AH476" s="208"/>
      <c r="AI476" s="208"/>
      <c r="AJ476" s="208"/>
      <c r="AK476" s="1"/>
      <c r="AN476" s="15"/>
    </row>
    <row r="477" spans="2:40" ht="13.5">
      <c r="B477" s="407" t="s">
        <v>503</v>
      </c>
      <c r="C477" s="229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208"/>
      <c r="AH477" s="208"/>
      <c r="AI477" s="208"/>
      <c r="AJ477" s="208"/>
      <c r="AK477" s="1"/>
      <c r="AL477" s="1"/>
      <c r="AN477" s="15"/>
    </row>
    <row r="478" spans="2:40" ht="12.75">
      <c r="B478" s="120" t="s">
        <v>114</v>
      </c>
      <c r="C478" s="120" t="s">
        <v>115</v>
      </c>
      <c r="D478" s="121">
        <v>1990</v>
      </c>
      <c r="E478" s="121">
        <f t="shared" ref="E478" si="570">D478+1</f>
        <v>1991</v>
      </c>
      <c r="F478" s="121">
        <f t="shared" ref="F478" si="571">E478+1</f>
        <v>1992</v>
      </c>
      <c r="G478" s="121">
        <f t="shared" ref="G478" si="572">F478+1</f>
        <v>1993</v>
      </c>
      <c r="H478" s="121">
        <f t="shared" ref="H478" si="573">G478+1</f>
        <v>1994</v>
      </c>
      <c r="I478" s="121">
        <v>1995</v>
      </c>
      <c r="J478" s="121">
        <v>1996</v>
      </c>
      <c r="K478" s="121">
        <v>1997</v>
      </c>
      <c r="L478" s="121">
        <v>1998</v>
      </c>
      <c r="M478" s="121">
        <v>1999</v>
      </c>
      <c r="N478" s="121">
        <v>2000</v>
      </c>
      <c r="O478" s="121">
        <v>2001</v>
      </c>
      <c r="P478" s="121">
        <v>2002</v>
      </c>
      <c r="Q478" s="121">
        <v>2003</v>
      </c>
      <c r="R478" s="121">
        <v>2004</v>
      </c>
      <c r="S478" s="121">
        <v>2005</v>
      </c>
      <c r="T478" s="121">
        <v>2006</v>
      </c>
      <c r="U478" s="121">
        <v>2007</v>
      </c>
      <c r="V478" s="121">
        <f t="shared" ref="V478" si="574">U478+1</f>
        <v>2008</v>
      </c>
      <c r="W478" s="121">
        <f t="shared" ref="W478" si="575">V478+1</f>
        <v>2009</v>
      </c>
      <c r="X478" s="121">
        <f t="shared" ref="X478" si="576">W478+1</f>
        <v>2010</v>
      </c>
      <c r="Y478" s="121">
        <f t="shared" ref="Y478" si="577">X478+1</f>
        <v>2011</v>
      </c>
      <c r="Z478" s="121">
        <f t="shared" ref="Z478" si="578">Y478+1</f>
        <v>2012</v>
      </c>
      <c r="AA478" s="121">
        <f t="shared" ref="AA478" si="579">Z478+1</f>
        <v>2013</v>
      </c>
      <c r="AB478" s="121">
        <f t="shared" ref="AB478" si="580">AA478+1</f>
        <v>2014</v>
      </c>
      <c r="AC478" s="121">
        <f t="shared" ref="AC478" si="581">AB478+1</f>
        <v>2015</v>
      </c>
      <c r="AD478" s="121">
        <f t="shared" ref="AD478" si="582">AC478+1</f>
        <v>2016</v>
      </c>
      <c r="AE478" s="121">
        <f t="shared" ref="AE478" si="583">AD478+1</f>
        <v>2017</v>
      </c>
      <c r="AF478" s="121">
        <f t="shared" ref="AF478" si="584">AE478+1</f>
        <v>2018</v>
      </c>
      <c r="AG478" s="121">
        <f t="shared" ref="AG478" si="585">AF478+1</f>
        <v>2019</v>
      </c>
      <c r="AH478" s="121">
        <f t="shared" ref="AH478" si="586">AG478+1</f>
        <v>2020</v>
      </c>
      <c r="AI478" s="121">
        <f t="shared" ref="AI478" si="587">AH478+1</f>
        <v>2021</v>
      </c>
      <c r="AJ478" s="121">
        <f t="shared" ref="AJ478" si="588">AI478+1</f>
        <v>2022</v>
      </c>
      <c r="AK478" s="1"/>
      <c r="AL478" s="1"/>
    </row>
    <row r="479" spans="2:40" ht="12.75">
      <c r="B479" s="408" t="s">
        <v>412</v>
      </c>
      <c r="C479" s="410" t="s">
        <v>158</v>
      </c>
      <c r="D479" s="411"/>
      <c r="E479" s="411"/>
      <c r="F479" s="411"/>
      <c r="G479" s="411"/>
      <c r="H479" s="411"/>
      <c r="I479" s="411"/>
      <c r="J479" s="411"/>
      <c r="K479" s="411"/>
      <c r="L479" s="411"/>
      <c r="M479" s="411"/>
      <c r="N479" s="411"/>
      <c r="O479" s="411"/>
      <c r="P479" s="411"/>
      <c r="Q479" s="411"/>
      <c r="R479" s="411"/>
      <c r="S479" s="411"/>
      <c r="T479" s="411"/>
      <c r="U479" s="411"/>
      <c r="V479" s="411"/>
      <c r="W479" s="411"/>
      <c r="X479" s="411"/>
      <c r="Y479" s="411"/>
      <c r="Z479" s="412">
        <v>1824</v>
      </c>
      <c r="AA479" s="412">
        <v>1426</v>
      </c>
      <c r="AB479" s="412">
        <v>842</v>
      </c>
      <c r="AC479" s="412">
        <v>693</v>
      </c>
      <c r="AD479" s="412">
        <v>775</v>
      </c>
      <c r="AE479" s="412">
        <v>1120</v>
      </c>
      <c r="AF479" s="412">
        <v>900</v>
      </c>
      <c r="AG479" s="412">
        <v>584</v>
      </c>
      <c r="AH479" s="412">
        <v>649</v>
      </c>
      <c r="AI479" s="412">
        <v>584</v>
      </c>
      <c r="AJ479" s="412">
        <v>517</v>
      </c>
      <c r="AK479" s="1"/>
      <c r="AL479" s="1"/>
      <c r="AN479" s="15"/>
    </row>
    <row r="480" spans="2:40" ht="12.75">
      <c r="B480" s="408" t="s">
        <v>413</v>
      </c>
      <c r="C480" s="410" t="s">
        <v>158</v>
      </c>
      <c r="D480" s="411"/>
      <c r="E480" s="411"/>
      <c r="F480" s="411"/>
      <c r="G480" s="411"/>
      <c r="H480" s="411"/>
      <c r="I480" s="411"/>
      <c r="J480" s="411"/>
      <c r="K480" s="411"/>
      <c r="L480" s="411"/>
      <c r="M480" s="411"/>
      <c r="N480" s="411"/>
      <c r="O480" s="411"/>
      <c r="P480" s="411"/>
      <c r="Q480" s="411"/>
      <c r="R480" s="411"/>
      <c r="S480" s="411"/>
      <c r="T480" s="411"/>
      <c r="U480" s="411"/>
      <c r="V480" s="411"/>
      <c r="W480" s="411"/>
      <c r="X480" s="411"/>
      <c r="Y480" s="411"/>
      <c r="Z480" s="412">
        <v>25</v>
      </c>
      <c r="AA480" s="412">
        <v>11</v>
      </c>
      <c r="AB480" s="412">
        <v>6</v>
      </c>
      <c r="AC480" s="412">
        <v>5</v>
      </c>
      <c r="AD480" s="412">
        <v>6</v>
      </c>
      <c r="AE480" s="412">
        <v>8</v>
      </c>
      <c r="AF480" s="412">
        <v>6</v>
      </c>
      <c r="AG480" s="412">
        <v>4</v>
      </c>
      <c r="AH480" s="412">
        <v>4</v>
      </c>
      <c r="AI480" s="412">
        <v>4</v>
      </c>
      <c r="AJ480" s="412">
        <v>3</v>
      </c>
      <c r="AK480" s="1"/>
      <c r="AL480" s="1"/>
      <c r="AN480" s="15"/>
    </row>
    <row r="481" spans="2:40" ht="12.75">
      <c r="B481" s="408" t="s">
        <v>414</v>
      </c>
      <c r="C481" s="410" t="s">
        <v>158</v>
      </c>
      <c r="D481" s="411"/>
      <c r="E481" s="411"/>
      <c r="F481" s="411"/>
      <c r="G481" s="411"/>
      <c r="H481" s="411"/>
      <c r="I481" s="411"/>
      <c r="J481" s="411"/>
      <c r="K481" s="411"/>
      <c r="L481" s="411"/>
      <c r="M481" s="411"/>
      <c r="N481" s="411"/>
      <c r="O481" s="411"/>
      <c r="P481" s="411"/>
      <c r="Q481" s="411"/>
      <c r="R481" s="411"/>
      <c r="S481" s="411"/>
      <c r="T481" s="411"/>
      <c r="U481" s="411"/>
      <c r="V481" s="411"/>
      <c r="W481" s="411"/>
      <c r="X481" s="411"/>
      <c r="Y481" s="411"/>
      <c r="Z481" s="412">
        <v>5</v>
      </c>
      <c r="AA481" s="412">
        <v>11</v>
      </c>
      <c r="AB481" s="412">
        <v>7</v>
      </c>
      <c r="AC481" s="412">
        <v>10</v>
      </c>
      <c r="AD481" s="412">
        <v>6</v>
      </c>
      <c r="AE481" s="412">
        <v>10</v>
      </c>
      <c r="AF481" s="412">
        <v>19</v>
      </c>
      <c r="AG481" s="412">
        <v>12</v>
      </c>
      <c r="AH481" s="412">
        <v>7</v>
      </c>
      <c r="AI481" s="412">
        <v>12</v>
      </c>
      <c r="AJ481" s="412">
        <v>9</v>
      </c>
      <c r="AK481" s="1"/>
      <c r="AL481" s="1"/>
      <c r="AN481" s="15"/>
    </row>
    <row r="482" spans="2:40" ht="12.75">
      <c r="B482" s="199"/>
      <c r="C482" s="229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  <c r="AG482" s="208"/>
      <c r="AH482" s="208"/>
      <c r="AI482" s="208"/>
      <c r="AJ482" s="208"/>
      <c r="AK482" s="1"/>
      <c r="AN482" s="15"/>
    </row>
    <row r="483" spans="2:40" ht="12.75">
      <c r="B483" s="199"/>
      <c r="C483" s="229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208"/>
      <c r="AH483" s="208"/>
      <c r="AI483" s="208"/>
      <c r="AJ483" s="208"/>
      <c r="AK483" s="1"/>
      <c r="AN483" s="15"/>
    </row>
    <row r="484" spans="2:40" ht="12.75">
      <c r="B484" s="223" t="s">
        <v>400</v>
      </c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"/>
      <c r="N484" s="104"/>
      <c r="O484" s="104"/>
      <c r="P484" s="103"/>
      <c r="Q484" s="103"/>
      <c r="R484" s="103"/>
      <c r="S484" s="103"/>
      <c r="T484" s="103"/>
      <c r="U484" s="103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2:40" ht="12.75">
      <c r="B485" s="120" t="s">
        <v>114</v>
      </c>
      <c r="C485" s="120" t="s">
        <v>115</v>
      </c>
      <c r="D485" s="121">
        <v>1990</v>
      </c>
      <c r="E485" s="121">
        <f t="shared" ref="E485" si="589">D485+1</f>
        <v>1991</v>
      </c>
      <c r="F485" s="121">
        <f t="shared" ref="F485" si="590">E485+1</f>
        <v>1992</v>
      </c>
      <c r="G485" s="121">
        <f t="shared" ref="G485" si="591">F485+1</f>
        <v>1993</v>
      </c>
      <c r="H485" s="121">
        <f t="shared" ref="H485" si="592">G485+1</f>
        <v>1994</v>
      </c>
      <c r="I485" s="121">
        <v>1995</v>
      </c>
      <c r="J485" s="121">
        <v>1996</v>
      </c>
      <c r="K485" s="121">
        <v>1997</v>
      </c>
      <c r="L485" s="121">
        <v>1998</v>
      </c>
      <c r="M485" s="121">
        <v>1999</v>
      </c>
      <c r="N485" s="121">
        <v>2000</v>
      </c>
      <c r="O485" s="121">
        <v>2001</v>
      </c>
      <c r="P485" s="121">
        <v>2002</v>
      </c>
      <c r="Q485" s="121">
        <v>2003</v>
      </c>
      <c r="R485" s="121">
        <v>2004</v>
      </c>
      <c r="S485" s="121">
        <v>2005</v>
      </c>
      <c r="T485" s="121">
        <v>2006</v>
      </c>
      <c r="U485" s="121">
        <v>2007</v>
      </c>
      <c r="V485" s="121">
        <f t="shared" ref="V485:AJ485" si="593">U485+1</f>
        <v>2008</v>
      </c>
      <c r="W485" s="121">
        <f t="shared" si="593"/>
        <v>2009</v>
      </c>
      <c r="X485" s="121">
        <f t="shared" si="593"/>
        <v>2010</v>
      </c>
      <c r="Y485" s="121">
        <f t="shared" si="593"/>
        <v>2011</v>
      </c>
      <c r="Z485" s="121">
        <f t="shared" si="593"/>
        <v>2012</v>
      </c>
      <c r="AA485" s="121">
        <f t="shared" si="593"/>
        <v>2013</v>
      </c>
      <c r="AB485" s="121">
        <f t="shared" si="593"/>
        <v>2014</v>
      </c>
      <c r="AC485" s="121">
        <f t="shared" si="593"/>
        <v>2015</v>
      </c>
      <c r="AD485" s="121">
        <f t="shared" si="593"/>
        <v>2016</v>
      </c>
      <c r="AE485" s="121">
        <f t="shared" si="593"/>
        <v>2017</v>
      </c>
      <c r="AF485" s="121">
        <f t="shared" si="593"/>
        <v>2018</v>
      </c>
      <c r="AG485" s="121">
        <f t="shared" si="593"/>
        <v>2019</v>
      </c>
      <c r="AH485" s="121">
        <f t="shared" si="593"/>
        <v>2020</v>
      </c>
      <c r="AI485" s="121">
        <f t="shared" si="593"/>
        <v>2021</v>
      </c>
      <c r="AJ485" s="121">
        <f t="shared" si="593"/>
        <v>2022</v>
      </c>
      <c r="AK485" s="103"/>
    </row>
    <row r="486" spans="2:40" s="132" customFormat="1" ht="12.75">
      <c r="B486" s="409" t="s">
        <v>407</v>
      </c>
      <c r="C486" s="424" t="s">
        <v>158</v>
      </c>
      <c r="D486" s="423" t="s">
        <v>528</v>
      </c>
      <c r="E486" s="423" t="s">
        <v>528</v>
      </c>
      <c r="F486" s="423" t="s">
        <v>528</v>
      </c>
      <c r="G486" s="423" t="s">
        <v>528</v>
      </c>
      <c r="H486" s="423" t="s">
        <v>528</v>
      </c>
      <c r="I486" s="423" t="s">
        <v>528</v>
      </c>
      <c r="J486" s="423">
        <v>15.981768520541907</v>
      </c>
      <c r="K486" s="423">
        <v>27.461181980660086</v>
      </c>
      <c r="L486" s="423">
        <v>74.647231184516258</v>
      </c>
      <c r="M486" s="423">
        <v>131.99893809392853</v>
      </c>
      <c r="N486" s="438">
        <v>56.289493175882733</v>
      </c>
      <c r="O486" s="438">
        <v>47.592088356289416</v>
      </c>
      <c r="P486" s="438">
        <v>41.226142130843265</v>
      </c>
      <c r="Q486" s="438">
        <v>36.364034502554262</v>
      </c>
      <c r="R486" s="438">
        <v>27.689718852445935</v>
      </c>
      <c r="S486" s="438">
        <v>19.015403202337609</v>
      </c>
      <c r="T486" s="438">
        <v>3.0680000000000001</v>
      </c>
      <c r="U486" s="438">
        <v>14.914999999999999</v>
      </c>
      <c r="V486" s="438">
        <v>4.5609999999999999</v>
      </c>
      <c r="W486" s="438">
        <v>11.47</v>
      </c>
      <c r="X486" s="438">
        <v>10.84</v>
      </c>
      <c r="Y486" s="438">
        <v>4.7300000000000004</v>
      </c>
      <c r="Z486" s="438">
        <v>4.79</v>
      </c>
      <c r="AA486" s="438">
        <v>4.03</v>
      </c>
      <c r="AB486" s="438">
        <v>9.58</v>
      </c>
      <c r="AC486" s="438">
        <v>13.18</v>
      </c>
      <c r="AD486" s="438">
        <v>7.11</v>
      </c>
      <c r="AE486" s="438">
        <v>6.05</v>
      </c>
      <c r="AF486" s="438">
        <v>6.62</v>
      </c>
      <c r="AG486" s="438">
        <v>0.76</v>
      </c>
      <c r="AH486" s="438">
        <v>0.12</v>
      </c>
      <c r="AI486" s="438">
        <v>1.79</v>
      </c>
      <c r="AJ486" s="423" t="s">
        <v>528</v>
      </c>
      <c r="AK486" s="422"/>
    </row>
    <row r="487" spans="2:40" ht="13.5" thickBot="1">
      <c r="B487" s="180" t="s">
        <v>401</v>
      </c>
      <c r="C487" s="425" t="s">
        <v>158</v>
      </c>
      <c r="D487" s="111" t="s">
        <v>528</v>
      </c>
      <c r="E487" s="111" t="s">
        <v>528</v>
      </c>
      <c r="F487" s="111" t="s">
        <v>528</v>
      </c>
      <c r="G487" s="111" t="s">
        <v>528</v>
      </c>
      <c r="H487" s="111" t="s">
        <v>528</v>
      </c>
      <c r="I487" s="111" t="s">
        <v>528</v>
      </c>
      <c r="J487" s="111">
        <v>15.981768520541907</v>
      </c>
      <c r="K487" s="111">
        <v>43.442950501201992</v>
      </c>
      <c r="L487" s="111">
        <v>118.09018168571825</v>
      </c>
      <c r="M487" s="111">
        <v>250.08911977964678</v>
      </c>
      <c r="N487" s="426">
        <v>306.37861295552949</v>
      </c>
      <c r="O487" s="426">
        <v>353.97070131181891</v>
      </c>
      <c r="P487" s="426">
        <v>395.19684344266216</v>
      </c>
      <c r="Q487" s="426">
        <v>431.56087794521642</v>
      </c>
      <c r="R487" s="426">
        <v>459.25059679766235</v>
      </c>
      <c r="S487" s="426">
        <v>478.26599999999996</v>
      </c>
      <c r="T487" s="426">
        <v>481.33399999999995</v>
      </c>
      <c r="U487" s="426">
        <v>496.24899999999997</v>
      </c>
      <c r="V487" s="426">
        <v>500.80999999999995</v>
      </c>
      <c r="W487" s="426">
        <v>512.28</v>
      </c>
      <c r="X487" s="426">
        <v>523.12</v>
      </c>
      <c r="Y487" s="426">
        <v>527.85</v>
      </c>
      <c r="Z487" s="426">
        <v>532.64</v>
      </c>
      <c r="AA487" s="426">
        <v>536.66999999999996</v>
      </c>
      <c r="AB487" s="426">
        <v>546.25</v>
      </c>
      <c r="AC487" s="426">
        <v>559.42999999999995</v>
      </c>
      <c r="AD487" s="426">
        <v>566.54</v>
      </c>
      <c r="AE487" s="426">
        <v>572.58999999999992</v>
      </c>
      <c r="AF487" s="426">
        <v>579.20999999999992</v>
      </c>
      <c r="AG487" s="426">
        <v>579.96999999999991</v>
      </c>
      <c r="AH487" s="426">
        <v>580.08999999999992</v>
      </c>
      <c r="AI487" s="426">
        <v>581.87999999999988</v>
      </c>
      <c r="AJ487" s="426">
        <v>581.87999999999988</v>
      </c>
      <c r="AK487" s="187"/>
    </row>
    <row r="488" spans="2:40" ht="13.5" thickTop="1">
      <c r="B488" s="118" t="s">
        <v>408</v>
      </c>
      <c r="C488" s="134" t="s">
        <v>158</v>
      </c>
      <c r="D488" s="88" t="s">
        <v>528</v>
      </c>
      <c r="E488" s="88" t="s">
        <v>528</v>
      </c>
      <c r="F488" s="88" t="s">
        <v>528</v>
      </c>
      <c r="G488" s="88" t="s">
        <v>528</v>
      </c>
      <c r="H488" s="88" t="s">
        <v>528</v>
      </c>
      <c r="I488" s="88" t="s">
        <v>528</v>
      </c>
      <c r="J488" s="88">
        <v>13.089905768441849</v>
      </c>
      <c r="K488" s="88">
        <v>22.492146845628643</v>
      </c>
      <c r="L488" s="88">
        <v>61.13999341339975</v>
      </c>
      <c r="M488" s="88">
        <v>83.820545460020185</v>
      </c>
      <c r="N488" s="146">
        <v>44.739712750626452</v>
      </c>
      <c r="O488" s="146">
        <v>37.826888147841899</v>
      </c>
      <c r="P488" s="146">
        <v>32.767140947374571</v>
      </c>
      <c r="Q488" s="146">
        <v>28.902666666666669</v>
      </c>
      <c r="R488" s="146">
        <v>35</v>
      </c>
      <c r="S488" s="146">
        <v>31.951333333333334</v>
      </c>
      <c r="T488" s="146">
        <v>28.902666666666669</v>
      </c>
      <c r="U488" s="146">
        <v>21.64</v>
      </c>
      <c r="V488" s="146">
        <v>25.167999999999999</v>
      </c>
      <c r="W488" s="146">
        <v>30.75</v>
      </c>
      <c r="X488" s="146">
        <v>24.25</v>
      </c>
      <c r="Y488" s="146">
        <v>21.37</v>
      </c>
      <c r="Z488" s="146">
        <v>52.63</v>
      </c>
      <c r="AA488" s="146">
        <v>43.53</v>
      </c>
      <c r="AB488" s="146">
        <v>45.78</v>
      </c>
      <c r="AC488" s="146">
        <v>52.57</v>
      </c>
      <c r="AD488" s="146">
        <v>15.34</v>
      </c>
      <c r="AE488" s="146">
        <v>46.55</v>
      </c>
      <c r="AF488" s="146">
        <v>9.42</v>
      </c>
      <c r="AG488" s="146">
        <v>36.21</v>
      </c>
      <c r="AH488" s="146">
        <v>16.45</v>
      </c>
      <c r="AI488" s="146">
        <v>11.39</v>
      </c>
      <c r="AJ488" s="146">
        <v>10.27</v>
      </c>
      <c r="AK488" s="103"/>
    </row>
    <row r="489" spans="2:40" ht="12.75">
      <c r="B489" s="118" t="s">
        <v>402</v>
      </c>
      <c r="C489" s="134" t="s">
        <v>158</v>
      </c>
      <c r="D489" s="88" t="s">
        <v>528</v>
      </c>
      <c r="E489" s="88" t="s">
        <v>528</v>
      </c>
      <c r="F489" s="88" t="s">
        <v>528</v>
      </c>
      <c r="G489" s="88" t="s">
        <v>528</v>
      </c>
      <c r="H489" s="88" t="s">
        <v>528</v>
      </c>
      <c r="I489" s="88" t="s">
        <v>528</v>
      </c>
      <c r="J489" s="88">
        <v>13.089905768441849</v>
      </c>
      <c r="K489" s="88">
        <v>35.582052614070491</v>
      </c>
      <c r="L489" s="88">
        <v>96.722046027470242</v>
      </c>
      <c r="M489" s="88">
        <v>180.54259148749043</v>
      </c>
      <c r="N489" s="146">
        <v>225.28230423811686</v>
      </c>
      <c r="O489" s="146">
        <v>263.10919238595875</v>
      </c>
      <c r="P489" s="146">
        <v>295.87633333333332</v>
      </c>
      <c r="Q489" s="146">
        <v>324.779</v>
      </c>
      <c r="R489" s="146">
        <v>359.779</v>
      </c>
      <c r="S489" s="146">
        <v>391.73033333333331</v>
      </c>
      <c r="T489" s="146">
        <v>420.63299999999998</v>
      </c>
      <c r="U489" s="146">
        <v>442.27299999999997</v>
      </c>
      <c r="V489" s="146">
        <v>467.44099999999997</v>
      </c>
      <c r="W489" s="146">
        <v>498.19099999999997</v>
      </c>
      <c r="X489" s="146">
        <v>522.44100000000003</v>
      </c>
      <c r="Y489" s="146">
        <v>543.81100000000004</v>
      </c>
      <c r="Z489" s="146">
        <v>596.44100000000003</v>
      </c>
      <c r="AA489" s="146">
        <v>639.971</v>
      </c>
      <c r="AB489" s="146">
        <v>685.75099999999998</v>
      </c>
      <c r="AC489" s="146">
        <v>738.32100000000003</v>
      </c>
      <c r="AD489" s="146">
        <v>753.66100000000006</v>
      </c>
      <c r="AE489" s="146">
        <v>800.21100000000001</v>
      </c>
      <c r="AF489" s="146">
        <v>809.63099999999997</v>
      </c>
      <c r="AG489" s="146">
        <v>845.84100000000001</v>
      </c>
      <c r="AH489" s="146">
        <v>862.29100000000005</v>
      </c>
      <c r="AI489" s="146">
        <v>873.68100000000004</v>
      </c>
      <c r="AJ489" s="146">
        <v>883.95100000000002</v>
      </c>
      <c r="AK489" s="103"/>
    </row>
    <row r="490" spans="2:40" ht="12.75">
      <c r="B490" s="199"/>
      <c r="C490" s="229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  <c r="AG490" s="208"/>
      <c r="AH490" s="208"/>
      <c r="AI490" s="208"/>
      <c r="AJ490" s="208"/>
      <c r="AK490" s="1"/>
      <c r="AN490" s="15"/>
    </row>
    <row r="491" spans="2:40" s="132" customFormat="1" ht="12.75">
      <c r="B491" s="413"/>
      <c r="C491" s="414"/>
      <c r="D491" s="415"/>
      <c r="E491" s="415"/>
      <c r="F491" s="415"/>
      <c r="G491" s="415"/>
      <c r="H491" s="415"/>
      <c r="I491" s="415"/>
      <c r="J491" s="415"/>
      <c r="K491" s="415"/>
      <c r="L491" s="415"/>
      <c r="M491" s="415"/>
      <c r="N491" s="415"/>
      <c r="O491" s="415"/>
      <c r="P491" s="415"/>
      <c r="Q491" s="415"/>
      <c r="R491" s="415"/>
      <c r="S491" s="415"/>
      <c r="T491" s="415"/>
      <c r="U491" s="415"/>
      <c r="V491" s="415"/>
      <c r="W491" s="415"/>
      <c r="X491" s="415"/>
      <c r="Y491" s="415"/>
      <c r="Z491" s="416"/>
      <c r="AA491" s="416"/>
      <c r="AB491" s="416"/>
      <c r="AC491" s="416"/>
      <c r="AD491" s="416"/>
      <c r="AE491" s="416"/>
      <c r="AF491" s="416"/>
      <c r="AG491" s="416"/>
      <c r="AH491" s="416"/>
      <c r="AI491" s="416"/>
      <c r="AJ491" s="416"/>
      <c r="AK491" s="133"/>
      <c r="AN491" s="157"/>
    </row>
    <row r="492" spans="2:40" ht="13.5">
      <c r="B492" s="407" t="s">
        <v>459</v>
      </c>
      <c r="C492" s="229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208"/>
      <c r="AH492" s="208"/>
      <c r="AI492" s="208"/>
      <c r="AJ492" s="208"/>
      <c r="AK492" s="1"/>
      <c r="AN492" s="15"/>
    </row>
    <row r="493" spans="2:40" ht="12.75">
      <c r="B493" s="120" t="s">
        <v>114</v>
      </c>
      <c r="C493" s="120" t="s">
        <v>115</v>
      </c>
      <c r="D493" s="121">
        <v>1990</v>
      </c>
      <c r="E493" s="121">
        <f t="shared" ref="E493" si="594">D493+1</f>
        <v>1991</v>
      </c>
      <c r="F493" s="121">
        <f t="shared" ref="F493" si="595">E493+1</f>
        <v>1992</v>
      </c>
      <c r="G493" s="121">
        <f t="shared" ref="G493" si="596">F493+1</f>
        <v>1993</v>
      </c>
      <c r="H493" s="121">
        <f t="shared" ref="H493" si="597">G493+1</f>
        <v>1994</v>
      </c>
      <c r="I493" s="121">
        <v>1995</v>
      </c>
      <c r="J493" s="121">
        <v>1996</v>
      </c>
      <c r="K493" s="121">
        <v>1997</v>
      </c>
      <c r="L493" s="121">
        <v>1998</v>
      </c>
      <c r="M493" s="121">
        <v>1999</v>
      </c>
      <c r="N493" s="121">
        <v>2000</v>
      </c>
      <c r="O493" s="121">
        <v>2001</v>
      </c>
      <c r="P493" s="121">
        <v>2002</v>
      </c>
      <c r="Q493" s="121">
        <v>2003</v>
      </c>
      <c r="R493" s="121">
        <v>2004</v>
      </c>
      <c r="S493" s="121">
        <v>2005</v>
      </c>
      <c r="T493" s="121">
        <v>2006</v>
      </c>
      <c r="U493" s="121">
        <v>2007</v>
      </c>
      <c r="V493" s="121">
        <f t="shared" ref="V493" si="598">U493+1</f>
        <v>2008</v>
      </c>
      <c r="W493" s="121">
        <f t="shared" ref="W493" si="599">V493+1</f>
        <v>2009</v>
      </c>
      <c r="X493" s="121">
        <f t="shared" ref="X493" si="600">W493+1</f>
        <v>2010</v>
      </c>
      <c r="Y493" s="121">
        <f t="shared" ref="Y493" si="601">X493+1</f>
        <v>2011</v>
      </c>
      <c r="Z493" s="121">
        <f t="shared" ref="Z493" si="602">Y493+1</f>
        <v>2012</v>
      </c>
      <c r="AA493" s="121">
        <f t="shared" ref="AA493" si="603">Z493+1</f>
        <v>2013</v>
      </c>
      <c r="AB493" s="121">
        <f t="shared" ref="AB493" si="604">AA493+1</f>
        <v>2014</v>
      </c>
      <c r="AC493" s="121">
        <f t="shared" ref="AC493" si="605">AB493+1</f>
        <v>2015</v>
      </c>
      <c r="AD493" s="121">
        <f t="shared" ref="AD493" si="606">AC493+1</f>
        <v>2016</v>
      </c>
      <c r="AE493" s="121">
        <f t="shared" ref="AE493" si="607">AD493+1</f>
        <v>2017</v>
      </c>
      <c r="AF493" s="121">
        <f t="shared" ref="AF493" si="608">AE493+1</f>
        <v>2018</v>
      </c>
      <c r="AG493" s="121">
        <f t="shared" ref="AG493" si="609">AF493+1</f>
        <v>2019</v>
      </c>
      <c r="AH493" s="121">
        <f t="shared" ref="AH493" si="610">AG493+1</f>
        <v>2020</v>
      </c>
      <c r="AI493" s="121">
        <f t="shared" ref="AI493" si="611">AH493+1</f>
        <v>2021</v>
      </c>
      <c r="AJ493" s="121">
        <f t="shared" ref="AJ493" si="612">AI493+1</f>
        <v>2022</v>
      </c>
      <c r="AK493" s="417"/>
    </row>
    <row r="494" spans="2:40" s="132" customFormat="1" ht="12.75">
      <c r="B494" s="420" t="s">
        <v>403</v>
      </c>
      <c r="C494" s="410" t="s">
        <v>158</v>
      </c>
      <c r="D494" s="411"/>
      <c r="E494" s="411"/>
      <c r="F494" s="411"/>
      <c r="G494" s="411"/>
      <c r="H494" s="411"/>
      <c r="I494" s="411"/>
      <c r="J494" s="411"/>
      <c r="K494" s="411"/>
      <c r="L494" s="411"/>
      <c r="M494" s="411"/>
      <c r="N494" s="411"/>
      <c r="O494" s="411"/>
      <c r="P494" s="411"/>
      <c r="Q494" s="411"/>
      <c r="R494" s="411"/>
      <c r="S494" s="411"/>
      <c r="T494" s="421">
        <v>3.0680000000000001</v>
      </c>
      <c r="U494" s="421">
        <v>14.914999999999999</v>
      </c>
      <c r="V494" s="421">
        <v>4.5609999999999999</v>
      </c>
      <c r="W494" s="421">
        <v>11.47</v>
      </c>
      <c r="X494" s="421">
        <v>10.84</v>
      </c>
      <c r="Y494" s="421">
        <v>4.7300000000000004</v>
      </c>
      <c r="Z494" s="421">
        <v>4.79</v>
      </c>
      <c r="AA494" s="421">
        <v>4.03</v>
      </c>
      <c r="AB494" s="421">
        <v>9.58</v>
      </c>
      <c r="AC494" s="421">
        <v>13.18</v>
      </c>
      <c r="AD494" s="421">
        <v>7.11</v>
      </c>
      <c r="AE494" s="421">
        <v>6.05</v>
      </c>
      <c r="AF494" s="421">
        <v>6.62</v>
      </c>
      <c r="AG494" s="421">
        <v>0.76</v>
      </c>
      <c r="AH494" s="421">
        <v>0.12</v>
      </c>
      <c r="AI494" s="421">
        <v>1.79</v>
      </c>
      <c r="AJ494" s="421">
        <v>0</v>
      </c>
      <c r="AK494" s="133"/>
      <c r="AN494" s="157"/>
    </row>
    <row r="495" spans="2:40" s="132" customFormat="1" ht="12.75">
      <c r="B495" s="420" t="s">
        <v>404</v>
      </c>
      <c r="C495" s="410" t="s">
        <v>158</v>
      </c>
      <c r="D495" s="411"/>
      <c r="E495" s="411"/>
      <c r="F495" s="411"/>
      <c r="G495" s="411"/>
      <c r="H495" s="411"/>
      <c r="I495" s="411"/>
      <c r="J495" s="411"/>
      <c r="K495" s="411"/>
      <c r="L495" s="411"/>
      <c r="M495" s="411"/>
      <c r="N495" s="411"/>
      <c r="O495" s="411"/>
      <c r="P495" s="411"/>
      <c r="Q495" s="411"/>
      <c r="R495" s="411"/>
      <c r="S495" s="411"/>
      <c r="T495" s="411"/>
      <c r="U495" s="411"/>
      <c r="V495" s="421">
        <v>22.68</v>
      </c>
      <c r="W495" s="421">
        <v>33.659999999999997</v>
      </c>
      <c r="X495" s="421">
        <v>42.58</v>
      </c>
      <c r="Y495" s="421">
        <v>46.51</v>
      </c>
      <c r="Z495" s="421">
        <v>50.42</v>
      </c>
      <c r="AA495" s="421">
        <v>54.38</v>
      </c>
      <c r="AB495" s="421">
        <v>63.88</v>
      </c>
      <c r="AC495" s="421">
        <v>75.010000000000005</v>
      </c>
      <c r="AD495" s="421">
        <v>82.35</v>
      </c>
      <c r="AE495" s="421">
        <v>87.63</v>
      </c>
      <c r="AF495" s="421">
        <v>93.659000000000006</v>
      </c>
      <c r="AG495" s="421">
        <v>93.543999999999997</v>
      </c>
      <c r="AH495" s="421">
        <v>91.513999999999996</v>
      </c>
      <c r="AI495" s="421">
        <v>92.834999999999994</v>
      </c>
      <c r="AJ495" s="421">
        <v>91.835999999999999</v>
      </c>
      <c r="AK495" s="133"/>
      <c r="AN495" s="157"/>
    </row>
    <row r="496" spans="2:40" s="132" customFormat="1" ht="12.75">
      <c r="B496" s="420" t="s">
        <v>405</v>
      </c>
      <c r="C496" s="410" t="s">
        <v>158</v>
      </c>
      <c r="D496" s="411"/>
      <c r="E496" s="411"/>
      <c r="F496" s="411"/>
      <c r="G496" s="411"/>
      <c r="H496" s="411"/>
      <c r="I496" s="411"/>
      <c r="J496" s="411"/>
      <c r="K496" s="411"/>
      <c r="L496" s="411"/>
      <c r="M496" s="411"/>
      <c r="N496" s="411"/>
      <c r="O496" s="411"/>
      <c r="P496" s="411"/>
      <c r="Q496" s="411"/>
      <c r="R496" s="411"/>
      <c r="S496" s="411"/>
      <c r="T496" s="421">
        <v>28.902666666666669</v>
      </c>
      <c r="U496" s="421">
        <v>21.64</v>
      </c>
      <c r="V496" s="421">
        <v>25.167999999999999</v>
      </c>
      <c r="W496" s="421">
        <v>30.75</v>
      </c>
      <c r="X496" s="421">
        <v>24.25</v>
      </c>
      <c r="Y496" s="421">
        <v>21.37</v>
      </c>
      <c r="Z496" s="421">
        <v>52.63</v>
      </c>
      <c r="AA496" s="421">
        <v>43.53</v>
      </c>
      <c r="AB496" s="421">
        <v>45.78</v>
      </c>
      <c r="AC496" s="421">
        <v>52.57</v>
      </c>
      <c r="AD496" s="421">
        <v>15.34</v>
      </c>
      <c r="AE496" s="421">
        <v>46.55</v>
      </c>
      <c r="AF496" s="421">
        <v>9.42</v>
      </c>
      <c r="AG496" s="421">
        <v>36.21</v>
      </c>
      <c r="AH496" s="421">
        <v>16.45</v>
      </c>
      <c r="AI496" s="421">
        <v>11.39</v>
      </c>
      <c r="AJ496" s="421">
        <v>10.27</v>
      </c>
      <c r="AK496" s="133"/>
      <c r="AN496" s="157"/>
    </row>
    <row r="497" spans="2:40" s="132" customFormat="1" ht="12.75">
      <c r="B497" s="420" t="s">
        <v>406</v>
      </c>
      <c r="C497" s="410" t="s">
        <v>158</v>
      </c>
      <c r="D497" s="411"/>
      <c r="E497" s="411"/>
      <c r="F497" s="411"/>
      <c r="G497" s="411"/>
      <c r="H497" s="411"/>
      <c r="I497" s="411"/>
      <c r="J497" s="411"/>
      <c r="K497" s="411"/>
      <c r="L497" s="411"/>
      <c r="M497" s="411"/>
      <c r="N497" s="411"/>
      <c r="O497" s="411"/>
      <c r="P497" s="411"/>
      <c r="Q497" s="411"/>
      <c r="R497" s="411"/>
      <c r="S497" s="411"/>
      <c r="T497" s="411"/>
      <c r="U497" s="411"/>
      <c r="V497" s="421">
        <v>72.67</v>
      </c>
      <c r="W497" s="421">
        <v>99.27</v>
      </c>
      <c r="X497" s="421">
        <v>123.48</v>
      </c>
      <c r="Y497" s="421">
        <v>144.85</v>
      </c>
      <c r="Z497" s="421">
        <v>197.48</v>
      </c>
      <c r="AA497" s="421">
        <v>243.86</v>
      </c>
      <c r="AB497" s="421">
        <v>274.07</v>
      </c>
      <c r="AC497" s="421">
        <v>339.41</v>
      </c>
      <c r="AD497" s="421">
        <v>354.68</v>
      </c>
      <c r="AE497" s="421">
        <v>408.27</v>
      </c>
      <c r="AF497" s="421">
        <v>417.93</v>
      </c>
      <c r="AG497" s="421">
        <v>453.625</v>
      </c>
      <c r="AH497" s="421">
        <v>469.93400000000003</v>
      </c>
      <c r="AI497" s="421">
        <v>481.40800000000002</v>
      </c>
      <c r="AJ497" s="421">
        <v>491.61200000000002</v>
      </c>
      <c r="AK497" s="133"/>
      <c r="AN497" s="157"/>
    </row>
    <row r="498" spans="2:40" s="132" customFormat="1" ht="12.75">
      <c r="B498" s="413"/>
      <c r="C498" s="414"/>
      <c r="D498" s="415"/>
      <c r="E498" s="415"/>
      <c r="F498" s="415"/>
      <c r="G498" s="415"/>
      <c r="H498" s="415"/>
      <c r="I498" s="415"/>
      <c r="J498" s="415"/>
      <c r="K498" s="415"/>
      <c r="L498" s="415"/>
      <c r="M498" s="415"/>
      <c r="N498" s="415"/>
      <c r="O498" s="415"/>
      <c r="P498" s="415"/>
      <c r="Q498" s="415"/>
      <c r="R498" s="415"/>
      <c r="S498" s="415"/>
      <c r="T498" s="415"/>
      <c r="U498" s="415"/>
      <c r="V498" s="415"/>
      <c r="W498" s="415"/>
      <c r="X498" s="415"/>
      <c r="Y498" s="415"/>
      <c r="Z498" s="416"/>
      <c r="AA498" s="416"/>
      <c r="AB498" s="416"/>
      <c r="AC498" s="416"/>
      <c r="AD498" s="416"/>
      <c r="AE498" s="416"/>
      <c r="AF498" s="416"/>
      <c r="AG498" s="416"/>
      <c r="AH498" s="416"/>
      <c r="AI498" s="416"/>
      <c r="AJ498" s="416"/>
      <c r="AK498" s="133"/>
      <c r="AN498" s="157"/>
    </row>
    <row r="499" spans="2:40" ht="12.75">
      <c r="B499" s="77"/>
      <c r="C499" s="63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100"/>
      <c r="AG499" s="100"/>
      <c r="AH499" s="100"/>
      <c r="AI499" s="100"/>
      <c r="AJ499" s="100"/>
      <c r="AK499" s="1"/>
    </row>
    <row r="500" spans="2:40" ht="12.75">
      <c r="B500" s="223" t="s">
        <v>460</v>
      </c>
      <c r="C500" s="6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2:40" ht="12.75">
      <c r="B501" s="280" t="s">
        <v>114</v>
      </c>
      <c r="C501" s="120" t="s">
        <v>115</v>
      </c>
      <c r="D501" s="121">
        <v>1990</v>
      </c>
      <c r="E501" s="121">
        <f t="shared" ref="E501" si="613">D501+1</f>
        <v>1991</v>
      </c>
      <c r="F501" s="121">
        <f t="shared" ref="F501" si="614">E501+1</f>
        <v>1992</v>
      </c>
      <c r="G501" s="121">
        <f t="shared" ref="G501" si="615">F501+1</f>
        <v>1993</v>
      </c>
      <c r="H501" s="121">
        <f t="shared" ref="H501" si="616">G501+1</f>
        <v>1994</v>
      </c>
      <c r="I501" s="121">
        <f t="shared" ref="I501" si="617">H501+1</f>
        <v>1995</v>
      </c>
      <c r="J501" s="121">
        <f t="shared" ref="J501" si="618">I501+1</f>
        <v>1996</v>
      </c>
      <c r="K501" s="121">
        <f t="shared" ref="K501" si="619">J501+1</f>
        <v>1997</v>
      </c>
      <c r="L501" s="121">
        <f t="shared" ref="L501" si="620">K501+1</f>
        <v>1998</v>
      </c>
      <c r="M501" s="121">
        <f t="shared" ref="M501" si="621">L501+1</f>
        <v>1999</v>
      </c>
      <c r="N501" s="121">
        <f t="shared" ref="N501" si="622">M501+1</f>
        <v>2000</v>
      </c>
      <c r="O501" s="121">
        <f t="shared" ref="O501" si="623">N501+1</f>
        <v>2001</v>
      </c>
      <c r="P501" s="121">
        <f t="shared" ref="P501" si="624">O501+1</f>
        <v>2002</v>
      </c>
      <c r="Q501" s="121">
        <f t="shared" ref="Q501" si="625">P501+1</f>
        <v>2003</v>
      </c>
      <c r="R501" s="121">
        <f t="shared" ref="R501" si="626">Q501+1</f>
        <v>2004</v>
      </c>
      <c r="S501" s="121">
        <f t="shared" ref="S501" si="627">R501+1</f>
        <v>2005</v>
      </c>
      <c r="T501" s="121">
        <f t="shared" ref="T501" si="628">S501+1</f>
        <v>2006</v>
      </c>
      <c r="U501" s="121">
        <f t="shared" ref="U501" si="629">T501+1</f>
        <v>2007</v>
      </c>
      <c r="V501" s="121">
        <f t="shared" ref="V501" si="630">U501+1</f>
        <v>2008</v>
      </c>
      <c r="W501" s="121">
        <f t="shared" ref="W501" si="631">V501+1</f>
        <v>2009</v>
      </c>
      <c r="X501" s="121">
        <f t="shared" ref="X501" si="632">W501+1</f>
        <v>2010</v>
      </c>
      <c r="Y501" s="121">
        <f t="shared" ref="Y501" si="633">X501+1</f>
        <v>2011</v>
      </c>
      <c r="Z501" s="121">
        <f t="shared" ref="Z501" si="634">Y501+1</f>
        <v>2012</v>
      </c>
      <c r="AA501" s="121">
        <f t="shared" ref="AA501" si="635">Z501+1</f>
        <v>2013</v>
      </c>
      <c r="AB501" s="121">
        <f t="shared" ref="AB501:AJ501" si="636">AA501+1</f>
        <v>2014</v>
      </c>
      <c r="AC501" s="121">
        <f t="shared" si="636"/>
        <v>2015</v>
      </c>
      <c r="AD501" s="121">
        <f t="shared" si="636"/>
        <v>2016</v>
      </c>
      <c r="AE501" s="121">
        <f t="shared" si="636"/>
        <v>2017</v>
      </c>
      <c r="AF501" s="121">
        <f t="shared" si="636"/>
        <v>2018</v>
      </c>
      <c r="AG501" s="121">
        <f t="shared" si="636"/>
        <v>2019</v>
      </c>
      <c r="AH501" s="121">
        <f t="shared" si="636"/>
        <v>2020</v>
      </c>
      <c r="AI501" s="121">
        <f t="shared" si="636"/>
        <v>2021</v>
      </c>
      <c r="AJ501" s="121">
        <f t="shared" si="636"/>
        <v>2022</v>
      </c>
      <c r="AK501" s="1"/>
    </row>
    <row r="502" spans="2:40" ht="12.75">
      <c r="B502" s="143" t="s">
        <v>320</v>
      </c>
      <c r="C502" s="144" t="s">
        <v>158</v>
      </c>
      <c r="D502" s="274" t="s">
        <v>528</v>
      </c>
      <c r="E502" s="274" t="s">
        <v>528</v>
      </c>
      <c r="F502" s="274" t="s">
        <v>528</v>
      </c>
      <c r="G502" s="274" t="s">
        <v>528</v>
      </c>
      <c r="H502" s="274" t="s">
        <v>528</v>
      </c>
      <c r="I502" s="274" t="s">
        <v>528</v>
      </c>
      <c r="J502" s="274" t="s">
        <v>528</v>
      </c>
      <c r="K502" s="292">
        <v>1.2</v>
      </c>
      <c r="L502" s="292">
        <v>0.9</v>
      </c>
      <c r="M502" s="292">
        <v>1.3</v>
      </c>
      <c r="N502" s="292">
        <v>1.4</v>
      </c>
      <c r="O502" s="292">
        <v>1</v>
      </c>
      <c r="P502" s="292">
        <v>0.9</v>
      </c>
      <c r="Q502" s="292">
        <v>0.6</v>
      </c>
      <c r="R502" s="292">
        <v>0.8</v>
      </c>
      <c r="S502" s="292">
        <v>0.9</v>
      </c>
      <c r="T502" s="292">
        <v>0.9</v>
      </c>
      <c r="U502" s="292">
        <v>0.6</v>
      </c>
      <c r="V502" s="292">
        <v>0.88</v>
      </c>
      <c r="W502" s="292">
        <v>0.91</v>
      </c>
      <c r="X502" s="292">
        <v>1.07</v>
      </c>
      <c r="Y502" s="292">
        <v>0.79</v>
      </c>
      <c r="Z502" s="292">
        <v>0.77</v>
      </c>
      <c r="AA502" s="292">
        <v>0.6</v>
      </c>
      <c r="AB502" s="292">
        <v>0.9</v>
      </c>
      <c r="AC502" s="292">
        <v>0.59</v>
      </c>
      <c r="AD502" s="292">
        <v>0.91</v>
      </c>
      <c r="AE502" s="292">
        <v>0.6</v>
      </c>
      <c r="AF502" s="292">
        <v>0.75</v>
      </c>
      <c r="AG502" s="292">
        <v>0.74</v>
      </c>
      <c r="AH502" s="292">
        <v>0.75</v>
      </c>
      <c r="AI502" s="292">
        <v>0.6</v>
      </c>
      <c r="AJ502" s="292">
        <v>0.75</v>
      </c>
      <c r="AK502" s="187"/>
    </row>
    <row r="503" spans="2:40" ht="12.75">
      <c r="B503" s="143" t="s">
        <v>321</v>
      </c>
      <c r="C503" s="144" t="s">
        <v>158</v>
      </c>
      <c r="D503" s="274" t="s">
        <v>528</v>
      </c>
      <c r="E503" s="274" t="s">
        <v>528</v>
      </c>
      <c r="F503" s="274" t="s">
        <v>528</v>
      </c>
      <c r="G503" s="274" t="s">
        <v>528</v>
      </c>
      <c r="H503" s="274" t="s">
        <v>528</v>
      </c>
      <c r="I503" s="274" t="s">
        <v>528</v>
      </c>
      <c r="J503" s="274" t="s">
        <v>528</v>
      </c>
      <c r="K503" s="292">
        <v>0.9</v>
      </c>
      <c r="L503" s="292">
        <v>2.2000000000000002</v>
      </c>
      <c r="M503" s="292">
        <v>29.9</v>
      </c>
      <c r="N503" s="292">
        <v>42</v>
      </c>
      <c r="O503" s="292">
        <v>45</v>
      </c>
      <c r="P503" s="292">
        <v>46.5</v>
      </c>
      <c r="Q503" s="292">
        <v>47.3</v>
      </c>
      <c r="R503" s="292">
        <v>56.5</v>
      </c>
      <c r="S503" s="292">
        <v>70.7</v>
      </c>
      <c r="T503" s="292">
        <v>68.599999999999994</v>
      </c>
      <c r="U503" s="292">
        <v>59.61</v>
      </c>
      <c r="V503" s="292">
        <v>61.91</v>
      </c>
      <c r="W503" s="292">
        <v>57.05</v>
      </c>
      <c r="X503" s="292">
        <v>57.05</v>
      </c>
      <c r="Y503" s="292">
        <v>54</v>
      </c>
      <c r="Z503" s="292">
        <v>48.3</v>
      </c>
      <c r="AA503" s="292">
        <v>46.04</v>
      </c>
      <c r="AB503" s="292">
        <v>42.36</v>
      </c>
      <c r="AC503" s="292">
        <v>41.34</v>
      </c>
      <c r="AD503" s="292">
        <v>39.159999999999997</v>
      </c>
      <c r="AE503" s="292">
        <v>34.17</v>
      </c>
      <c r="AF503" s="292">
        <v>35.03</v>
      </c>
      <c r="AG503" s="292">
        <v>32.729999999999997</v>
      </c>
      <c r="AH503" s="292">
        <v>34.549999999999997</v>
      </c>
      <c r="AI503" s="292">
        <v>30.47</v>
      </c>
      <c r="AJ503" s="292">
        <v>28.16</v>
      </c>
      <c r="AK503" s="1"/>
    </row>
    <row r="504" spans="2:40" ht="12.75">
      <c r="B504" s="143" t="s">
        <v>322</v>
      </c>
      <c r="C504" s="134" t="s">
        <v>158</v>
      </c>
      <c r="D504" s="274" t="s">
        <v>528</v>
      </c>
      <c r="E504" s="274" t="s">
        <v>528</v>
      </c>
      <c r="F504" s="274" t="s">
        <v>528</v>
      </c>
      <c r="G504" s="274" t="s">
        <v>528</v>
      </c>
      <c r="H504" s="274" t="s">
        <v>528</v>
      </c>
      <c r="I504" s="274" t="s">
        <v>528</v>
      </c>
      <c r="J504" s="274" t="s">
        <v>528</v>
      </c>
      <c r="K504" s="274" t="s">
        <v>528</v>
      </c>
      <c r="L504" s="274" t="s">
        <v>528</v>
      </c>
      <c r="M504" s="292">
        <v>0.1</v>
      </c>
      <c r="N504" s="292">
        <v>0.1</v>
      </c>
      <c r="O504" s="292">
        <v>0.1</v>
      </c>
      <c r="P504" s="292">
        <v>0.3</v>
      </c>
      <c r="Q504" s="292">
        <v>0.2</v>
      </c>
      <c r="R504" s="292">
        <v>1.3</v>
      </c>
      <c r="S504" s="292">
        <v>1.9</v>
      </c>
      <c r="T504" s="292">
        <v>0.3</v>
      </c>
      <c r="U504" s="292">
        <v>1.3</v>
      </c>
      <c r="V504" s="292">
        <v>0.48000000000000004</v>
      </c>
      <c r="W504" s="292">
        <v>0.42</v>
      </c>
      <c r="X504" s="292">
        <v>2.52</v>
      </c>
      <c r="Y504" s="292">
        <v>2.41</v>
      </c>
      <c r="Z504" s="292">
        <v>0.76</v>
      </c>
      <c r="AA504" s="292">
        <v>0.72</v>
      </c>
      <c r="AB504" s="292">
        <v>0.23</v>
      </c>
      <c r="AC504" s="292">
        <v>3.56</v>
      </c>
      <c r="AD504" s="292">
        <v>0.42</v>
      </c>
      <c r="AE504" s="292">
        <v>0.13</v>
      </c>
      <c r="AF504" s="292">
        <v>0.03</v>
      </c>
      <c r="AG504" s="292">
        <v>7.0000000000000007E-2</v>
      </c>
      <c r="AH504" s="292">
        <v>0.04</v>
      </c>
      <c r="AI504" s="292">
        <v>0.34</v>
      </c>
      <c r="AJ504" s="292">
        <v>0.96000000000000008</v>
      </c>
      <c r="AK504" s="1"/>
    </row>
    <row r="505" spans="2:40" ht="12.75">
      <c r="B505" s="599" t="s">
        <v>349</v>
      </c>
      <c r="C505" s="134" t="s">
        <v>158</v>
      </c>
      <c r="D505" s="274" t="s">
        <v>528</v>
      </c>
      <c r="E505" s="274" t="s">
        <v>528</v>
      </c>
      <c r="F505" s="274" t="s">
        <v>528</v>
      </c>
      <c r="G505" s="274" t="s">
        <v>528</v>
      </c>
      <c r="H505" s="274" t="s">
        <v>528</v>
      </c>
      <c r="I505" s="274" t="s">
        <v>528</v>
      </c>
      <c r="J505" s="274" t="s">
        <v>528</v>
      </c>
      <c r="K505" s="292">
        <v>1.05</v>
      </c>
      <c r="L505" s="292">
        <v>2.6</v>
      </c>
      <c r="M505" s="292">
        <v>17.049999999999997</v>
      </c>
      <c r="N505" s="292">
        <v>37.199999999999996</v>
      </c>
      <c r="O505" s="292">
        <v>44.6</v>
      </c>
      <c r="P505" s="292">
        <v>46.600000000000009</v>
      </c>
      <c r="Q505" s="292">
        <v>47.55</v>
      </c>
      <c r="R505" s="292">
        <v>51.4</v>
      </c>
      <c r="S505" s="292">
        <v>62.750000000000007</v>
      </c>
      <c r="T505" s="292">
        <v>70.349999999999994</v>
      </c>
      <c r="U505" s="292">
        <v>63.654999999999994</v>
      </c>
      <c r="V505" s="292">
        <v>61.19</v>
      </c>
      <c r="W505" s="292">
        <v>59.954999999999998</v>
      </c>
      <c r="X505" s="292">
        <v>55.519999999999989</v>
      </c>
      <c r="Y505" s="292">
        <v>54.145000000000003</v>
      </c>
      <c r="Z505" s="292">
        <v>51.260000000000005</v>
      </c>
      <c r="AA505" s="292">
        <v>47.224999999999994</v>
      </c>
      <c r="AB505" s="292">
        <v>44.910000000000004</v>
      </c>
      <c r="AC505" s="292">
        <v>39.344999999999999</v>
      </c>
      <c r="AD505" s="292">
        <v>40.72</v>
      </c>
      <c r="AE505" s="292">
        <v>37.380000000000003</v>
      </c>
      <c r="AF505" s="292">
        <v>35.345000000000006</v>
      </c>
      <c r="AG505" s="292">
        <v>34.655000000000001</v>
      </c>
      <c r="AH505" s="292">
        <v>34.475000000000001</v>
      </c>
      <c r="AI505" s="292">
        <v>32.935000000000002</v>
      </c>
      <c r="AJ505" s="292">
        <v>29.150000000000002</v>
      </c>
      <c r="AK505" s="1"/>
    </row>
    <row r="506" spans="2:40" ht="14.25">
      <c r="B506" s="573"/>
      <c r="C506" s="144" t="s">
        <v>202</v>
      </c>
      <c r="D506" s="274" t="s">
        <v>528</v>
      </c>
      <c r="E506" s="274" t="s">
        <v>528</v>
      </c>
      <c r="F506" s="274" t="s">
        <v>528</v>
      </c>
      <c r="G506" s="274" t="s">
        <v>528</v>
      </c>
      <c r="H506" s="274" t="s">
        <v>528</v>
      </c>
      <c r="I506" s="274" t="s">
        <v>528</v>
      </c>
      <c r="J506" s="274" t="s">
        <v>528</v>
      </c>
      <c r="K506" s="281">
        <v>1.365</v>
      </c>
      <c r="L506" s="281">
        <v>3.38</v>
      </c>
      <c r="M506" s="281">
        <v>22.164999999999996</v>
      </c>
      <c r="N506" s="281">
        <v>48.359999999999992</v>
      </c>
      <c r="O506" s="281">
        <v>57.98</v>
      </c>
      <c r="P506" s="281">
        <v>60.580000000000013</v>
      </c>
      <c r="Q506" s="281">
        <v>61.814999999999991</v>
      </c>
      <c r="R506" s="281">
        <v>66.819999999999993</v>
      </c>
      <c r="S506" s="281">
        <v>81.575000000000017</v>
      </c>
      <c r="T506" s="281">
        <v>91.454999999999984</v>
      </c>
      <c r="U506" s="281">
        <v>82.751499999999979</v>
      </c>
      <c r="V506" s="281">
        <v>79.546999999999997</v>
      </c>
      <c r="W506" s="281">
        <v>77.941500000000005</v>
      </c>
      <c r="X506" s="281">
        <v>72.175999999999988</v>
      </c>
      <c r="Y506" s="281">
        <v>70.388499999999993</v>
      </c>
      <c r="Z506" s="281">
        <v>66.638000000000005</v>
      </c>
      <c r="AA506" s="281">
        <v>61.392499999999991</v>
      </c>
      <c r="AB506" s="281">
        <v>58.38300000000001</v>
      </c>
      <c r="AC506" s="281">
        <v>51.148499999999999</v>
      </c>
      <c r="AD506" s="281">
        <v>52.936</v>
      </c>
      <c r="AE506" s="281">
        <v>48.594000000000001</v>
      </c>
      <c r="AF506" s="281">
        <v>45.94850000000001</v>
      </c>
      <c r="AG506" s="281">
        <v>45.051499999999997</v>
      </c>
      <c r="AH506" s="281">
        <v>44.817500000000003</v>
      </c>
      <c r="AI506" s="281">
        <v>42.8155</v>
      </c>
      <c r="AJ506" s="281">
        <v>37.895000000000003</v>
      </c>
      <c r="AK506" s="114"/>
    </row>
    <row r="507" spans="2:40" ht="12.75">
      <c r="B507" s="199"/>
      <c r="C507" s="199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100"/>
      <c r="AG507" s="208"/>
      <c r="AH507" s="208"/>
      <c r="AI507" s="208"/>
      <c r="AJ507" s="208"/>
      <c r="AK507" s="1"/>
      <c r="AN507" s="15"/>
    </row>
    <row r="508" spans="2:40" ht="12.75">
      <c r="B508" s="16"/>
      <c r="C508" s="63"/>
      <c r="D508" s="1"/>
      <c r="E508" s="1"/>
      <c r="F508" s="1"/>
      <c r="G508" s="1"/>
      <c r="H508" s="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2:40" ht="12.75">
      <c r="B509" s="223" t="s">
        <v>461</v>
      </c>
      <c r="C509" s="72"/>
      <c r="D509" s="73"/>
      <c r="E509" s="73"/>
      <c r="F509" s="73"/>
      <c r="G509" s="73"/>
      <c r="H509" s="73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2:40" ht="12.75">
      <c r="B510" s="280" t="s">
        <v>114</v>
      </c>
      <c r="C510" s="120" t="s">
        <v>115</v>
      </c>
      <c r="D510" s="121">
        <v>1990</v>
      </c>
      <c r="E510" s="121">
        <f t="shared" ref="E510" si="637">D510+1</f>
        <v>1991</v>
      </c>
      <c r="F510" s="121">
        <f t="shared" ref="F510" si="638">E510+1</f>
        <v>1992</v>
      </c>
      <c r="G510" s="121">
        <f t="shared" ref="G510" si="639">F510+1</f>
        <v>1993</v>
      </c>
      <c r="H510" s="121">
        <f t="shared" ref="H510" si="640">G510+1</f>
        <v>1994</v>
      </c>
      <c r="I510" s="121">
        <f t="shared" ref="I510" si="641">H510+1</f>
        <v>1995</v>
      </c>
      <c r="J510" s="121">
        <f t="shared" ref="J510" si="642">I510+1</f>
        <v>1996</v>
      </c>
      <c r="K510" s="121">
        <f t="shared" ref="K510" si="643">J510+1</f>
        <v>1997</v>
      </c>
      <c r="L510" s="121">
        <f t="shared" ref="L510" si="644">K510+1</f>
        <v>1998</v>
      </c>
      <c r="M510" s="121">
        <f t="shared" ref="M510" si="645">L510+1</f>
        <v>1999</v>
      </c>
      <c r="N510" s="121">
        <f t="shared" ref="N510" si="646">M510+1</f>
        <v>2000</v>
      </c>
      <c r="O510" s="121">
        <f t="shared" ref="O510" si="647">N510+1</f>
        <v>2001</v>
      </c>
      <c r="P510" s="121">
        <f t="shared" ref="P510" si="648">O510+1</f>
        <v>2002</v>
      </c>
      <c r="Q510" s="121">
        <f t="shared" ref="Q510" si="649">P510+1</f>
        <v>2003</v>
      </c>
      <c r="R510" s="121">
        <f t="shared" ref="R510" si="650">Q510+1</f>
        <v>2004</v>
      </c>
      <c r="S510" s="121">
        <f t="shared" ref="S510" si="651">R510+1</f>
        <v>2005</v>
      </c>
      <c r="T510" s="121">
        <f t="shared" ref="T510" si="652">S510+1</f>
        <v>2006</v>
      </c>
      <c r="U510" s="121">
        <f t="shared" ref="U510" si="653">T510+1</f>
        <v>2007</v>
      </c>
      <c r="V510" s="121">
        <f t="shared" ref="V510" si="654">U510+1</f>
        <v>2008</v>
      </c>
      <c r="W510" s="121">
        <f t="shared" ref="W510" si="655">V510+1</f>
        <v>2009</v>
      </c>
      <c r="X510" s="121">
        <f t="shared" ref="X510" si="656">W510+1</f>
        <v>2010</v>
      </c>
      <c r="Y510" s="121">
        <f t="shared" ref="Y510" si="657">X510+1</f>
        <v>2011</v>
      </c>
      <c r="Z510" s="121">
        <f t="shared" ref="Z510" si="658">Y510+1</f>
        <v>2012</v>
      </c>
      <c r="AA510" s="121">
        <f t="shared" ref="AA510" si="659">Z510+1</f>
        <v>2013</v>
      </c>
      <c r="AB510" s="121">
        <f t="shared" ref="AB510:AJ510" si="660">AA510+1</f>
        <v>2014</v>
      </c>
      <c r="AC510" s="121">
        <f t="shared" si="660"/>
        <v>2015</v>
      </c>
      <c r="AD510" s="121">
        <f t="shared" si="660"/>
        <v>2016</v>
      </c>
      <c r="AE510" s="121">
        <f t="shared" si="660"/>
        <v>2017</v>
      </c>
      <c r="AF510" s="121">
        <f t="shared" si="660"/>
        <v>2018</v>
      </c>
      <c r="AG510" s="121">
        <f t="shared" si="660"/>
        <v>2019</v>
      </c>
      <c r="AH510" s="121">
        <f t="shared" si="660"/>
        <v>2020</v>
      </c>
      <c r="AI510" s="121">
        <f t="shared" si="660"/>
        <v>2021</v>
      </c>
      <c r="AJ510" s="121">
        <f t="shared" si="660"/>
        <v>2022</v>
      </c>
      <c r="AK510" s="1"/>
    </row>
    <row r="511" spans="2:40" ht="12.75">
      <c r="B511" s="143" t="s">
        <v>320</v>
      </c>
      <c r="C511" s="144" t="s">
        <v>158</v>
      </c>
      <c r="D511" s="292" t="s">
        <v>528</v>
      </c>
      <c r="E511" s="292" t="s">
        <v>528</v>
      </c>
      <c r="F511" s="292" t="s">
        <v>528</v>
      </c>
      <c r="G511" s="292" t="s">
        <v>528</v>
      </c>
      <c r="H511" s="292" t="s">
        <v>528</v>
      </c>
      <c r="I511" s="292" t="s">
        <v>528</v>
      </c>
      <c r="J511" s="292" t="s">
        <v>528</v>
      </c>
      <c r="K511" s="292" t="s">
        <v>528</v>
      </c>
      <c r="L511" s="292" t="s">
        <v>528</v>
      </c>
      <c r="M511" s="292" t="s">
        <v>528</v>
      </c>
      <c r="N511" s="292" t="s">
        <v>528</v>
      </c>
      <c r="O511" s="292">
        <v>5.0999999999999996</v>
      </c>
      <c r="P511" s="292">
        <v>7.9</v>
      </c>
      <c r="Q511" s="292">
        <v>25.5</v>
      </c>
      <c r="R511" s="292">
        <v>48.3</v>
      </c>
      <c r="S511" s="292">
        <v>41</v>
      </c>
      <c r="T511" s="292">
        <v>39.4</v>
      </c>
      <c r="U511" s="292">
        <v>36.200000000000003</v>
      </c>
      <c r="V511" s="292">
        <v>45.87</v>
      </c>
      <c r="W511" s="292">
        <v>27.8</v>
      </c>
      <c r="X511" s="292">
        <v>35.96</v>
      </c>
      <c r="Y511" s="292">
        <v>30.92</v>
      </c>
      <c r="Z511" s="292">
        <v>25.77</v>
      </c>
      <c r="AA511" s="292">
        <v>25.11</v>
      </c>
      <c r="AB511" s="292">
        <v>21.02</v>
      </c>
      <c r="AC511" s="292">
        <v>22.96</v>
      </c>
      <c r="AD511" s="292">
        <v>21.41</v>
      </c>
      <c r="AE511" s="292">
        <v>17.84</v>
      </c>
      <c r="AF511" s="292">
        <v>18.43</v>
      </c>
      <c r="AG511" s="292">
        <v>19.63</v>
      </c>
      <c r="AH511" s="292">
        <v>20.059999999999999</v>
      </c>
      <c r="AI511" s="292">
        <v>19.760000000000002</v>
      </c>
      <c r="AJ511" s="292">
        <v>19.190000000000001</v>
      </c>
      <c r="AK511" s="187"/>
    </row>
    <row r="512" spans="2:40" ht="12.75">
      <c r="B512" s="143" t="s">
        <v>321</v>
      </c>
      <c r="C512" s="144" t="s">
        <v>158</v>
      </c>
      <c r="D512" s="292" t="s">
        <v>528</v>
      </c>
      <c r="E512" s="292" t="s">
        <v>528</v>
      </c>
      <c r="F512" s="292" t="s">
        <v>528</v>
      </c>
      <c r="G512" s="292" t="s">
        <v>528</v>
      </c>
      <c r="H512" s="292" t="s">
        <v>528</v>
      </c>
      <c r="I512" s="292" t="s">
        <v>528</v>
      </c>
      <c r="J512" s="292" t="s">
        <v>528</v>
      </c>
      <c r="K512" s="292" t="s">
        <v>528</v>
      </c>
      <c r="L512" s="292" t="s">
        <v>528</v>
      </c>
      <c r="M512" s="292" t="s">
        <v>528</v>
      </c>
      <c r="N512" s="292">
        <v>3.6</v>
      </c>
      <c r="O512" s="292">
        <v>6.7</v>
      </c>
      <c r="P512" s="292">
        <v>5.2</v>
      </c>
      <c r="Q512" s="292">
        <v>3.6</v>
      </c>
      <c r="R512" s="292">
        <v>3.5</v>
      </c>
      <c r="S512" s="292">
        <v>2.1</v>
      </c>
      <c r="T512" s="292">
        <v>1.4</v>
      </c>
      <c r="U512" s="292">
        <v>0.71</v>
      </c>
      <c r="V512" s="292">
        <v>9</v>
      </c>
      <c r="W512" s="292">
        <v>1.58</v>
      </c>
      <c r="X512" s="292">
        <v>0.42</v>
      </c>
      <c r="Y512" s="292">
        <v>0.77</v>
      </c>
      <c r="Z512" s="292">
        <v>0.73</v>
      </c>
      <c r="AA512" s="292">
        <v>0.73</v>
      </c>
      <c r="AB512" s="292">
        <v>0.38</v>
      </c>
      <c r="AC512" s="292">
        <v>18.75</v>
      </c>
      <c r="AD512" s="292">
        <v>20.16</v>
      </c>
      <c r="AE512" s="292">
        <v>27.48</v>
      </c>
      <c r="AF512" s="292">
        <v>26.17</v>
      </c>
      <c r="AG512" s="292">
        <v>37.86</v>
      </c>
      <c r="AH512" s="292">
        <v>39.85</v>
      </c>
      <c r="AI512" s="292">
        <v>30.51</v>
      </c>
      <c r="AJ512" s="292">
        <v>33.39</v>
      </c>
      <c r="AK512" s="1"/>
    </row>
    <row r="513" spans="2:40" ht="12.75">
      <c r="B513" s="118" t="s">
        <v>322</v>
      </c>
      <c r="C513" s="134" t="s">
        <v>158</v>
      </c>
      <c r="D513" s="292" t="s">
        <v>528</v>
      </c>
      <c r="E513" s="292" t="s">
        <v>528</v>
      </c>
      <c r="F513" s="292" t="s">
        <v>528</v>
      </c>
      <c r="G513" s="292" t="s">
        <v>528</v>
      </c>
      <c r="H513" s="292" t="s">
        <v>528</v>
      </c>
      <c r="I513" s="292" t="s">
        <v>528</v>
      </c>
      <c r="J513" s="292" t="s">
        <v>528</v>
      </c>
      <c r="K513" s="292" t="s">
        <v>528</v>
      </c>
      <c r="L513" s="292" t="s">
        <v>528</v>
      </c>
      <c r="M513" s="292" t="s">
        <v>528</v>
      </c>
      <c r="N513" s="292" t="s">
        <v>528</v>
      </c>
      <c r="O513" s="292" t="s">
        <v>528</v>
      </c>
      <c r="P513" s="292">
        <v>0.2</v>
      </c>
      <c r="Q513" s="292">
        <v>1.3</v>
      </c>
      <c r="R513" s="292">
        <v>3.1</v>
      </c>
      <c r="S513" s="292">
        <v>1.2</v>
      </c>
      <c r="T513" s="292">
        <v>1.5</v>
      </c>
      <c r="U513" s="292">
        <v>1.347</v>
      </c>
      <c r="V513" s="292">
        <v>1.55</v>
      </c>
      <c r="W513" s="292">
        <v>0.86</v>
      </c>
      <c r="X513" s="292">
        <v>0.8</v>
      </c>
      <c r="Y513" s="292">
        <v>0.86</v>
      </c>
      <c r="Z513" s="292">
        <v>0.8</v>
      </c>
      <c r="AA513" s="292">
        <v>0.77</v>
      </c>
      <c r="AB513" s="292">
        <v>0.54</v>
      </c>
      <c r="AC513" s="292">
        <v>0.70000000000000007</v>
      </c>
      <c r="AD513" s="292">
        <v>0.22999999999999998</v>
      </c>
      <c r="AE513" s="292">
        <v>0.32999999999999996</v>
      </c>
      <c r="AF513" s="292">
        <v>0.32</v>
      </c>
      <c r="AG513" s="292">
        <v>0.09</v>
      </c>
      <c r="AH513" s="292">
        <v>0.02</v>
      </c>
      <c r="AI513" s="292">
        <v>0.05</v>
      </c>
      <c r="AJ513" s="292">
        <v>0.03</v>
      </c>
      <c r="AK513" s="1"/>
    </row>
    <row r="514" spans="2:40" ht="12.75">
      <c r="B514" s="599" t="s">
        <v>350</v>
      </c>
      <c r="C514" s="134" t="s">
        <v>158</v>
      </c>
      <c r="D514" s="292" t="s">
        <v>528</v>
      </c>
      <c r="E514" s="292" t="s">
        <v>528</v>
      </c>
      <c r="F514" s="292" t="s">
        <v>528</v>
      </c>
      <c r="G514" s="292" t="s">
        <v>528</v>
      </c>
      <c r="H514" s="292" t="s">
        <v>528</v>
      </c>
      <c r="I514" s="292" t="s">
        <v>528</v>
      </c>
      <c r="J514" s="292" t="s">
        <v>528</v>
      </c>
      <c r="K514" s="292" t="s">
        <v>528</v>
      </c>
      <c r="L514" s="292" t="s">
        <v>528</v>
      </c>
      <c r="M514" s="292" t="s">
        <v>528</v>
      </c>
      <c r="N514" s="292">
        <v>1.8</v>
      </c>
      <c r="O514" s="292">
        <v>8.1999999999999993</v>
      </c>
      <c r="P514" s="292">
        <v>12.65</v>
      </c>
      <c r="Q514" s="292">
        <v>22.000000000000004</v>
      </c>
      <c r="R514" s="292">
        <v>41.349999999999994</v>
      </c>
      <c r="S514" s="292">
        <v>48.04999999999999</v>
      </c>
      <c r="T514" s="292">
        <v>42.27</v>
      </c>
      <c r="U514" s="292">
        <v>39.307999999999993</v>
      </c>
      <c r="V514" s="292">
        <v>46.44</v>
      </c>
      <c r="W514" s="292">
        <v>42.774999999999999</v>
      </c>
      <c r="X514" s="292">
        <v>33.140000000000008</v>
      </c>
      <c r="Y514" s="292">
        <v>34.294999999999995</v>
      </c>
      <c r="Z514" s="292">
        <v>29.824999999999996</v>
      </c>
      <c r="AA514" s="292">
        <v>26.93</v>
      </c>
      <c r="AB514" s="292">
        <v>23.929999999999996</v>
      </c>
      <c r="AC514" s="292">
        <v>31.695000000000004</v>
      </c>
      <c r="AD514" s="292">
        <v>41.94</v>
      </c>
      <c r="AE514" s="292">
        <v>43.945000000000007</v>
      </c>
      <c r="AF514" s="292">
        <v>45.410000000000004</v>
      </c>
      <c r="AG514" s="292">
        <v>51.535000000000004</v>
      </c>
      <c r="AH514" s="292">
        <v>59.160000000000004</v>
      </c>
      <c r="AI514" s="292">
        <v>55.150000000000006</v>
      </c>
      <c r="AJ514" s="292">
        <v>51.865000000000002</v>
      </c>
      <c r="AK514" s="1"/>
    </row>
    <row r="515" spans="2:40" ht="14.25">
      <c r="B515" s="573"/>
      <c r="C515" s="144" t="s">
        <v>202</v>
      </c>
      <c r="D515" s="274" t="s">
        <v>528</v>
      </c>
      <c r="E515" s="274" t="s">
        <v>528</v>
      </c>
      <c r="F515" s="274" t="s">
        <v>528</v>
      </c>
      <c r="G515" s="274" t="s">
        <v>528</v>
      </c>
      <c r="H515" s="274" t="s">
        <v>528</v>
      </c>
      <c r="I515" s="274" t="s">
        <v>528</v>
      </c>
      <c r="J515" s="274" t="s">
        <v>528</v>
      </c>
      <c r="K515" s="274" t="s">
        <v>528</v>
      </c>
      <c r="L515" s="274" t="s">
        <v>528</v>
      </c>
      <c r="M515" s="274" t="s">
        <v>528</v>
      </c>
      <c r="N515" s="281">
        <v>6.03</v>
      </c>
      <c r="O515" s="281">
        <v>27.469999999999995</v>
      </c>
      <c r="P515" s="281">
        <v>42.377499999999998</v>
      </c>
      <c r="Q515" s="281">
        <v>73.700000000000017</v>
      </c>
      <c r="R515" s="281">
        <v>138.52249999999998</v>
      </c>
      <c r="S515" s="281">
        <v>160.96749999999997</v>
      </c>
      <c r="T515" s="281">
        <v>141.6045</v>
      </c>
      <c r="U515" s="281">
        <v>131.68179999999998</v>
      </c>
      <c r="V515" s="281">
        <v>155.57400000000001</v>
      </c>
      <c r="W515" s="281">
        <v>143.29624999999999</v>
      </c>
      <c r="X515" s="281">
        <v>111.01900000000003</v>
      </c>
      <c r="Y515" s="281">
        <v>114.88824999999999</v>
      </c>
      <c r="Z515" s="281">
        <v>99.913749999999979</v>
      </c>
      <c r="AA515" s="281">
        <v>90.215500000000006</v>
      </c>
      <c r="AB515" s="281">
        <v>80.16549999999998</v>
      </c>
      <c r="AC515" s="281">
        <v>106.17825000000002</v>
      </c>
      <c r="AD515" s="281">
        <v>140.499</v>
      </c>
      <c r="AE515" s="281">
        <v>147.21575000000004</v>
      </c>
      <c r="AF515" s="281">
        <v>152.12350000000001</v>
      </c>
      <c r="AG515" s="281">
        <v>172.64224999999999</v>
      </c>
      <c r="AH515" s="281">
        <v>198.18600000000001</v>
      </c>
      <c r="AI515" s="281">
        <v>184.75250000000003</v>
      </c>
      <c r="AJ515" s="281">
        <v>173.74775</v>
      </c>
      <c r="AK515" s="114"/>
    </row>
    <row r="516" spans="2:40" ht="12.75">
      <c r="B516" s="199"/>
      <c r="C516" s="199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100"/>
      <c r="AG516" s="208"/>
      <c r="AH516" s="208"/>
      <c r="AI516" s="208"/>
      <c r="AJ516" s="208"/>
      <c r="AK516" s="1"/>
      <c r="AN516" s="15"/>
    </row>
    <row r="517" spans="2:40" ht="12.75">
      <c r="B517" s="16"/>
      <c r="C517" s="2"/>
      <c r="D517" s="1"/>
      <c r="E517" s="1"/>
      <c r="F517" s="1"/>
      <c r="G517" s="1"/>
      <c r="H517" s="1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2:40" ht="12.75">
      <c r="B518" s="223" t="s">
        <v>462</v>
      </c>
      <c r="C518" s="6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2:40" ht="12.75">
      <c r="B519" s="120" t="s">
        <v>114</v>
      </c>
      <c r="C519" s="120" t="s">
        <v>115</v>
      </c>
      <c r="D519" s="121">
        <v>1990</v>
      </c>
      <c r="E519" s="121">
        <f t="shared" ref="E519:R519" si="661">D519+1</f>
        <v>1991</v>
      </c>
      <c r="F519" s="121">
        <f t="shared" si="661"/>
        <v>1992</v>
      </c>
      <c r="G519" s="121">
        <f t="shared" si="661"/>
        <v>1993</v>
      </c>
      <c r="H519" s="121">
        <f t="shared" si="661"/>
        <v>1994</v>
      </c>
      <c r="I519" s="121">
        <f t="shared" si="661"/>
        <v>1995</v>
      </c>
      <c r="J519" s="121">
        <f t="shared" si="661"/>
        <v>1996</v>
      </c>
      <c r="K519" s="121">
        <f t="shared" si="661"/>
        <v>1997</v>
      </c>
      <c r="L519" s="121">
        <f t="shared" si="661"/>
        <v>1998</v>
      </c>
      <c r="M519" s="121">
        <f t="shared" si="661"/>
        <v>1999</v>
      </c>
      <c r="N519" s="121">
        <f t="shared" si="661"/>
        <v>2000</v>
      </c>
      <c r="O519" s="121">
        <f t="shared" si="661"/>
        <v>2001</v>
      </c>
      <c r="P519" s="121">
        <f t="shared" si="661"/>
        <v>2002</v>
      </c>
      <c r="Q519" s="121">
        <f t="shared" si="661"/>
        <v>2003</v>
      </c>
      <c r="R519" s="121">
        <f t="shared" si="661"/>
        <v>2004</v>
      </c>
      <c r="S519" s="121">
        <f t="shared" ref="S519:AJ519" si="662">R519+1</f>
        <v>2005</v>
      </c>
      <c r="T519" s="121">
        <f t="shared" si="662"/>
        <v>2006</v>
      </c>
      <c r="U519" s="121">
        <f t="shared" si="662"/>
        <v>2007</v>
      </c>
      <c r="V519" s="121">
        <f t="shared" si="662"/>
        <v>2008</v>
      </c>
      <c r="W519" s="121">
        <f t="shared" si="662"/>
        <v>2009</v>
      </c>
      <c r="X519" s="121">
        <f t="shared" si="662"/>
        <v>2010</v>
      </c>
      <c r="Y519" s="121">
        <f t="shared" si="662"/>
        <v>2011</v>
      </c>
      <c r="Z519" s="121">
        <f t="shared" si="662"/>
        <v>2012</v>
      </c>
      <c r="AA519" s="121">
        <f t="shared" si="662"/>
        <v>2013</v>
      </c>
      <c r="AB519" s="121">
        <f t="shared" si="662"/>
        <v>2014</v>
      </c>
      <c r="AC519" s="121">
        <f t="shared" si="662"/>
        <v>2015</v>
      </c>
      <c r="AD519" s="121">
        <f t="shared" si="662"/>
        <v>2016</v>
      </c>
      <c r="AE519" s="121">
        <f t="shared" si="662"/>
        <v>2017</v>
      </c>
      <c r="AF519" s="121">
        <f t="shared" si="662"/>
        <v>2018</v>
      </c>
      <c r="AG519" s="121">
        <f t="shared" si="662"/>
        <v>2019</v>
      </c>
      <c r="AH519" s="121">
        <f t="shared" si="662"/>
        <v>2020</v>
      </c>
      <c r="AI519" s="121">
        <f t="shared" si="662"/>
        <v>2021</v>
      </c>
      <c r="AJ519" s="121">
        <f t="shared" si="662"/>
        <v>2022</v>
      </c>
      <c r="AK519" s="1"/>
    </row>
    <row r="520" spans="2:40" ht="12.75">
      <c r="B520" s="143" t="s">
        <v>323</v>
      </c>
      <c r="C520" s="134" t="s">
        <v>158</v>
      </c>
      <c r="D520" s="316" t="s">
        <v>528</v>
      </c>
      <c r="E520" s="316" t="s">
        <v>528</v>
      </c>
      <c r="F520" s="316">
        <v>105.4054054054054</v>
      </c>
      <c r="G520" s="316">
        <v>685.1351351351351</v>
      </c>
      <c r="H520" s="316">
        <v>800</v>
      </c>
      <c r="I520" s="316">
        <v>1300</v>
      </c>
      <c r="J520" s="316">
        <v>1905</v>
      </c>
      <c r="K520" s="316">
        <v>2166</v>
      </c>
      <c r="L520" s="316">
        <v>2034.8</v>
      </c>
      <c r="M520" s="316">
        <v>2069.6999999999998</v>
      </c>
      <c r="N520" s="316">
        <v>2044.1</v>
      </c>
      <c r="O520" s="316">
        <v>1826.7</v>
      </c>
      <c r="P520" s="316">
        <v>2002.5</v>
      </c>
      <c r="Q520" s="316">
        <v>1597.9</v>
      </c>
      <c r="R520" s="316">
        <v>1162.0999999999999</v>
      </c>
      <c r="S520" s="316">
        <v>604.4</v>
      </c>
      <c r="T520" s="316">
        <v>360.9</v>
      </c>
      <c r="U520" s="316">
        <v>307.39999999999998</v>
      </c>
      <c r="V520" s="316">
        <v>343.1</v>
      </c>
      <c r="W520" s="316">
        <v>230</v>
      </c>
      <c r="X520" s="316">
        <v>199.92</v>
      </c>
      <c r="Y520" s="316">
        <v>190</v>
      </c>
      <c r="Z520" s="316">
        <v>167.7</v>
      </c>
      <c r="AA520" s="316">
        <v>168</v>
      </c>
      <c r="AB520" s="316">
        <v>223</v>
      </c>
      <c r="AC520" s="316">
        <v>206</v>
      </c>
      <c r="AD520" s="316">
        <v>236</v>
      </c>
      <c r="AE520" s="316">
        <v>193</v>
      </c>
      <c r="AF520" s="316">
        <v>159</v>
      </c>
      <c r="AG520" s="316">
        <v>226</v>
      </c>
      <c r="AH520" s="316">
        <v>246</v>
      </c>
      <c r="AI520" s="316">
        <v>183</v>
      </c>
      <c r="AJ520" s="316">
        <v>98</v>
      </c>
      <c r="AK520" s="187"/>
    </row>
    <row r="521" spans="2:40" ht="12.75">
      <c r="B521" s="143" t="s">
        <v>324</v>
      </c>
      <c r="C521" s="134" t="s">
        <v>158</v>
      </c>
      <c r="D521" s="316" t="s">
        <v>528</v>
      </c>
      <c r="E521" s="316" t="s">
        <v>528</v>
      </c>
      <c r="F521" s="316" t="s">
        <v>528</v>
      </c>
      <c r="G521" s="316" t="s">
        <v>528</v>
      </c>
      <c r="H521" s="316" t="s">
        <v>528</v>
      </c>
      <c r="I521" s="316" t="s">
        <v>528</v>
      </c>
      <c r="J521" s="316" t="s">
        <v>528</v>
      </c>
      <c r="K521" s="316" t="s">
        <v>528</v>
      </c>
      <c r="L521" s="316">
        <v>98.299999999999727</v>
      </c>
      <c r="M521" s="316">
        <v>92.5</v>
      </c>
      <c r="N521" s="316">
        <v>80.200000000000273</v>
      </c>
      <c r="O521" s="316">
        <v>57.5</v>
      </c>
      <c r="P521" s="316">
        <v>57.5</v>
      </c>
      <c r="Q521" s="316">
        <v>50.399999999999864</v>
      </c>
      <c r="R521" s="316">
        <v>39.600000000000136</v>
      </c>
      <c r="S521" s="316">
        <v>24.899999999999977</v>
      </c>
      <c r="T521" s="316">
        <v>14</v>
      </c>
      <c r="U521" s="316">
        <v>13.200000000000045</v>
      </c>
      <c r="V521" s="316">
        <v>12.799999999999955</v>
      </c>
      <c r="W521" s="316">
        <v>10</v>
      </c>
      <c r="X521" s="316">
        <v>8.0800000000000125</v>
      </c>
      <c r="Y521" s="316">
        <v>7</v>
      </c>
      <c r="Z521" s="316">
        <v>8.3000000000000114</v>
      </c>
      <c r="AA521" s="316">
        <v>7</v>
      </c>
      <c r="AB521" s="316">
        <v>12</v>
      </c>
      <c r="AC521" s="316">
        <v>15</v>
      </c>
      <c r="AD521" s="316">
        <v>22</v>
      </c>
      <c r="AE521" s="316">
        <v>35</v>
      </c>
      <c r="AF521" s="316">
        <v>38.5</v>
      </c>
      <c r="AG521" s="316">
        <v>37</v>
      </c>
      <c r="AH521" s="316">
        <v>48</v>
      </c>
      <c r="AI521" s="316">
        <v>44.5</v>
      </c>
      <c r="AJ521" s="316">
        <v>21</v>
      </c>
      <c r="AK521" s="1"/>
    </row>
    <row r="522" spans="2:40" ht="12.75">
      <c r="B522" s="143" t="s">
        <v>325</v>
      </c>
      <c r="C522" s="134" t="s">
        <v>158</v>
      </c>
      <c r="D522" s="316" t="s">
        <v>528</v>
      </c>
      <c r="E522" s="316" t="s">
        <v>528</v>
      </c>
      <c r="F522" s="316">
        <v>52.702702702702702</v>
      </c>
      <c r="G522" s="316">
        <v>342.56756756756755</v>
      </c>
      <c r="H522" s="316">
        <v>400</v>
      </c>
      <c r="I522" s="316">
        <v>650</v>
      </c>
      <c r="J522" s="316">
        <v>952.5</v>
      </c>
      <c r="K522" s="316">
        <v>1083</v>
      </c>
      <c r="L522" s="316">
        <v>1017.4</v>
      </c>
      <c r="M522" s="316">
        <v>1034.8499999999999</v>
      </c>
      <c r="N522" s="316">
        <v>1022.05</v>
      </c>
      <c r="O522" s="316">
        <v>913.35</v>
      </c>
      <c r="P522" s="316">
        <v>1001.25</v>
      </c>
      <c r="Q522" s="316">
        <v>798.95</v>
      </c>
      <c r="R522" s="316">
        <v>581.04999999999995</v>
      </c>
      <c r="S522" s="316">
        <v>302.2</v>
      </c>
      <c r="T522" s="316">
        <v>180.45</v>
      </c>
      <c r="U522" s="316">
        <v>153.69999999999999</v>
      </c>
      <c r="V522" s="316">
        <v>171.55</v>
      </c>
      <c r="W522" s="316">
        <v>115</v>
      </c>
      <c r="X522" s="316">
        <v>99.96</v>
      </c>
      <c r="Y522" s="316">
        <v>95</v>
      </c>
      <c r="Z522" s="316">
        <v>83.85</v>
      </c>
      <c r="AA522" s="316">
        <v>84</v>
      </c>
      <c r="AB522" s="316">
        <v>111.5</v>
      </c>
      <c r="AC522" s="316">
        <v>103</v>
      </c>
      <c r="AD522" s="316">
        <v>118</v>
      </c>
      <c r="AE522" s="316">
        <v>96.5</v>
      </c>
      <c r="AF522" s="316">
        <v>79.5</v>
      </c>
      <c r="AG522" s="316">
        <v>113</v>
      </c>
      <c r="AH522" s="316">
        <v>123</v>
      </c>
      <c r="AI522" s="316">
        <v>91.5</v>
      </c>
      <c r="AJ522" s="316">
        <v>49</v>
      </c>
      <c r="AK522" s="1"/>
    </row>
    <row r="523" spans="2:40" ht="12.75">
      <c r="B523" s="143" t="s">
        <v>326</v>
      </c>
      <c r="C523" s="134" t="s">
        <v>158</v>
      </c>
      <c r="D523" s="316" t="s">
        <v>528</v>
      </c>
      <c r="E523" s="316" t="s">
        <v>528</v>
      </c>
      <c r="F523" s="316">
        <v>52.702702702702702</v>
      </c>
      <c r="G523" s="316">
        <v>342.56756756756755</v>
      </c>
      <c r="H523" s="316">
        <v>400</v>
      </c>
      <c r="I523" s="316">
        <v>650</v>
      </c>
      <c r="J523" s="316">
        <v>952.5</v>
      </c>
      <c r="K523" s="316">
        <v>1083</v>
      </c>
      <c r="L523" s="316">
        <v>1017.4</v>
      </c>
      <c r="M523" s="316">
        <v>1034.8499999999999</v>
      </c>
      <c r="N523" s="316">
        <v>1022.05</v>
      </c>
      <c r="O523" s="316">
        <v>913.35</v>
      </c>
      <c r="P523" s="316">
        <v>1001.25</v>
      </c>
      <c r="Q523" s="316">
        <v>798.95</v>
      </c>
      <c r="R523" s="316">
        <v>581.04999999999995</v>
      </c>
      <c r="S523" s="316">
        <v>302.2</v>
      </c>
      <c r="T523" s="316">
        <v>180.45</v>
      </c>
      <c r="U523" s="316">
        <v>153.69999999999999</v>
      </c>
      <c r="V523" s="316">
        <v>171.55</v>
      </c>
      <c r="W523" s="316">
        <v>115</v>
      </c>
      <c r="X523" s="316">
        <v>99.96</v>
      </c>
      <c r="Y523" s="316">
        <v>95</v>
      </c>
      <c r="Z523" s="316">
        <v>83.85</v>
      </c>
      <c r="AA523" s="316">
        <v>84</v>
      </c>
      <c r="AB523" s="316">
        <v>111.5</v>
      </c>
      <c r="AC523" s="316">
        <v>103</v>
      </c>
      <c r="AD523" s="316">
        <v>118</v>
      </c>
      <c r="AE523" s="316">
        <v>96.5</v>
      </c>
      <c r="AF523" s="316">
        <v>79.5</v>
      </c>
      <c r="AG523" s="316">
        <v>113</v>
      </c>
      <c r="AH523" s="316">
        <v>123</v>
      </c>
      <c r="AI523" s="316">
        <v>91.5</v>
      </c>
      <c r="AJ523" s="316">
        <v>49</v>
      </c>
      <c r="AK523" s="1"/>
    </row>
    <row r="524" spans="2:40" ht="12.75">
      <c r="B524" s="599" t="s">
        <v>349</v>
      </c>
      <c r="C524" s="134" t="s">
        <v>158</v>
      </c>
      <c r="D524" s="316" t="s">
        <v>528</v>
      </c>
      <c r="E524" s="316" t="s">
        <v>528</v>
      </c>
      <c r="F524" s="316">
        <v>52.702702702702702</v>
      </c>
      <c r="G524" s="316">
        <v>395.27027027027026</v>
      </c>
      <c r="H524" s="316">
        <v>742.56756756756749</v>
      </c>
      <c r="I524" s="316">
        <v>1050</v>
      </c>
      <c r="J524" s="316">
        <v>1602.5</v>
      </c>
      <c r="K524" s="316">
        <v>2035.5</v>
      </c>
      <c r="L524" s="316">
        <v>2198.6999999999998</v>
      </c>
      <c r="M524" s="316">
        <v>2144.75</v>
      </c>
      <c r="N524" s="316">
        <v>2137.1</v>
      </c>
      <c r="O524" s="316">
        <v>1992.9</v>
      </c>
      <c r="P524" s="316">
        <v>1972.1</v>
      </c>
      <c r="Q524" s="316">
        <v>1850.6</v>
      </c>
      <c r="R524" s="316">
        <v>1419.6000000000001</v>
      </c>
      <c r="S524" s="316">
        <v>908.15</v>
      </c>
      <c r="T524" s="316">
        <v>496.65</v>
      </c>
      <c r="U524" s="316">
        <v>347.35</v>
      </c>
      <c r="V524" s="316">
        <v>338.04999999999995</v>
      </c>
      <c r="W524" s="316">
        <v>296.55</v>
      </c>
      <c r="X524" s="316">
        <v>223.04</v>
      </c>
      <c r="Y524" s="316">
        <v>201.95999999999998</v>
      </c>
      <c r="Z524" s="316">
        <v>187.15</v>
      </c>
      <c r="AA524" s="316">
        <v>174.85</v>
      </c>
      <c r="AB524" s="316">
        <v>207.5</v>
      </c>
      <c r="AC524" s="316">
        <v>229.5</v>
      </c>
      <c r="AD524" s="316">
        <v>243</v>
      </c>
      <c r="AE524" s="316">
        <v>249.5</v>
      </c>
      <c r="AF524" s="316">
        <v>214.5</v>
      </c>
      <c r="AG524" s="316">
        <v>229.5</v>
      </c>
      <c r="AH524" s="316">
        <v>284</v>
      </c>
      <c r="AI524" s="316">
        <v>259</v>
      </c>
      <c r="AJ524" s="316">
        <v>161.5</v>
      </c>
      <c r="AK524" s="1"/>
    </row>
    <row r="525" spans="2:40" ht="14.25">
      <c r="B525" s="573"/>
      <c r="C525" s="147" t="s">
        <v>186</v>
      </c>
      <c r="D525" s="311" t="s">
        <v>528</v>
      </c>
      <c r="E525" s="311" t="s">
        <v>528</v>
      </c>
      <c r="F525" s="311">
        <v>68.513513513513516</v>
      </c>
      <c r="G525" s="311">
        <v>513.85135135135135</v>
      </c>
      <c r="H525" s="311">
        <v>965.3378378378377</v>
      </c>
      <c r="I525" s="311">
        <v>1365</v>
      </c>
      <c r="J525" s="311">
        <v>2083.25</v>
      </c>
      <c r="K525" s="311">
        <v>2646.15</v>
      </c>
      <c r="L525" s="311">
        <v>2858.3099999999995</v>
      </c>
      <c r="M525" s="311">
        <v>2788.1750000000002</v>
      </c>
      <c r="N525" s="311">
        <v>2778.23</v>
      </c>
      <c r="O525" s="311">
        <v>2590.77</v>
      </c>
      <c r="P525" s="311">
        <v>2563.73</v>
      </c>
      <c r="Q525" s="311">
        <v>2405.7800000000002</v>
      </c>
      <c r="R525" s="311">
        <v>1845.4800000000002</v>
      </c>
      <c r="S525" s="311">
        <v>1180.595</v>
      </c>
      <c r="T525" s="311">
        <v>645.64499999999998</v>
      </c>
      <c r="U525" s="311">
        <v>451.55500000000006</v>
      </c>
      <c r="V525" s="311">
        <v>439.46499999999992</v>
      </c>
      <c r="W525" s="311">
        <v>385.51499999999999</v>
      </c>
      <c r="X525" s="311">
        <v>289.952</v>
      </c>
      <c r="Y525" s="311">
        <v>262.548</v>
      </c>
      <c r="Z525" s="311">
        <v>243.29499999999999</v>
      </c>
      <c r="AA525" s="311">
        <v>227.30500000000001</v>
      </c>
      <c r="AB525" s="311">
        <v>269.75</v>
      </c>
      <c r="AC525" s="311">
        <v>298.35000000000002</v>
      </c>
      <c r="AD525" s="311">
        <v>315.89999999999998</v>
      </c>
      <c r="AE525" s="311">
        <v>324.35000000000002</v>
      </c>
      <c r="AF525" s="311">
        <v>278.85000000000002</v>
      </c>
      <c r="AG525" s="311">
        <v>298.35000000000002</v>
      </c>
      <c r="AH525" s="311">
        <v>369.2</v>
      </c>
      <c r="AI525" s="311">
        <v>336.7</v>
      </c>
      <c r="AJ525" s="311">
        <v>209.95</v>
      </c>
      <c r="AK525" s="114"/>
    </row>
    <row r="526" spans="2:40" ht="12.75">
      <c r="B526" s="229"/>
      <c r="C526" s="19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208"/>
      <c r="AH526" s="208"/>
      <c r="AI526" s="208"/>
      <c r="AJ526" s="208"/>
      <c r="AK526" s="1"/>
      <c r="AN526" s="15"/>
    </row>
    <row r="527" spans="2:40" ht="12.75">
      <c r="B527" s="16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2:40" ht="12.75">
      <c r="B528" s="223" t="s">
        <v>463</v>
      </c>
      <c r="C528" s="6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2:40" ht="12.75">
      <c r="B529" s="120" t="s">
        <v>114</v>
      </c>
      <c r="C529" s="120" t="s">
        <v>115</v>
      </c>
      <c r="D529" s="121">
        <v>1990</v>
      </c>
      <c r="E529" s="121">
        <f>D529+1</f>
        <v>1991</v>
      </c>
      <c r="F529" s="121">
        <f>E529+1</f>
        <v>1992</v>
      </c>
      <c r="G529" s="121">
        <f>F529+1</f>
        <v>1993</v>
      </c>
      <c r="H529" s="121">
        <f t="shared" ref="H529:R529" si="663">G529+1</f>
        <v>1994</v>
      </c>
      <c r="I529" s="121">
        <f t="shared" si="663"/>
        <v>1995</v>
      </c>
      <c r="J529" s="121">
        <f t="shared" si="663"/>
        <v>1996</v>
      </c>
      <c r="K529" s="121">
        <f t="shared" si="663"/>
        <v>1997</v>
      </c>
      <c r="L529" s="121">
        <f t="shared" si="663"/>
        <v>1998</v>
      </c>
      <c r="M529" s="121">
        <f t="shared" si="663"/>
        <v>1999</v>
      </c>
      <c r="N529" s="121">
        <f t="shared" si="663"/>
        <v>2000</v>
      </c>
      <c r="O529" s="121">
        <f t="shared" si="663"/>
        <v>2001</v>
      </c>
      <c r="P529" s="121">
        <f t="shared" si="663"/>
        <v>2002</v>
      </c>
      <c r="Q529" s="121">
        <f t="shared" si="663"/>
        <v>2003</v>
      </c>
      <c r="R529" s="121">
        <f t="shared" si="663"/>
        <v>2004</v>
      </c>
      <c r="S529" s="121">
        <f t="shared" ref="S529:AJ529" si="664">R529+1</f>
        <v>2005</v>
      </c>
      <c r="T529" s="121">
        <f t="shared" si="664"/>
        <v>2006</v>
      </c>
      <c r="U529" s="121">
        <f t="shared" si="664"/>
        <v>2007</v>
      </c>
      <c r="V529" s="121">
        <f t="shared" si="664"/>
        <v>2008</v>
      </c>
      <c r="W529" s="121">
        <f t="shared" si="664"/>
        <v>2009</v>
      </c>
      <c r="X529" s="121">
        <f t="shared" si="664"/>
        <v>2010</v>
      </c>
      <c r="Y529" s="121">
        <f t="shared" si="664"/>
        <v>2011</v>
      </c>
      <c r="Z529" s="121">
        <f t="shared" si="664"/>
        <v>2012</v>
      </c>
      <c r="AA529" s="121">
        <f t="shared" si="664"/>
        <v>2013</v>
      </c>
      <c r="AB529" s="121">
        <f t="shared" si="664"/>
        <v>2014</v>
      </c>
      <c r="AC529" s="121">
        <f t="shared" si="664"/>
        <v>2015</v>
      </c>
      <c r="AD529" s="121">
        <f t="shared" si="664"/>
        <v>2016</v>
      </c>
      <c r="AE529" s="121">
        <f t="shared" si="664"/>
        <v>2017</v>
      </c>
      <c r="AF529" s="121">
        <f t="shared" si="664"/>
        <v>2018</v>
      </c>
      <c r="AG529" s="121">
        <f t="shared" si="664"/>
        <v>2019</v>
      </c>
      <c r="AH529" s="121">
        <f t="shared" si="664"/>
        <v>2020</v>
      </c>
      <c r="AI529" s="121">
        <f t="shared" si="664"/>
        <v>2021</v>
      </c>
      <c r="AJ529" s="121">
        <f t="shared" si="664"/>
        <v>2022</v>
      </c>
      <c r="AK529" s="1"/>
    </row>
    <row r="530" spans="2:40" ht="12.75">
      <c r="B530" s="143" t="s">
        <v>323</v>
      </c>
      <c r="C530" s="134" t="s">
        <v>158</v>
      </c>
      <c r="D530" s="148" t="s">
        <v>528</v>
      </c>
      <c r="E530" s="148" t="s">
        <v>528</v>
      </c>
      <c r="F530" s="148" t="s">
        <v>528</v>
      </c>
      <c r="G530" s="148" t="s">
        <v>528</v>
      </c>
      <c r="H530" s="148" t="s">
        <v>528</v>
      </c>
      <c r="I530" s="148" t="s">
        <v>528</v>
      </c>
      <c r="J530" s="148" t="s">
        <v>528</v>
      </c>
      <c r="K530" s="148" t="s">
        <v>528</v>
      </c>
      <c r="L530" s="148" t="s">
        <v>528</v>
      </c>
      <c r="M530" s="148" t="s">
        <v>528</v>
      </c>
      <c r="N530" s="319">
        <v>34.1</v>
      </c>
      <c r="O530" s="319">
        <v>118.5</v>
      </c>
      <c r="P530" s="319">
        <v>189.1</v>
      </c>
      <c r="Q530" s="319">
        <v>552.9</v>
      </c>
      <c r="R530" s="319">
        <v>1076.5999999999999</v>
      </c>
      <c r="S530" s="319">
        <v>1299.5</v>
      </c>
      <c r="T530" s="319">
        <v>1437.7</v>
      </c>
      <c r="U530" s="319">
        <v>1192.5999999999999</v>
      </c>
      <c r="V530" s="319">
        <v>1415.8</v>
      </c>
      <c r="W530" s="319">
        <v>764</v>
      </c>
      <c r="X530" s="319">
        <v>558</v>
      </c>
      <c r="Y530" s="319">
        <v>502</v>
      </c>
      <c r="Z530" s="319">
        <v>542</v>
      </c>
      <c r="AA530" s="319">
        <v>320</v>
      </c>
      <c r="AB530" s="319">
        <v>353</v>
      </c>
      <c r="AC530" s="319">
        <v>279</v>
      </c>
      <c r="AD530" s="319">
        <v>328</v>
      </c>
      <c r="AE530" s="319">
        <v>276</v>
      </c>
      <c r="AF530" s="319">
        <v>226</v>
      </c>
      <c r="AG530" s="319">
        <v>142</v>
      </c>
      <c r="AH530" s="319">
        <v>27</v>
      </c>
      <c r="AI530" s="319">
        <v>30</v>
      </c>
      <c r="AJ530" s="319">
        <v>30</v>
      </c>
      <c r="AK530" s="187"/>
    </row>
    <row r="531" spans="2:40" ht="12.75">
      <c r="B531" s="143" t="s">
        <v>324</v>
      </c>
      <c r="C531" s="134" t="s">
        <v>158</v>
      </c>
      <c r="D531" s="148" t="s">
        <v>528</v>
      </c>
      <c r="E531" s="148" t="s">
        <v>528</v>
      </c>
      <c r="F531" s="148" t="s">
        <v>528</v>
      </c>
      <c r="G531" s="148" t="s">
        <v>528</v>
      </c>
      <c r="H531" s="148" t="s">
        <v>528</v>
      </c>
      <c r="I531" s="148" t="s">
        <v>528</v>
      </c>
      <c r="J531" s="148" t="s">
        <v>528</v>
      </c>
      <c r="K531" s="148" t="s">
        <v>528</v>
      </c>
      <c r="L531" s="148" t="s">
        <v>528</v>
      </c>
      <c r="M531" s="148" t="s">
        <v>528</v>
      </c>
      <c r="N531" s="319">
        <v>1.1000000000000014</v>
      </c>
      <c r="O531" s="319">
        <v>2.5</v>
      </c>
      <c r="P531" s="319">
        <v>4.9000000000000057</v>
      </c>
      <c r="Q531" s="319">
        <v>27.700000000000045</v>
      </c>
      <c r="R531" s="319">
        <v>23.300000000000182</v>
      </c>
      <c r="S531" s="319">
        <v>28.900000000000091</v>
      </c>
      <c r="T531" s="319">
        <v>40.599999999999909</v>
      </c>
      <c r="U531" s="319">
        <v>123.79999999999995</v>
      </c>
      <c r="V531" s="319">
        <v>380.50000000000023</v>
      </c>
      <c r="W531" s="319">
        <v>494</v>
      </c>
      <c r="X531" s="319">
        <v>638</v>
      </c>
      <c r="Y531" s="319">
        <v>729.5</v>
      </c>
      <c r="Z531" s="319">
        <v>464</v>
      </c>
      <c r="AA531" s="319">
        <v>249</v>
      </c>
      <c r="AB531" s="319">
        <v>185</v>
      </c>
      <c r="AC531" s="319">
        <v>108.5</v>
      </c>
      <c r="AD531" s="319">
        <v>68</v>
      </c>
      <c r="AE531" s="319">
        <v>89</v>
      </c>
      <c r="AF531" s="319">
        <v>75</v>
      </c>
      <c r="AG531" s="319">
        <v>45.5</v>
      </c>
      <c r="AH531" s="319">
        <v>17</v>
      </c>
      <c r="AI531" s="319">
        <v>1</v>
      </c>
      <c r="AJ531" s="319" t="s">
        <v>528</v>
      </c>
      <c r="AK531" s="1"/>
    </row>
    <row r="532" spans="2:40" ht="12.75">
      <c r="B532" s="143" t="s">
        <v>325</v>
      </c>
      <c r="C532" s="134" t="s">
        <v>158</v>
      </c>
      <c r="D532" s="148" t="s">
        <v>528</v>
      </c>
      <c r="E532" s="148" t="s">
        <v>528</v>
      </c>
      <c r="F532" s="148" t="s">
        <v>528</v>
      </c>
      <c r="G532" s="148" t="s">
        <v>528</v>
      </c>
      <c r="H532" s="148" t="s">
        <v>528</v>
      </c>
      <c r="I532" s="148" t="s">
        <v>528</v>
      </c>
      <c r="J532" s="148" t="s">
        <v>528</v>
      </c>
      <c r="K532" s="148" t="s">
        <v>528</v>
      </c>
      <c r="L532" s="148" t="s">
        <v>528</v>
      </c>
      <c r="M532" s="148" t="s">
        <v>528</v>
      </c>
      <c r="N532" s="319">
        <v>17.05</v>
      </c>
      <c r="O532" s="319">
        <v>59.25</v>
      </c>
      <c r="P532" s="319">
        <v>94.55</v>
      </c>
      <c r="Q532" s="319">
        <v>276.45</v>
      </c>
      <c r="R532" s="319">
        <v>538.29999999999995</v>
      </c>
      <c r="S532" s="319">
        <v>649.75</v>
      </c>
      <c r="T532" s="319">
        <v>718.85</v>
      </c>
      <c r="U532" s="319">
        <v>596.29999999999995</v>
      </c>
      <c r="V532" s="319">
        <v>707.9</v>
      </c>
      <c r="W532" s="319">
        <v>382</v>
      </c>
      <c r="X532" s="319">
        <v>279</v>
      </c>
      <c r="Y532" s="319">
        <v>251</v>
      </c>
      <c r="Z532" s="319">
        <v>271</v>
      </c>
      <c r="AA532" s="319">
        <v>160</v>
      </c>
      <c r="AB532" s="319">
        <v>176.5</v>
      </c>
      <c r="AC532" s="319">
        <v>139.5</v>
      </c>
      <c r="AD532" s="319">
        <v>164</v>
      </c>
      <c r="AE532" s="319">
        <v>138</v>
      </c>
      <c r="AF532" s="319">
        <v>113</v>
      </c>
      <c r="AG532" s="319">
        <v>71</v>
      </c>
      <c r="AH532" s="319">
        <v>13.5</v>
      </c>
      <c r="AI532" s="319">
        <v>15</v>
      </c>
      <c r="AJ532" s="319">
        <v>15</v>
      </c>
      <c r="AK532" s="1"/>
    </row>
    <row r="533" spans="2:40" ht="12.75">
      <c r="B533" s="143" t="s">
        <v>326</v>
      </c>
      <c r="C533" s="134" t="s">
        <v>158</v>
      </c>
      <c r="D533" s="148" t="s">
        <v>528</v>
      </c>
      <c r="E533" s="148" t="s">
        <v>528</v>
      </c>
      <c r="F533" s="148" t="s">
        <v>528</v>
      </c>
      <c r="G533" s="148" t="s">
        <v>528</v>
      </c>
      <c r="H533" s="148" t="s">
        <v>528</v>
      </c>
      <c r="I533" s="148" t="s">
        <v>528</v>
      </c>
      <c r="J533" s="148" t="s">
        <v>528</v>
      </c>
      <c r="K533" s="148" t="s">
        <v>528</v>
      </c>
      <c r="L533" s="148" t="s">
        <v>528</v>
      </c>
      <c r="M533" s="148" t="s">
        <v>528</v>
      </c>
      <c r="N533" s="319">
        <v>17.05</v>
      </c>
      <c r="O533" s="319">
        <v>59.25</v>
      </c>
      <c r="P533" s="319">
        <v>94.55</v>
      </c>
      <c r="Q533" s="319">
        <v>276.45</v>
      </c>
      <c r="R533" s="319">
        <v>538.29999999999995</v>
      </c>
      <c r="S533" s="319">
        <v>649.75</v>
      </c>
      <c r="T533" s="319">
        <v>718.85</v>
      </c>
      <c r="U533" s="319">
        <v>596.29999999999995</v>
      </c>
      <c r="V533" s="319">
        <v>707.9</v>
      </c>
      <c r="W533" s="319">
        <v>382</v>
      </c>
      <c r="X533" s="319">
        <v>279</v>
      </c>
      <c r="Y533" s="319">
        <v>251</v>
      </c>
      <c r="Z533" s="319">
        <v>271</v>
      </c>
      <c r="AA533" s="319">
        <v>160</v>
      </c>
      <c r="AB533" s="319">
        <v>176.5</v>
      </c>
      <c r="AC533" s="319">
        <v>139.5</v>
      </c>
      <c r="AD533" s="319">
        <v>164</v>
      </c>
      <c r="AE533" s="319">
        <v>138</v>
      </c>
      <c r="AF533" s="319">
        <v>113</v>
      </c>
      <c r="AG533" s="319">
        <v>71</v>
      </c>
      <c r="AH533" s="319">
        <v>13.5</v>
      </c>
      <c r="AI533" s="319">
        <v>15</v>
      </c>
      <c r="AJ533" s="319">
        <v>15</v>
      </c>
      <c r="AK533" s="1"/>
    </row>
    <row r="534" spans="2:40" ht="12.75">
      <c r="B534" s="599" t="s">
        <v>351</v>
      </c>
      <c r="C534" s="134" t="s">
        <v>158</v>
      </c>
      <c r="D534" s="148" t="s">
        <v>528</v>
      </c>
      <c r="E534" s="148" t="s">
        <v>528</v>
      </c>
      <c r="F534" s="148" t="s">
        <v>528</v>
      </c>
      <c r="G534" s="148" t="s">
        <v>528</v>
      </c>
      <c r="H534" s="148" t="s">
        <v>528</v>
      </c>
      <c r="I534" s="148" t="s">
        <v>528</v>
      </c>
      <c r="J534" s="148" t="s">
        <v>528</v>
      </c>
      <c r="K534" s="148" t="s">
        <v>528</v>
      </c>
      <c r="L534" s="148" t="s">
        <v>528</v>
      </c>
      <c r="M534" s="148" t="s">
        <v>528</v>
      </c>
      <c r="N534" s="319">
        <v>18.150000000000002</v>
      </c>
      <c r="O534" s="319">
        <v>78.8</v>
      </c>
      <c r="P534" s="319">
        <v>158.70000000000002</v>
      </c>
      <c r="Q534" s="319">
        <v>398.70000000000005</v>
      </c>
      <c r="R534" s="319">
        <v>838.05000000000018</v>
      </c>
      <c r="S534" s="319">
        <v>1216.95</v>
      </c>
      <c r="T534" s="319">
        <v>1409.1999999999998</v>
      </c>
      <c r="U534" s="319">
        <v>1438.95</v>
      </c>
      <c r="V534" s="319">
        <v>1684.7</v>
      </c>
      <c r="W534" s="319">
        <v>1583.9</v>
      </c>
      <c r="X534" s="319">
        <v>1299</v>
      </c>
      <c r="Y534" s="319">
        <v>1259.5</v>
      </c>
      <c r="Z534" s="319">
        <v>986</v>
      </c>
      <c r="AA534" s="319">
        <v>680</v>
      </c>
      <c r="AB534" s="319">
        <v>521.5</v>
      </c>
      <c r="AC534" s="319">
        <v>424.5</v>
      </c>
      <c r="AD534" s="319">
        <v>371.5</v>
      </c>
      <c r="AE534" s="319">
        <v>391</v>
      </c>
      <c r="AF534" s="319">
        <v>326</v>
      </c>
      <c r="AG534" s="319">
        <v>229.5</v>
      </c>
      <c r="AH534" s="319">
        <v>101.5</v>
      </c>
      <c r="AI534" s="319">
        <v>29.5</v>
      </c>
      <c r="AJ534" s="319">
        <v>30</v>
      </c>
      <c r="AK534" s="1"/>
    </row>
    <row r="535" spans="2:40" ht="14.25">
      <c r="B535" s="573"/>
      <c r="C535" s="147" t="s">
        <v>186</v>
      </c>
      <c r="D535" s="321" t="s">
        <v>528</v>
      </c>
      <c r="E535" s="321" t="s">
        <v>528</v>
      </c>
      <c r="F535" s="321" t="s">
        <v>528</v>
      </c>
      <c r="G535" s="321" t="s">
        <v>528</v>
      </c>
      <c r="H535" s="321" t="s">
        <v>528</v>
      </c>
      <c r="I535" s="321" t="s">
        <v>528</v>
      </c>
      <c r="J535" s="321" t="s">
        <v>528</v>
      </c>
      <c r="K535" s="321" t="s">
        <v>528</v>
      </c>
      <c r="L535" s="321" t="s">
        <v>528</v>
      </c>
      <c r="M535" s="321" t="s">
        <v>528</v>
      </c>
      <c r="N535" s="148">
        <v>2.5047000000000001</v>
      </c>
      <c r="O535" s="148">
        <v>10.8744</v>
      </c>
      <c r="P535" s="148">
        <v>21.900600000000001</v>
      </c>
      <c r="Q535" s="148">
        <v>55.020600000000009</v>
      </c>
      <c r="R535" s="148">
        <v>115.65090000000002</v>
      </c>
      <c r="S535" s="148">
        <v>167.9391</v>
      </c>
      <c r="T535" s="148">
        <v>194.46959999999999</v>
      </c>
      <c r="U535" s="148">
        <v>198.57509999999999</v>
      </c>
      <c r="V535" s="148">
        <v>232.48860000000002</v>
      </c>
      <c r="W535" s="148">
        <v>218.57820000000001</v>
      </c>
      <c r="X535" s="148">
        <v>179.262</v>
      </c>
      <c r="Y535" s="148">
        <v>173.81100000000001</v>
      </c>
      <c r="Z535" s="148">
        <v>136.06800000000001</v>
      </c>
      <c r="AA535" s="148">
        <v>93.84</v>
      </c>
      <c r="AB535" s="148">
        <v>71.966999999999999</v>
      </c>
      <c r="AC535" s="148">
        <v>58.581000000000003</v>
      </c>
      <c r="AD535" s="148">
        <v>51.267000000000003</v>
      </c>
      <c r="AE535" s="148">
        <v>53.957999999999998</v>
      </c>
      <c r="AF535" s="148">
        <v>44.988</v>
      </c>
      <c r="AG535" s="148">
        <v>31.670999999999999</v>
      </c>
      <c r="AH535" s="148">
        <v>14.007</v>
      </c>
      <c r="AI535" s="148">
        <v>4.0709999999999997</v>
      </c>
      <c r="AJ535" s="148">
        <v>4.1399999999999997</v>
      </c>
      <c r="AK535" s="114"/>
    </row>
    <row r="536" spans="2:40" ht="12.75">
      <c r="B536" s="229"/>
      <c r="C536" s="19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208"/>
      <c r="AH536" s="208"/>
      <c r="AI536" s="208"/>
      <c r="AJ536" s="234"/>
      <c r="AK536" s="1"/>
      <c r="AN536" s="15"/>
    </row>
    <row r="537" spans="2:40" ht="12.75">
      <c r="B537" s="16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2:40" ht="12.75">
      <c r="B538" s="223" t="s">
        <v>464</v>
      </c>
      <c r="C538" s="6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2:40" ht="12.75">
      <c r="B539" s="120" t="s">
        <v>114</v>
      </c>
      <c r="C539" s="120" t="s">
        <v>115</v>
      </c>
      <c r="D539" s="121">
        <v>1990</v>
      </c>
      <c r="E539" s="121">
        <f>D539+1</f>
        <v>1991</v>
      </c>
      <c r="F539" s="121">
        <f>E539+1</f>
        <v>1992</v>
      </c>
      <c r="G539" s="121">
        <f>F539+1</f>
        <v>1993</v>
      </c>
      <c r="H539" s="121">
        <f t="shared" ref="H539" si="665">G539+1</f>
        <v>1994</v>
      </c>
      <c r="I539" s="121">
        <f t="shared" ref="I539" si="666">H539+1</f>
        <v>1995</v>
      </c>
      <c r="J539" s="121">
        <f t="shared" ref="J539" si="667">I539+1</f>
        <v>1996</v>
      </c>
      <c r="K539" s="121">
        <f t="shared" ref="K539" si="668">J539+1</f>
        <v>1997</v>
      </c>
      <c r="L539" s="121">
        <f t="shared" ref="L539" si="669">K539+1</f>
        <v>1998</v>
      </c>
      <c r="M539" s="121">
        <f t="shared" ref="M539" si="670">L539+1</f>
        <v>1999</v>
      </c>
      <c r="N539" s="121">
        <f t="shared" ref="N539" si="671">M539+1</f>
        <v>2000</v>
      </c>
      <c r="O539" s="121">
        <f t="shared" ref="O539" si="672">N539+1</f>
        <v>2001</v>
      </c>
      <c r="P539" s="121">
        <f t="shared" ref="P539" si="673">O539+1</f>
        <v>2002</v>
      </c>
      <c r="Q539" s="121">
        <f t="shared" ref="Q539" si="674">P539+1</f>
        <v>2003</v>
      </c>
      <c r="R539" s="121">
        <f t="shared" ref="R539" si="675">Q539+1</f>
        <v>2004</v>
      </c>
      <c r="S539" s="121">
        <f t="shared" ref="S539" si="676">R539+1</f>
        <v>2005</v>
      </c>
      <c r="T539" s="121">
        <f t="shared" ref="T539" si="677">S539+1</f>
        <v>2006</v>
      </c>
      <c r="U539" s="121">
        <f t="shared" ref="U539" si="678">T539+1</f>
        <v>2007</v>
      </c>
      <c r="V539" s="121">
        <f t="shared" ref="V539" si="679">U539+1</f>
        <v>2008</v>
      </c>
      <c r="W539" s="121">
        <f t="shared" ref="W539" si="680">V539+1</f>
        <v>2009</v>
      </c>
      <c r="X539" s="121">
        <f t="shared" ref="X539" si="681">W539+1</f>
        <v>2010</v>
      </c>
      <c r="Y539" s="121">
        <f t="shared" ref="Y539" si="682">X539+1</f>
        <v>2011</v>
      </c>
      <c r="Z539" s="121">
        <f t="shared" ref="Z539" si="683">Y539+1</f>
        <v>2012</v>
      </c>
      <c r="AA539" s="121">
        <f t="shared" ref="AA539:AD539" si="684">Z539+1</f>
        <v>2013</v>
      </c>
      <c r="AB539" s="121">
        <f t="shared" si="684"/>
        <v>2014</v>
      </c>
      <c r="AC539" s="121">
        <f t="shared" si="684"/>
        <v>2015</v>
      </c>
      <c r="AD539" s="121">
        <f t="shared" si="684"/>
        <v>2016</v>
      </c>
      <c r="AE539" s="121" t="s">
        <v>511</v>
      </c>
      <c r="AF539" s="1"/>
      <c r="AG539" s="1"/>
      <c r="AH539" s="1"/>
      <c r="AI539" s="1"/>
      <c r="AJ539" s="1"/>
      <c r="AK539" s="1"/>
    </row>
    <row r="540" spans="2:40" ht="12.75">
      <c r="B540" s="143" t="s">
        <v>323</v>
      </c>
      <c r="C540" s="134" t="s">
        <v>158</v>
      </c>
      <c r="D540" s="322" t="s">
        <v>319</v>
      </c>
      <c r="E540" s="322" t="s">
        <v>319</v>
      </c>
      <c r="F540" s="322" t="s">
        <v>319</v>
      </c>
      <c r="G540" s="322" t="s">
        <v>319</v>
      </c>
      <c r="H540" s="322" t="s">
        <v>319</v>
      </c>
      <c r="I540" s="322" t="s">
        <v>319</v>
      </c>
      <c r="J540" s="322" t="s">
        <v>319</v>
      </c>
      <c r="K540" s="322" t="s">
        <v>319</v>
      </c>
      <c r="L540" s="322" t="s">
        <v>319</v>
      </c>
      <c r="M540" s="322" t="s">
        <v>319</v>
      </c>
      <c r="N540" s="322" t="s">
        <v>319</v>
      </c>
      <c r="O540" s="322" t="s">
        <v>319</v>
      </c>
      <c r="P540" s="322" t="s">
        <v>319</v>
      </c>
      <c r="Q540" s="322" t="s">
        <v>319</v>
      </c>
      <c r="R540" s="322">
        <v>0.29799999999999999</v>
      </c>
      <c r="S540" s="322">
        <v>0.79500000000000004</v>
      </c>
      <c r="T540" s="322">
        <v>0.52800000000000002</v>
      </c>
      <c r="U540" s="322">
        <v>0.59499999999999997</v>
      </c>
      <c r="V540" s="322">
        <v>0.66700000000000004</v>
      </c>
      <c r="W540" s="322">
        <v>0.318</v>
      </c>
      <c r="X540" s="322">
        <v>0.38800000000000001</v>
      </c>
      <c r="Y540" s="322">
        <v>2.0339999999999998</v>
      </c>
      <c r="Z540" s="322">
        <v>1.0940000000000001</v>
      </c>
      <c r="AA540" s="322">
        <v>0.17</v>
      </c>
      <c r="AB540" s="322">
        <v>1.1000000000000001</v>
      </c>
      <c r="AC540" s="322">
        <v>0.27500000000000002</v>
      </c>
      <c r="AD540" s="322" t="s">
        <v>528</v>
      </c>
      <c r="AE540" s="322" t="s">
        <v>528</v>
      </c>
      <c r="AF540" s="1"/>
      <c r="AG540" s="1"/>
      <c r="AH540" s="1"/>
      <c r="AI540" s="1"/>
      <c r="AJ540" s="1"/>
      <c r="AK540" s="1"/>
    </row>
    <row r="541" spans="2:40" ht="12.75">
      <c r="B541" s="143" t="s">
        <v>324</v>
      </c>
      <c r="C541" s="134" t="s">
        <v>158</v>
      </c>
      <c r="D541" s="322" t="s">
        <v>528</v>
      </c>
      <c r="E541" s="322" t="s">
        <v>528</v>
      </c>
      <c r="F541" s="322" t="s">
        <v>528</v>
      </c>
      <c r="G541" s="322" t="s">
        <v>528</v>
      </c>
      <c r="H541" s="322" t="s">
        <v>528</v>
      </c>
      <c r="I541" s="322" t="s">
        <v>528</v>
      </c>
      <c r="J541" s="322" t="s">
        <v>528</v>
      </c>
      <c r="K541" s="322" t="s">
        <v>528</v>
      </c>
      <c r="L541" s="322" t="s">
        <v>528</v>
      </c>
      <c r="M541" s="322" t="s">
        <v>528</v>
      </c>
      <c r="N541" s="322" t="s">
        <v>528</v>
      </c>
      <c r="O541" s="322" t="s">
        <v>528</v>
      </c>
      <c r="P541" s="322" t="s">
        <v>528</v>
      </c>
      <c r="Q541" s="322" t="s">
        <v>528</v>
      </c>
      <c r="R541" s="322" t="s">
        <v>528</v>
      </c>
      <c r="S541" s="322" t="s">
        <v>528</v>
      </c>
      <c r="T541" s="322" t="s">
        <v>528</v>
      </c>
      <c r="U541" s="322" t="s">
        <v>528</v>
      </c>
      <c r="V541" s="322" t="s">
        <v>528</v>
      </c>
      <c r="W541" s="322" t="s">
        <v>528</v>
      </c>
      <c r="X541" s="322" t="s">
        <v>528</v>
      </c>
      <c r="Y541" s="322" t="s">
        <v>528</v>
      </c>
      <c r="Z541" s="322" t="s">
        <v>528</v>
      </c>
      <c r="AA541" s="322" t="s">
        <v>528</v>
      </c>
      <c r="AB541" s="322" t="s">
        <v>528</v>
      </c>
      <c r="AC541" s="322" t="s">
        <v>528</v>
      </c>
      <c r="AD541" s="322" t="s">
        <v>528</v>
      </c>
      <c r="AE541" s="322" t="s">
        <v>528</v>
      </c>
      <c r="AF541" s="1"/>
      <c r="AG541" s="1"/>
      <c r="AH541" s="1"/>
      <c r="AI541" s="1"/>
      <c r="AJ541" s="1"/>
      <c r="AK541" s="1"/>
    </row>
    <row r="542" spans="2:40" ht="12.75">
      <c r="B542" s="143" t="s">
        <v>325</v>
      </c>
      <c r="C542" s="134" t="s">
        <v>158</v>
      </c>
      <c r="D542" s="322" t="s">
        <v>528</v>
      </c>
      <c r="E542" s="322" t="s">
        <v>528</v>
      </c>
      <c r="F542" s="322" t="s">
        <v>528</v>
      </c>
      <c r="G542" s="322" t="s">
        <v>528</v>
      </c>
      <c r="H542" s="322" t="s">
        <v>528</v>
      </c>
      <c r="I542" s="322" t="s">
        <v>528</v>
      </c>
      <c r="J542" s="322" t="s">
        <v>528</v>
      </c>
      <c r="K542" s="322" t="s">
        <v>528</v>
      </c>
      <c r="L542" s="322" t="s">
        <v>528</v>
      </c>
      <c r="M542" s="322" t="s">
        <v>528</v>
      </c>
      <c r="N542" s="322" t="s">
        <v>528</v>
      </c>
      <c r="O542" s="322" t="s">
        <v>528</v>
      </c>
      <c r="P542" s="322" t="s">
        <v>528</v>
      </c>
      <c r="Q542" s="322" t="s">
        <v>528</v>
      </c>
      <c r="R542" s="322">
        <v>0.14899999999999999</v>
      </c>
      <c r="S542" s="322">
        <v>0.39750000000000002</v>
      </c>
      <c r="T542" s="322">
        <v>0.26400000000000001</v>
      </c>
      <c r="U542" s="322">
        <v>0.29749999999999999</v>
      </c>
      <c r="V542" s="322">
        <v>0.33350000000000002</v>
      </c>
      <c r="W542" s="322">
        <v>0.159</v>
      </c>
      <c r="X542" s="322">
        <v>0.19400000000000001</v>
      </c>
      <c r="Y542" s="322">
        <v>1.0169999999999999</v>
      </c>
      <c r="Z542" s="322">
        <v>0.54700000000000004</v>
      </c>
      <c r="AA542" s="322">
        <v>8.5000000000000006E-2</v>
      </c>
      <c r="AB542" s="322">
        <v>0.55000000000000004</v>
      </c>
      <c r="AC542" s="322">
        <v>0.13750000000000001</v>
      </c>
      <c r="AD542" s="322" t="s">
        <v>528</v>
      </c>
      <c r="AE542" s="322" t="s">
        <v>528</v>
      </c>
      <c r="AF542" s="1"/>
      <c r="AG542" s="1"/>
      <c r="AH542" s="1"/>
      <c r="AI542" s="1"/>
      <c r="AJ542" s="1"/>
      <c r="AK542" s="1"/>
    </row>
    <row r="543" spans="2:40" ht="12.75">
      <c r="B543" s="143" t="s">
        <v>326</v>
      </c>
      <c r="C543" s="134" t="s">
        <v>158</v>
      </c>
      <c r="D543" s="322" t="s">
        <v>528</v>
      </c>
      <c r="E543" s="322" t="s">
        <v>528</v>
      </c>
      <c r="F543" s="322" t="s">
        <v>528</v>
      </c>
      <c r="G543" s="322" t="s">
        <v>528</v>
      </c>
      <c r="H543" s="322" t="s">
        <v>528</v>
      </c>
      <c r="I543" s="322" t="s">
        <v>528</v>
      </c>
      <c r="J543" s="322" t="s">
        <v>528</v>
      </c>
      <c r="K543" s="322" t="s">
        <v>528</v>
      </c>
      <c r="L543" s="322" t="s">
        <v>528</v>
      </c>
      <c r="M543" s="322" t="s">
        <v>528</v>
      </c>
      <c r="N543" s="322" t="s">
        <v>528</v>
      </c>
      <c r="O543" s="322" t="s">
        <v>528</v>
      </c>
      <c r="P543" s="322" t="s">
        <v>528</v>
      </c>
      <c r="Q543" s="322" t="s">
        <v>528</v>
      </c>
      <c r="R543" s="322">
        <v>0.14899999999999999</v>
      </c>
      <c r="S543" s="322">
        <v>0.39750000000000002</v>
      </c>
      <c r="T543" s="322">
        <v>0.26400000000000001</v>
      </c>
      <c r="U543" s="322">
        <v>0.29749999999999999</v>
      </c>
      <c r="V543" s="322">
        <v>0.33350000000000002</v>
      </c>
      <c r="W543" s="322">
        <v>0.159</v>
      </c>
      <c r="X543" s="322">
        <v>0.19400000000000001</v>
      </c>
      <c r="Y543" s="322">
        <v>1.0169999999999999</v>
      </c>
      <c r="Z543" s="322">
        <v>0.54700000000000004</v>
      </c>
      <c r="AA543" s="322">
        <v>8.5000000000000006E-2</v>
      </c>
      <c r="AB543" s="322">
        <v>0.55000000000000004</v>
      </c>
      <c r="AC543" s="322">
        <v>0.13750000000000001</v>
      </c>
      <c r="AD543" s="322" t="s">
        <v>528</v>
      </c>
      <c r="AE543" s="322" t="s">
        <v>528</v>
      </c>
      <c r="AF543" s="1"/>
      <c r="AG543" s="1"/>
      <c r="AH543" s="1"/>
      <c r="AI543" s="1"/>
      <c r="AJ543" s="1"/>
      <c r="AK543" s="1"/>
    </row>
    <row r="544" spans="2:40" ht="12.75">
      <c r="B544" s="599" t="s">
        <v>352</v>
      </c>
      <c r="C544" s="134" t="s">
        <v>158</v>
      </c>
      <c r="D544" s="322" t="s">
        <v>528</v>
      </c>
      <c r="E544" s="322" t="s">
        <v>528</v>
      </c>
      <c r="F544" s="322" t="s">
        <v>528</v>
      </c>
      <c r="G544" s="322" t="s">
        <v>528</v>
      </c>
      <c r="H544" s="322" t="s">
        <v>528</v>
      </c>
      <c r="I544" s="322" t="s">
        <v>528</v>
      </c>
      <c r="J544" s="322" t="s">
        <v>528</v>
      </c>
      <c r="K544" s="322" t="s">
        <v>528</v>
      </c>
      <c r="L544" s="322" t="s">
        <v>528</v>
      </c>
      <c r="M544" s="322" t="s">
        <v>528</v>
      </c>
      <c r="N544" s="322" t="s">
        <v>528</v>
      </c>
      <c r="O544" s="322" t="s">
        <v>528</v>
      </c>
      <c r="P544" s="322" t="s">
        <v>528</v>
      </c>
      <c r="Q544" s="322" t="s">
        <v>528</v>
      </c>
      <c r="R544" s="322">
        <v>0.14899999999999999</v>
      </c>
      <c r="S544" s="322">
        <v>0.54649999999999999</v>
      </c>
      <c r="T544" s="322">
        <v>0.66149999999999998</v>
      </c>
      <c r="U544" s="322">
        <v>0.5615</v>
      </c>
      <c r="V544" s="322">
        <v>0.63100000000000001</v>
      </c>
      <c r="W544" s="322">
        <v>0.49250000000000005</v>
      </c>
      <c r="X544" s="322">
        <v>0.35299999999999998</v>
      </c>
      <c r="Y544" s="322">
        <v>1.2109999999999999</v>
      </c>
      <c r="Z544" s="322">
        <v>1.5640000000000001</v>
      </c>
      <c r="AA544" s="322">
        <v>0.63200000000000001</v>
      </c>
      <c r="AB544" s="322">
        <v>0.63500000000000001</v>
      </c>
      <c r="AC544" s="322">
        <v>0.6875</v>
      </c>
      <c r="AD544" s="322">
        <v>0.13750000000000001</v>
      </c>
      <c r="AE544" s="322" t="s">
        <v>528</v>
      </c>
      <c r="AF544" s="1"/>
      <c r="AG544" s="1"/>
      <c r="AH544" s="1"/>
      <c r="AI544" s="1"/>
      <c r="AJ544" s="1"/>
      <c r="AK544" s="1"/>
    </row>
    <row r="545" spans="2:40" ht="14.25">
      <c r="B545" s="573"/>
      <c r="C545" s="147" t="s">
        <v>186</v>
      </c>
      <c r="D545" s="322" t="s">
        <v>528</v>
      </c>
      <c r="E545" s="322" t="s">
        <v>528</v>
      </c>
      <c r="F545" s="322" t="s">
        <v>528</v>
      </c>
      <c r="G545" s="322" t="s">
        <v>528</v>
      </c>
      <c r="H545" s="322" t="s">
        <v>528</v>
      </c>
      <c r="I545" s="322" t="s">
        <v>528</v>
      </c>
      <c r="J545" s="322" t="s">
        <v>528</v>
      </c>
      <c r="K545" s="322" t="s">
        <v>528</v>
      </c>
      <c r="L545" s="322" t="s">
        <v>528</v>
      </c>
      <c r="M545" s="322" t="s">
        <v>528</v>
      </c>
      <c r="N545" s="322" t="s">
        <v>528</v>
      </c>
      <c r="O545" s="322" t="s">
        <v>528</v>
      </c>
      <c r="P545" s="322" t="s">
        <v>528</v>
      </c>
      <c r="Q545" s="322" t="s">
        <v>528</v>
      </c>
      <c r="R545" s="323">
        <v>0.12784200000000001</v>
      </c>
      <c r="S545" s="323">
        <v>0.46889700000000001</v>
      </c>
      <c r="T545" s="324">
        <v>0.56756700000000004</v>
      </c>
      <c r="U545" s="324">
        <v>0.481767</v>
      </c>
      <c r="V545" s="324">
        <v>0.54139800000000005</v>
      </c>
      <c r="W545" s="324">
        <v>0.42256500000000008</v>
      </c>
      <c r="X545" s="323">
        <v>0.30287399999999998</v>
      </c>
      <c r="Y545" s="324">
        <v>1.0390379999999997</v>
      </c>
      <c r="Z545" s="324">
        <v>1.341912</v>
      </c>
      <c r="AA545" s="323">
        <v>0.54225599999999996</v>
      </c>
      <c r="AB545" s="323">
        <v>0.54483000000000004</v>
      </c>
      <c r="AC545" s="323">
        <v>0.58987500000000004</v>
      </c>
      <c r="AD545" s="323">
        <v>0.11797500000000001</v>
      </c>
      <c r="AE545" s="324" t="s">
        <v>528</v>
      </c>
      <c r="AF545" s="1"/>
      <c r="AG545" s="1"/>
      <c r="AH545" s="1"/>
      <c r="AI545" s="1"/>
      <c r="AJ545" s="1"/>
      <c r="AK545" s="1"/>
    </row>
    <row r="546" spans="2:40" ht="12.75">
      <c r="B546" s="229"/>
      <c r="C546" s="19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237"/>
      <c r="AF546" s="1"/>
      <c r="AG546" s="208"/>
      <c r="AH546" s="237"/>
      <c r="AJ546" s="237"/>
      <c r="AK546" s="1"/>
      <c r="AN546" s="15"/>
    </row>
    <row r="547" spans="2:40" ht="12.75">
      <c r="B547" s="16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2:40" ht="12.75">
      <c r="B548" s="223" t="s">
        <v>465</v>
      </c>
      <c r="C548" s="6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2:40" ht="12.75">
      <c r="B549" s="120" t="s">
        <v>114</v>
      </c>
      <c r="C549" s="120" t="s">
        <v>115</v>
      </c>
      <c r="D549" s="121">
        <v>1990</v>
      </c>
      <c r="E549" s="121">
        <f>D549+1</f>
        <v>1991</v>
      </c>
      <c r="F549" s="121">
        <f>E549+1</f>
        <v>1992</v>
      </c>
      <c r="G549" s="121">
        <f>F549+1</f>
        <v>1993</v>
      </c>
      <c r="H549" s="121">
        <f t="shared" ref="H549" si="685">G549+1</f>
        <v>1994</v>
      </c>
      <c r="I549" s="121">
        <f t="shared" ref="I549" si="686">H549+1</f>
        <v>1995</v>
      </c>
      <c r="J549" s="121">
        <f t="shared" ref="J549" si="687">I549+1</f>
        <v>1996</v>
      </c>
      <c r="K549" s="121">
        <f t="shared" ref="K549" si="688">J549+1</f>
        <v>1997</v>
      </c>
      <c r="L549" s="121">
        <f t="shared" ref="L549" si="689">K549+1</f>
        <v>1998</v>
      </c>
      <c r="M549" s="121">
        <f t="shared" ref="M549" si="690">L549+1</f>
        <v>1999</v>
      </c>
      <c r="N549" s="121">
        <f t="shared" ref="N549" si="691">M549+1</f>
        <v>2000</v>
      </c>
      <c r="O549" s="121">
        <f t="shared" ref="O549" si="692">N549+1</f>
        <v>2001</v>
      </c>
      <c r="P549" s="121">
        <f t="shared" ref="P549" si="693">O549+1</f>
        <v>2002</v>
      </c>
      <c r="Q549" s="121">
        <f t="shared" ref="Q549" si="694">P549+1</f>
        <v>2003</v>
      </c>
      <c r="R549" s="121">
        <f t="shared" ref="R549" si="695">Q549+1</f>
        <v>2004</v>
      </c>
      <c r="S549" s="121">
        <f t="shared" ref="S549" si="696">R549+1</f>
        <v>2005</v>
      </c>
      <c r="T549" s="121">
        <f t="shared" ref="T549" si="697">S549+1</f>
        <v>2006</v>
      </c>
      <c r="U549" s="121">
        <f t="shared" ref="U549" si="698">T549+1</f>
        <v>2007</v>
      </c>
      <c r="V549" s="121">
        <f t="shared" ref="V549" si="699">U549+1</f>
        <v>2008</v>
      </c>
      <c r="W549" s="121">
        <f t="shared" ref="W549" si="700">V549+1</f>
        <v>2009</v>
      </c>
      <c r="X549" s="121">
        <f t="shared" ref="X549" si="701">W549+1</f>
        <v>2010</v>
      </c>
      <c r="Y549" s="121">
        <f t="shared" ref="Y549" si="702">X549+1</f>
        <v>2011</v>
      </c>
      <c r="Z549" s="121">
        <f t="shared" ref="Z549" si="703">Y549+1</f>
        <v>2012</v>
      </c>
      <c r="AA549" s="121">
        <f t="shared" ref="AA549:AD549" si="704">Z549+1</f>
        <v>2013</v>
      </c>
      <c r="AB549" s="121">
        <f t="shared" si="704"/>
        <v>2014</v>
      </c>
      <c r="AC549" s="121">
        <f t="shared" si="704"/>
        <v>2015</v>
      </c>
      <c r="AD549" s="121">
        <f t="shared" si="704"/>
        <v>2016</v>
      </c>
      <c r="AE549" s="121" t="s">
        <v>511</v>
      </c>
      <c r="AF549" s="1"/>
      <c r="AG549" s="1"/>
      <c r="AH549" s="1"/>
      <c r="AI549" s="1"/>
      <c r="AJ549" s="1"/>
      <c r="AK549" s="1"/>
    </row>
    <row r="550" spans="2:40" ht="12.75">
      <c r="B550" s="143" t="s">
        <v>323</v>
      </c>
      <c r="C550" s="134" t="s">
        <v>158</v>
      </c>
      <c r="D550" s="322" t="s">
        <v>319</v>
      </c>
      <c r="E550" s="322" t="s">
        <v>319</v>
      </c>
      <c r="F550" s="322" t="s">
        <v>319</v>
      </c>
      <c r="G550" s="322" t="s">
        <v>319</v>
      </c>
      <c r="H550" s="322" t="s">
        <v>319</v>
      </c>
      <c r="I550" s="322" t="s">
        <v>319</v>
      </c>
      <c r="J550" s="322" t="s">
        <v>319</v>
      </c>
      <c r="K550" s="322" t="s">
        <v>319</v>
      </c>
      <c r="L550" s="322" t="s">
        <v>319</v>
      </c>
      <c r="M550" s="322" t="s">
        <v>319</v>
      </c>
      <c r="N550" s="322" t="s">
        <v>319</v>
      </c>
      <c r="O550" s="322" t="s">
        <v>319</v>
      </c>
      <c r="P550" s="322" t="s">
        <v>319</v>
      </c>
      <c r="Q550" s="322" t="s">
        <v>319</v>
      </c>
      <c r="R550" s="322">
        <v>0.36499999999999999</v>
      </c>
      <c r="S550" s="322">
        <v>1.115</v>
      </c>
      <c r="T550" s="322">
        <v>1.5429999999999999</v>
      </c>
      <c r="U550" s="322">
        <v>1.476</v>
      </c>
      <c r="V550" s="322">
        <v>0.56000000000000005</v>
      </c>
      <c r="W550" s="322" t="s">
        <v>319</v>
      </c>
      <c r="X550" s="322" t="s">
        <v>319</v>
      </c>
      <c r="Y550" s="322" t="s">
        <v>319</v>
      </c>
      <c r="Z550" s="322">
        <v>0.27400000000000002</v>
      </c>
      <c r="AA550" s="322" t="s">
        <v>319</v>
      </c>
      <c r="AB550" s="322">
        <v>0.24399999999999999</v>
      </c>
      <c r="AC550" s="322">
        <v>0.24</v>
      </c>
      <c r="AD550" s="322" t="s">
        <v>528</v>
      </c>
      <c r="AE550" s="322" t="s">
        <v>528</v>
      </c>
      <c r="AF550" s="1"/>
      <c r="AG550" s="1"/>
      <c r="AH550" s="1"/>
      <c r="AI550" s="1"/>
      <c r="AJ550" s="1"/>
      <c r="AK550" s="1"/>
    </row>
    <row r="551" spans="2:40" ht="12.75">
      <c r="B551" s="143" t="s">
        <v>324</v>
      </c>
      <c r="C551" s="134" t="s">
        <v>158</v>
      </c>
      <c r="D551" s="322" t="s">
        <v>528</v>
      </c>
      <c r="E551" s="322" t="s">
        <v>528</v>
      </c>
      <c r="F551" s="322" t="s">
        <v>528</v>
      </c>
      <c r="G551" s="322" t="s">
        <v>528</v>
      </c>
      <c r="H551" s="322" t="s">
        <v>528</v>
      </c>
      <c r="I551" s="322" t="s">
        <v>528</v>
      </c>
      <c r="J551" s="322" t="s">
        <v>528</v>
      </c>
      <c r="K551" s="322" t="s">
        <v>528</v>
      </c>
      <c r="L551" s="322" t="s">
        <v>528</v>
      </c>
      <c r="M551" s="322" t="s">
        <v>528</v>
      </c>
      <c r="N551" s="322" t="s">
        <v>528</v>
      </c>
      <c r="O551" s="322" t="s">
        <v>528</v>
      </c>
      <c r="P551" s="322" t="s">
        <v>528</v>
      </c>
      <c r="Q551" s="322" t="s">
        <v>528</v>
      </c>
      <c r="R551" s="322" t="s">
        <v>528</v>
      </c>
      <c r="S551" s="322" t="s">
        <v>528</v>
      </c>
      <c r="T551" s="322" t="s">
        <v>528</v>
      </c>
      <c r="U551" s="322" t="s">
        <v>528</v>
      </c>
      <c r="V551" s="322" t="s">
        <v>528</v>
      </c>
      <c r="W551" s="322" t="s">
        <v>528</v>
      </c>
      <c r="X551" s="322" t="s">
        <v>528</v>
      </c>
      <c r="Y551" s="322" t="s">
        <v>528</v>
      </c>
      <c r="Z551" s="322" t="s">
        <v>528</v>
      </c>
      <c r="AA551" s="322" t="s">
        <v>528</v>
      </c>
      <c r="AB551" s="322" t="s">
        <v>528</v>
      </c>
      <c r="AC551" s="322" t="s">
        <v>528</v>
      </c>
      <c r="AD551" s="322" t="s">
        <v>528</v>
      </c>
      <c r="AE551" s="322" t="s">
        <v>528</v>
      </c>
      <c r="AF551" s="1"/>
      <c r="AG551" s="1"/>
      <c r="AH551" s="1"/>
      <c r="AI551" s="1"/>
      <c r="AJ551" s="1"/>
      <c r="AK551" s="1"/>
    </row>
    <row r="552" spans="2:40" ht="12.75">
      <c r="B552" s="143" t="s">
        <v>325</v>
      </c>
      <c r="C552" s="134" t="s">
        <v>158</v>
      </c>
      <c r="D552" s="322" t="s">
        <v>528</v>
      </c>
      <c r="E552" s="322" t="s">
        <v>528</v>
      </c>
      <c r="F552" s="322" t="s">
        <v>528</v>
      </c>
      <c r="G552" s="322" t="s">
        <v>528</v>
      </c>
      <c r="H552" s="322" t="s">
        <v>528</v>
      </c>
      <c r="I552" s="322" t="s">
        <v>528</v>
      </c>
      <c r="J552" s="322" t="s">
        <v>528</v>
      </c>
      <c r="K552" s="322" t="s">
        <v>528</v>
      </c>
      <c r="L552" s="322" t="s">
        <v>528</v>
      </c>
      <c r="M552" s="322" t="s">
        <v>528</v>
      </c>
      <c r="N552" s="322" t="s">
        <v>528</v>
      </c>
      <c r="O552" s="322" t="s">
        <v>528</v>
      </c>
      <c r="P552" s="322" t="s">
        <v>528</v>
      </c>
      <c r="Q552" s="322" t="s">
        <v>528</v>
      </c>
      <c r="R552" s="322">
        <v>0.1825</v>
      </c>
      <c r="S552" s="322">
        <v>0.5575</v>
      </c>
      <c r="T552" s="322">
        <v>0.77149999999999996</v>
      </c>
      <c r="U552" s="322">
        <v>0.73799999999999999</v>
      </c>
      <c r="V552" s="322">
        <v>0.28000000000000003</v>
      </c>
      <c r="W552" s="322" t="s">
        <v>528</v>
      </c>
      <c r="X552" s="322" t="s">
        <v>528</v>
      </c>
      <c r="Y552" s="322" t="s">
        <v>528</v>
      </c>
      <c r="Z552" s="322">
        <v>0.13700000000000001</v>
      </c>
      <c r="AA552" s="322" t="s">
        <v>528</v>
      </c>
      <c r="AB552" s="322">
        <v>0.122</v>
      </c>
      <c r="AC552" s="322">
        <v>0.12</v>
      </c>
      <c r="AD552" s="322" t="s">
        <v>528</v>
      </c>
      <c r="AE552" s="322" t="s">
        <v>528</v>
      </c>
      <c r="AF552" s="1"/>
      <c r="AG552" s="1"/>
      <c r="AH552" s="1"/>
      <c r="AI552" s="1"/>
      <c r="AJ552" s="1"/>
      <c r="AK552" s="1"/>
    </row>
    <row r="553" spans="2:40" ht="12.75">
      <c r="B553" s="143" t="s">
        <v>326</v>
      </c>
      <c r="C553" s="134" t="s">
        <v>158</v>
      </c>
      <c r="D553" s="322" t="s">
        <v>528</v>
      </c>
      <c r="E553" s="322" t="s">
        <v>528</v>
      </c>
      <c r="F553" s="322" t="s">
        <v>528</v>
      </c>
      <c r="G553" s="322" t="s">
        <v>528</v>
      </c>
      <c r="H553" s="322" t="s">
        <v>528</v>
      </c>
      <c r="I553" s="322" t="s">
        <v>528</v>
      </c>
      <c r="J553" s="322" t="s">
        <v>528</v>
      </c>
      <c r="K553" s="322" t="s">
        <v>528</v>
      </c>
      <c r="L553" s="322" t="s">
        <v>528</v>
      </c>
      <c r="M553" s="322" t="s">
        <v>528</v>
      </c>
      <c r="N553" s="322" t="s">
        <v>528</v>
      </c>
      <c r="O553" s="322" t="s">
        <v>528</v>
      </c>
      <c r="P553" s="322" t="s">
        <v>528</v>
      </c>
      <c r="Q553" s="322" t="s">
        <v>528</v>
      </c>
      <c r="R553" s="322">
        <v>0.1825</v>
      </c>
      <c r="S553" s="322">
        <v>0.5575</v>
      </c>
      <c r="T553" s="322">
        <v>0.77149999999999996</v>
      </c>
      <c r="U553" s="322">
        <v>0.73799999999999999</v>
      </c>
      <c r="V553" s="322">
        <v>0.28000000000000003</v>
      </c>
      <c r="W553" s="322" t="s">
        <v>528</v>
      </c>
      <c r="X553" s="322" t="s">
        <v>528</v>
      </c>
      <c r="Y553" s="322" t="s">
        <v>528</v>
      </c>
      <c r="Z553" s="322">
        <v>0.13700000000000001</v>
      </c>
      <c r="AA553" s="322" t="s">
        <v>528</v>
      </c>
      <c r="AB553" s="322">
        <v>0.122</v>
      </c>
      <c r="AC553" s="322">
        <v>0.12</v>
      </c>
      <c r="AD553" s="322" t="s">
        <v>528</v>
      </c>
      <c r="AE553" s="322" t="s">
        <v>528</v>
      </c>
      <c r="AF553" s="1"/>
      <c r="AG553" s="1"/>
      <c r="AH553" s="1"/>
      <c r="AI553" s="1"/>
      <c r="AJ553" s="1"/>
      <c r="AK553" s="1"/>
    </row>
    <row r="554" spans="2:40" ht="12.75">
      <c r="B554" s="599" t="s">
        <v>353</v>
      </c>
      <c r="C554" s="134" t="s">
        <v>158</v>
      </c>
      <c r="D554" s="322" t="s">
        <v>528</v>
      </c>
      <c r="E554" s="322" t="s">
        <v>528</v>
      </c>
      <c r="F554" s="322" t="s">
        <v>528</v>
      </c>
      <c r="G554" s="322" t="s">
        <v>528</v>
      </c>
      <c r="H554" s="322" t="s">
        <v>528</v>
      </c>
      <c r="I554" s="322" t="s">
        <v>528</v>
      </c>
      <c r="J554" s="322" t="s">
        <v>528</v>
      </c>
      <c r="K554" s="322" t="s">
        <v>528</v>
      </c>
      <c r="L554" s="322" t="s">
        <v>528</v>
      </c>
      <c r="M554" s="322" t="s">
        <v>528</v>
      </c>
      <c r="N554" s="322" t="s">
        <v>528</v>
      </c>
      <c r="O554" s="322" t="s">
        <v>528</v>
      </c>
      <c r="P554" s="322" t="s">
        <v>528</v>
      </c>
      <c r="Q554" s="322" t="s">
        <v>528</v>
      </c>
      <c r="R554" s="322">
        <v>0.1825</v>
      </c>
      <c r="S554" s="322">
        <v>0.74</v>
      </c>
      <c r="T554" s="322">
        <v>1.329</v>
      </c>
      <c r="U554" s="322">
        <v>1.5095000000000001</v>
      </c>
      <c r="V554" s="322">
        <v>1.018</v>
      </c>
      <c r="W554" s="322">
        <v>0.28000000000000003</v>
      </c>
      <c r="X554" s="322" t="s">
        <v>528</v>
      </c>
      <c r="Y554" s="322" t="s">
        <v>528</v>
      </c>
      <c r="Z554" s="322">
        <v>0.13700000000000001</v>
      </c>
      <c r="AA554" s="322">
        <v>0.13700000000000001</v>
      </c>
      <c r="AB554" s="322">
        <v>0.122</v>
      </c>
      <c r="AC554" s="322">
        <v>0.24199999999999999</v>
      </c>
      <c r="AD554" s="322">
        <v>0.12</v>
      </c>
      <c r="AE554" s="322" t="s">
        <v>528</v>
      </c>
      <c r="AF554" s="1"/>
      <c r="AG554" s="1"/>
      <c r="AH554" s="1"/>
      <c r="AI554" s="1"/>
      <c r="AJ554" s="1"/>
      <c r="AK554" s="1"/>
    </row>
    <row r="555" spans="2:40" ht="14.25">
      <c r="B555" s="573"/>
      <c r="C555" s="147" t="s">
        <v>186</v>
      </c>
      <c r="D555" s="324" t="s">
        <v>528</v>
      </c>
      <c r="E555" s="324" t="s">
        <v>528</v>
      </c>
      <c r="F555" s="324" t="s">
        <v>528</v>
      </c>
      <c r="G555" s="324" t="s">
        <v>528</v>
      </c>
      <c r="H555" s="324" t="s">
        <v>528</v>
      </c>
      <c r="I555" s="324" t="s">
        <v>528</v>
      </c>
      <c r="J555" s="324" t="s">
        <v>528</v>
      </c>
      <c r="K555" s="324" t="s">
        <v>528</v>
      </c>
      <c r="L555" s="324" t="s">
        <v>528</v>
      </c>
      <c r="M555" s="324" t="s">
        <v>528</v>
      </c>
      <c r="N555" s="324" t="s">
        <v>528</v>
      </c>
      <c r="O555" s="324" t="s">
        <v>528</v>
      </c>
      <c r="P555" s="324" t="s">
        <v>528</v>
      </c>
      <c r="Q555" s="324" t="s">
        <v>528</v>
      </c>
      <c r="R555" s="323">
        <v>0.14673</v>
      </c>
      <c r="S555" s="324">
        <v>0.59496000000000004</v>
      </c>
      <c r="T555" s="324">
        <v>1.068516</v>
      </c>
      <c r="U555" s="324">
        <v>1.2136380000000002</v>
      </c>
      <c r="V555" s="324">
        <v>0.81847199999999998</v>
      </c>
      <c r="W555" s="323">
        <v>0.22512000000000004</v>
      </c>
      <c r="X555" s="324" t="s">
        <v>528</v>
      </c>
      <c r="Y555" s="324" t="s">
        <v>528</v>
      </c>
      <c r="Z555" s="323">
        <v>0.11014800000000001</v>
      </c>
      <c r="AA555" s="323">
        <v>0.11014800000000001</v>
      </c>
      <c r="AB555" s="323">
        <v>9.8087999999999995E-2</v>
      </c>
      <c r="AC555" s="323">
        <v>0.19456799999999999</v>
      </c>
      <c r="AD555" s="323">
        <v>9.6479999999999996E-2</v>
      </c>
      <c r="AE555" s="324" t="s">
        <v>528</v>
      </c>
      <c r="AF555" s="1"/>
      <c r="AG555" s="1"/>
      <c r="AH555" s="1"/>
      <c r="AI555" s="1"/>
      <c r="AJ555" s="1"/>
      <c r="AK555" s="1"/>
    </row>
    <row r="556" spans="2:40" ht="12.75">
      <c r="B556" s="229"/>
      <c r="C556" s="19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237"/>
      <c r="AF556" s="1"/>
      <c r="AG556" s="208"/>
      <c r="AH556" s="237"/>
      <c r="AJ556" s="237"/>
      <c r="AK556" s="1"/>
      <c r="AN556" s="15"/>
    </row>
    <row r="557" spans="2:40" ht="12.75">
      <c r="B557" s="66"/>
      <c r="C557" s="6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2:40" ht="12.75">
      <c r="B558" s="223" t="s">
        <v>466</v>
      </c>
      <c r="C558" s="6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2:40" ht="12.75">
      <c r="B559" s="120" t="s">
        <v>114</v>
      </c>
      <c r="C559" s="120" t="s">
        <v>115</v>
      </c>
      <c r="D559" s="121">
        <v>1990</v>
      </c>
      <c r="E559" s="121">
        <f>D559+1</f>
        <v>1991</v>
      </c>
      <c r="F559" s="121">
        <f>E559+1</f>
        <v>1992</v>
      </c>
      <c r="G559" s="121">
        <f>F559+1</f>
        <v>1993</v>
      </c>
      <c r="H559" s="121">
        <f t="shared" ref="H559" si="705">G559+1</f>
        <v>1994</v>
      </c>
      <c r="I559" s="121">
        <f t="shared" ref="I559" si="706">H559+1</f>
        <v>1995</v>
      </c>
      <c r="J559" s="121">
        <f t="shared" ref="J559" si="707">I559+1</f>
        <v>1996</v>
      </c>
      <c r="K559" s="121">
        <f t="shared" ref="K559" si="708">J559+1</f>
        <v>1997</v>
      </c>
      <c r="L559" s="121">
        <f t="shared" ref="L559" si="709">K559+1</f>
        <v>1998</v>
      </c>
      <c r="M559" s="121">
        <f t="shared" ref="M559" si="710">L559+1</f>
        <v>1999</v>
      </c>
      <c r="N559" s="121">
        <f t="shared" ref="N559" si="711">M559+1</f>
        <v>2000</v>
      </c>
      <c r="O559" s="121">
        <f t="shared" ref="O559" si="712">N559+1</f>
        <v>2001</v>
      </c>
      <c r="P559" s="121">
        <f t="shared" ref="P559" si="713">O559+1</f>
        <v>2002</v>
      </c>
      <c r="Q559" s="121">
        <f t="shared" ref="Q559" si="714">P559+1</f>
        <v>2003</v>
      </c>
      <c r="R559" s="121">
        <f t="shared" ref="R559" si="715">Q559+1</f>
        <v>2004</v>
      </c>
      <c r="S559" s="121">
        <f t="shared" ref="S559" si="716">R559+1</f>
        <v>2005</v>
      </c>
      <c r="T559" s="121">
        <f t="shared" ref="T559" si="717">S559+1</f>
        <v>2006</v>
      </c>
      <c r="U559" s="121">
        <f t="shared" ref="U559" si="718">T559+1</f>
        <v>2007</v>
      </c>
      <c r="V559" s="121">
        <f t="shared" ref="V559" si="719">U559+1</f>
        <v>2008</v>
      </c>
      <c r="W559" s="121">
        <f t="shared" ref="W559" si="720">V559+1</f>
        <v>2009</v>
      </c>
      <c r="X559" s="121">
        <f t="shared" ref="X559" si="721">W559+1</f>
        <v>2010</v>
      </c>
      <c r="Y559" s="121">
        <f t="shared" ref="Y559" si="722">X559+1</f>
        <v>2011</v>
      </c>
      <c r="Z559" s="121">
        <f t="shared" ref="Z559" si="723">Y559+1</f>
        <v>2012</v>
      </c>
      <c r="AA559" s="121">
        <f t="shared" ref="AA559" si="724">Z559+1</f>
        <v>2013</v>
      </c>
      <c r="AB559" s="121">
        <f t="shared" ref="AB559" si="725">AA559+1</f>
        <v>2014</v>
      </c>
      <c r="AC559" s="121">
        <f t="shared" ref="AC559:AD559" si="726">AB559+1</f>
        <v>2015</v>
      </c>
      <c r="AD559" s="121">
        <f t="shared" si="726"/>
        <v>2016</v>
      </c>
      <c r="AE559" s="121" t="s">
        <v>511</v>
      </c>
      <c r="AF559" s="1"/>
      <c r="AG559" s="1"/>
      <c r="AH559" s="1"/>
      <c r="AI559" s="1"/>
      <c r="AJ559" s="1"/>
      <c r="AK559" s="1"/>
    </row>
    <row r="560" spans="2:40" ht="12.75">
      <c r="B560" s="143" t="s">
        <v>323</v>
      </c>
      <c r="C560" s="134" t="s">
        <v>158</v>
      </c>
      <c r="D560" s="322" t="s">
        <v>319</v>
      </c>
      <c r="E560" s="322" t="s">
        <v>319</v>
      </c>
      <c r="F560" s="322" t="s">
        <v>319</v>
      </c>
      <c r="G560" s="322" t="s">
        <v>319</v>
      </c>
      <c r="H560" s="322" t="s">
        <v>319</v>
      </c>
      <c r="I560" s="322" t="s">
        <v>319</v>
      </c>
      <c r="J560" s="322" t="s">
        <v>319</v>
      </c>
      <c r="K560" s="322" t="s">
        <v>319</v>
      </c>
      <c r="L560" s="322" t="s">
        <v>319</v>
      </c>
      <c r="M560" s="322" t="s">
        <v>319</v>
      </c>
      <c r="N560" s="322" t="s">
        <v>319</v>
      </c>
      <c r="O560" s="322" t="s">
        <v>319</v>
      </c>
      <c r="P560" s="322" t="s">
        <v>319</v>
      </c>
      <c r="Q560" s="322" t="s">
        <v>319</v>
      </c>
      <c r="R560" s="322" t="s">
        <v>319</v>
      </c>
      <c r="S560" s="322" t="s">
        <v>319</v>
      </c>
      <c r="T560" s="322" t="s">
        <v>319</v>
      </c>
      <c r="U560" s="322" t="s">
        <v>319</v>
      </c>
      <c r="V560" s="322" t="s">
        <v>319</v>
      </c>
      <c r="W560" s="322" t="s">
        <v>319</v>
      </c>
      <c r="X560" s="322" t="s">
        <v>319</v>
      </c>
      <c r="Y560" s="322" t="s">
        <v>319</v>
      </c>
      <c r="Z560" s="322" t="s">
        <v>319</v>
      </c>
      <c r="AA560" s="322" t="s">
        <v>319</v>
      </c>
      <c r="AB560" s="322">
        <v>0.504</v>
      </c>
      <c r="AC560" s="322">
        <v>0.34</v>
      </c>
      <c r="AD560" s="322" t="s">
        <v>528</v>
      </c>
      <c r="AE560" s="322" t="s">
        <v>528</v>
      </c>
      <c r="AF560" s="1"/>
      <c r="AG560" s="1"/>
      <c r="AH560" s="1"/>
      <c r="AI560" s="1"/>
      <c r="AJ560" s="1"/>
      <c r="AK560" s="1"/>
    </row>
    <row r="561" spans="2:37" ht="12.75">
      <c r="B561" s="143" t="s">
        <v>324</v>
      </c>
      <c r="C561" s="134" t="s">
        <v>158</v>
      </c>
      <c r="D561" s="322" t="s">
        <v>319</v>
      </c>
      <c r="E561" s="322" t="s">
        <v>319</v>
      </c>
      <c r="F561" s="322" t="s">
        <v>319</v>
      </c>
      <c r="G561" s="322" t="s">
        <v>319</v>
      </c>
      <c r="H561" s="322" t="s">
        <v>319</v>
      </c>
      <c r="I561" s="322" t="s">
        <v>319</v>
      </c>
      <c r="J561" s="322" t="s">
        <v>319</v>
      </c>
      <c r="K561" s="322" t="s">
        <v>319</v>
      </c>
      <c r="L561" s="322" t="s">
        <v>319</v>
      </c>
      <c r="M561" s="322" t="s">
        <v>319</v>
      </c>
      <c r="N561" s="322" t="s">
        <v>319</v>
      </c>
      <c r="O561" s="322" t="s">
        <v>319</v>
      </c>
      <c r="P561" s="322" t="s">
        <v>319</v>
      </c>
      <c r="Q561" s="322" t="s">
        <v>319</v>
      </c>
      <c r="R561" s="322" t="s">
        <v>319</v>
      </c>
      <c r="S561" s="322" t="s">
        <v>319</v>
      </c>
      <c r="T561" s="322" t="s">
        <v>319</v>
      </c>
      <c r="U561" s="322" t="s">
        <v>319</v>
      </c>
      <c r="V561" s="322" t="s">
        <v>319</v>
      </c>
      <c r="W561" s="322" t="s">
        <v>319</v>
      </c>
      <c r="X561" s="322" t="s">
        <v>319</v>
      </c>
      <c r="Y561" s="322" t="s">
        <v>319</v>
      </c>
      <c r="Z561" s="322" t="s">
        <v>319</v>
      </c>
      <c r="AA561" s="322" t="s">
        <v>319</v>
      </c>
      <c r="AB561" s="322">
        <v>1.6000000000000014E-2</v>
      </c>
      <c r="AC561" s="322">
        <v>9.9999999999999534E-3</v>
      </c>
      <c r="AD561" s="322" t="s">
        <v>528</v>
      </c>
      <c r="AE561" s="322" t="s">
        <v>528</v>
      </c>
      <c r="AF561" s="1"/>
      <c r="AG561" s="1"/>
      <c r="AH561" s="1"/>
      <c r="AI561" s="1"/>
      <c r="AJ561" s="1"/>
      <c r="AK561" s="1"/>
    </row>
    <row r="562" spans="2:37" ht="12.75">
      <c r="B562" s="143" t="s">
        <v>325</v>
      </c>
      <c r="C562" s="134" t="s">
        <v>158</v>
      </c>
      <c r="D562" s="322" t="s">
        <v>319</v>
      </c>
      <c r="E562" s="322" t="s">
        <v>319</v>
      </c>
      <c r="F562" s="322" t="s">
        <v>319</v>
      </c>
      <c r="G562" s="322" t="s">
        <v>319</v>
      </c>
      <c r="H562" s="322" t="s">
        <v>319</v>
      </c>
      <c r="I562" s="322" t="s">
        <v>319</v>
      </c>
      <c r="J562" s="322" t="s">
        <v>319</v>
      </c>
      <c r="K562" s="322" t="s">
        <v>319</v>
      </c>
      <c r="L562" s="322" t="s">
        <v>319</v>
      </c>
      <c r="M562" s="322" t="s">
        <v>319</v>
      </c>
      <c r="N562" s="322" t="s">
        <v>319</v>
      </c>
      <c r="O562" s="322" t="s">
        <v>319</v>
      </c>
      <c r="P562" s="322" t="s">
        <v>319</v>
      </c>
      <c r="Q562" s="322" t="s">
        <v>319</v>
      </c>
      <c r="R562" s="322" t="s">
        <v>319</v>
      </c>
      <c r="S562" s="322" t="s">
        <v>319</v>
      </c>
      <c r="T562" s="322" t="s">
        <v>319</v>
      </c>
      <c r="U562" s="322" t="s">
        <v>319</v>
      </c>
      <c r="V562" s="322" t="s">
        <v>319</v>
      </c>
      <c r="W562" s="322" t="s">
        <v>319</v>
      </c>
      <c r="X562" s="322" t="s">
        <v>319</v>
      </c>
      <c r="Y562" s="322" t="s">
        <v>319</v>
      </c>
      <c r="Z562" s="322" t="s">
        <v>319</v>
      </c>
      <c r="AA562" s="322" t="s">
        <v>319</v>
      </c>
      <c r="AB562" s="322">
        <v>0.252</v>
      </c>
      <c r="AC562" s="322">
        <v>0.17</v>
      </c>
      <c r="AD562" s="322" t="s">
        <v>528</v>
      </c>
      <c r="AE562" s="322" t="s">
        <v>528</v>
      </c>
      <c r="AF562" s="1"/>
      <c r="AG562" s="1"/>
      <c r="AH562" s="1"/>
      <c r="AI562" s="1"/>
      <c r="AJ562" s="1"/>
      <c r="AK562" s="1"/>
    </row>
    <row r="563" spans="2:37" ht="12.75">
      <c r="B563" s="143" t="s">
        <v>326</v>
      </c>
      <c r="C563" s="134" t="s">
        <v>158</v>
      </c>
      <c r="D563" s="322" t="s">
        <v>319</v>
      </c>
      <c r="E563" s="322" t="s">
        <v>319</v>
      </c>
      <c r="F563" s="322" t="s">
        <v>319</v>
      </c>
      <c r="G563" s="322" t="s">
        <v>319</v>
      </c>
      <c r="H563" s="322" t="s">
        <v>319</v>
      </c>
      <c r="I563" s="322" t="s">
        <v>319</v>
      </c>
      <c r="J563" s="322" t="s">
        <v>319</v>
      </c>
      <c r="K563" s="322" t="s">
        <v>319</v>
      </c>
      <c r="L563" s="322" t="s">
        <v>319</v>
      </c>
      <c r="M563" s="322" t="s">
        <v>319</v>
      </c>
      <c r="N563" s="322" t="s">
        <v>319</v>
      </c>
      <c r="O563" s="322" t="s">
        <v>319</v>
      </c>
      <c r="P563" s="322" t="s">
        <v>319</v>
      </c>
      <c r="Q563" s="322" t="s">
        <v>319</v>
      </c>
      <c r="R563" s="322" t="s">
        <v>319</v>
      </c>
      <c r="S563" s="322" t="s">
        <v>319</v>
      </c>
      <c r="T563" s="322" t="s">
        <v>319</v>
      </c>
      <c r="U563" s="322" t="s">
        <v>319</v>
      </c>
      <c r="V563" s="322" t="s">
        <v>319</v>
      </c>
      <c r="W563" s="322" t="s">
        <v>319</v>
      </c>
      <c r="X563" s="322" t="s">
        <v>319</v>
      </c>
      <c r="Y563" s="322" t="s">
        <v>319</v>
      </c>
      <c r="Z563" s="322" t="s">
        <v>319</v>
      </c>
      <c r="AA563" s="322" t="s">
        <v>319</v>
      </c>
      <c r="AB563" s="322">
        <v>0.252</v>
      </c>
      <c r="AC563" s="322">
        <v>0.17</v>
      </c>
      <c r="AD563" s="322" t="s">
        <v>528</v>
      </c>
      <c r="AE563" s="322" t="s">
        <v>528</v>
      </c>
      <c r="AF563" s="1"/>
      <c r="AG563" s="1"/>
      <c r="AH563" s="1"/>
      <c r="AI563" s="1"/>
      <c r="AJ563" s="1"/>
      <c r="AK563" s="1"/>
    </row>
    <row r="564" spans="2:37" ht="12.75">
      <c r="B564" s="599" t="s">
        <v>410</v>
      </c>
      <c r="C564" s="134" t="s">
        <v>158</v>
      </c>
      <c r="D564" s="322" t="s">
        <v>319</v>
      </c>
      <c r="E564" s="322" t="s">
        <v>319</v>
      </c>
      <c r="F564" s="322" t="s">
        <v>319</v>
      </c>
      <c r="G564" s="322" t="s">
        <v>319</v>
      </c>
      <c r="H564" s="322" t="s">
        <v>319</v>
      </c>
      <c r="I564" s="322" t="s">
        <v>319</v>
      </c>
      <c r="J564" s="322" t="s">
        <v>319</v>
      </c>
      <c r="K564" s="322" t="s">
        <v>319</v>
      </c>
      <c r="L564" s="322" t="s">
        <v>319</v>
      </c>
      <c r="M564" s="322" t="s">
        <v>319</v>
      </c>
      <c r="N564" s="322" t="s">
        <v>319</v>
      </c>
      <c r="O564" s="322" t="s">
        <v>319</v>
      </c>
      <c r="P564" s="322" t="s">
        <v>319</v>
      </c>
      <c r="Q564" s="322" t="s">
        <v>319</v>
      </c>
      <c r="R564" s="322" t="s">
        <v>319</v>
      </c>
      <c r="S564" s="322" t="s">
        <v>319</v>
      </c>
      <c r="T564" s="322" t="s">
        <v>319</v>
      </c>
      <c r="U564" s="322" t="s">
        <v>319</v>
      </c>
      <c r="V564" s="322" t="s">
        <v>319</v>
      </c>
      <c r="W564" s="322" t="s">
        <v>319</v>
      </c>
      <c r="X564" s="322" t="s">
        <v>319</v>
      </c>
      <c r="Y564" s="322" t="s">
        <v>319</v>
      </c>
      <c r="Z564" s="322" t="s">
        <v>319</v>
      </c>
      <c r="AA564" s="322" t="s">
        <v>319</v>
      </c>
      <c r="AB564" s="322">
        <v>0.26800000000000002</v>
      </c>
      <c r="AC564" s="322">
        <v>0.432</v>
      </c>
      <c r="AD564" s="322">
        <v>0.17</v>
      </c>
      <c r="AE564" s="322" t="s">
        <v>528</v>
      </c>
      <c r="AF564" s="1"/>
      <c r="AG564" s="1"/>
      <c r="AH564" s="1"/>
      <c r="AI564" s="1"/>
      <c r="AJ564" s="1"/>
      <c r="AK564" s="1"/>
    </row>
    <row r="565" spans="2:37" ht="14.25">
      <c r="B565" s="573"/>
      <c r="C565" s="147" t="s">
        <v>186</v>
      </c>
      <c r="D565" s="322" t="s">
        <v>319</v>
      </c>
      <c r="E565" s="322" t="s">
        <v>319</v>
      </c>
      <c r="F565" s="322" t="s">
        <v>319</v>
      </c>
      <c r="G565" s="322" t="s">
        <v>319</v>
      </c>
      <c r="H565" s="322" t="s">
        <v>319</v>
      </c>
      <c r="I565" s="322" t="s">
        <v>319</v>
      </c>
      <c r="J565" s="322" t="s">
        <v>319</v>
      </c>
      <c r="K565" s="322" t="s">
        <v>319</v>
      </c>
      <c r="L565" s="322" t="s">
        <v>319</v>
      </c>
      <c r="M565" s="322" t="s">
        <v>319</v>
      </c>
      <c r="N565" s="322" t="s">
        <v>319</v>
      </c>
      <c r="O565" s="322" t="s">
        <v>319</v>
      </c>
      <c r="P565" s="322" t="s">
        <v>319</v>
      </c>
      <c r="Q565" s="322" t="s">
        <v>319</v>
      </c>
      <c r="R565" s="322" t="s">
        <v>319</v>
      </c>
      <c r="S565" s="322" t="s">
        <v>319</v>
      </c>
      <c r="T565" s="322" t="s">
        <v>319</v>
      </c>
      <c r="U565" s="322" t="s">
        <v>319</v>
      </c>
      <c r="V565" s="322" t="s">
        <v>319</v>
      </c>
      <c r="W565" s="322" t="s">
        <v>319</v>
      </c>
      <c r="X565" s="322" t="s">
        <v>319</v>
      </c>
      <c r="Y565" s="322" t="s">
        <v>319</v>
      </c>
      <c r="Z565" s="322" t="s">
        <v>319</v>
      </c>
      <c r="AA565" s="322" t="s">
        <v>319</v>
      </c>
      <c r="AB565" s="323">
        <v>0.44220000000000004</v>
      </c>
      <c r="AC565" s="323">
        <v>0.71279999999999999</v>
      </c>
      <c r="AD565" s="323">
        <v>0.28050000000000003</v>
      </c>
      <c r="AE565" s="323" t="s">
        <v>528</v>
      </c>
      <c r="AF565" s="1"/>
      <c r="AG565" s="1"/>
      <c r="AH565" s="1"/>
      <c r="AI565" s="1"/>
      <c r="AJ565" s="1"/>
      <c r="AK565" s="1"/>
    </row>
    <row r="566" spans="2:37" ht="12.75">
      <c r="B566" s="66"/>
      <c r="C566" s="68"/>
      <c r="D566" s="418"/>
      <c r="E566" s="418"/>
      <c r="F566" s="418"/>
      <c r="G566" s="418"/>
      <c r="H566" s="418"/>
      <c r="I566" s="418"/>
      <c r="J566" s="418"/>
      <c r="K566" s="418"/>
      <c r="L566" s="418"/>
      <c r="M566" s="418"/>
      <c r="N566" s="418"/>
      <c r="O566" s="418"/>
      <c r="P566" s="418"/>
      <c r="Q566" s="418"/>
      <c r="R566" s="419"/>
      <c r="S566" s="418"/>
      <c r="T566" s="418"/>
      <c r="U566" s="418"/>
      <c r="V566" s="418"/>
      <c r="W566" s="419"/>
      <c r="X566" s="418"/>
      <c r="Y566" s="418"/>
      <c r="Z566" s="419"/>
      <c r="AA566" s="419"/>
      <c r="AB566" s="419"/>
      <c r="AC566" s="419"/>
      <c r="AD566" s="419"/>
      <c r="AE566" s="418"/>
      <c r="AF566" s="418"/>
      <c r="AG566" s="418"/>
      <c r="AH566" s="418"/>
      <c r="AI566" s="418"/>
      <c r="AJ566" s="418"/>
      <c r="AK566" s="114"/>
    </row>
    <row r="567" spans="2:37" ht="12.75">
      <c r="B567" s="66"/>
      <c r="C567" s="68"/>
      <c r="D567" s="418"/>
      <c r="E567" s="418"/>
      <c r="F567" s="418"/>
      <c r="G567" s="418"/>
      <c r="H567" s="418"/>
      <c r="I567" s="418"/>
      <c r="J567" s="418"/>
      <c r="K567" s="418"/>
      <c r="L567" s="418"/>
      <c r="M567" s="418"/>
      <c r="N567" s="418"/>
      <c r="O567" s="418"/>
      <c r="P567" s="418"/>
      <c r="Q567" s="418"/>
      <c r="R567" s="419"/>
      <c r="S567" s="418"/>
      <c r="T567" s="418"/>
      <c r="U567" s="418"/>
      <c r="V567" s="418"/>
      <c r="W567" s="419"/>
      <c r="X567" s="418"/>
      <c r="Y567" s="418"/>
      <c r="Z567" s="419"/>
      <c r="AA567" s="419"/>
      <c r="AB567" s="419"/>
      <c r="AC567" s="419"/>
      <c r="AD567" s="419"/>
      <c r="AE567" s="418"/>
      <c r="AF567" s="418"/>
      <c r="AG567" s="418"/>
      <c r="AH567" s="418"/>
      <c r="AI567" s="418"/>
      <c r="AJ567" s="418"/>
      <c r="AK567" s="114"/>
    </row>
    <row r="568" spans="2:37" ht="12.75">
      <c r="B568" s="223" t="s">
        <v>467</v>
      </c>
      <c r="C568" s="6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2:37" ht="12.75">
      <c r="B569" s="120" t="s">
        <v>114</v>
      </c>
      <c r="C569" s="120" t="s">
        <v>115</v>
      </c>
      <c r="D569" s="121">
        <v>1990</v>
      </c>
      <c r="E569" s="121">
        <f>D569+1</f>
        <v>1991</v>
      </c>
      <c r="F569" s="121">
        <f>E569+1</f>
        <v>1992</v>
      </c>
      <c r="G569" s="121">
        <f>F569+1</f>
        <v>1993</v>
      </c>
      <c r="H569" s="121">
        <f t="shared" ref="H569" si="727">G569+1</f>
        <v>1994</v>
      </c>
      <c r="I569" s="121">
        <f t="shared" ref="I569" si="728">H569+1</f>
        <v>1995</v>
      </c>
      <c r="J569" s="121">
        <f t="shared" ref="J569" si="729">I569+1</f>
        <v>1996</v>
      </c>
      <c r="K569" s="121">
        <f t="shared" ref="K569" si="730">J569+1</f>
        <v>1997</v>
      </c>
      <c r="L569" s="121">
        <f t="shared" ref="L569" si="731">K569+1</f>
        <v>1998</v>
      </c>
      <c r="M569" s="121">
        <f t="shared" ref="M569" si="732">L569+1</f>
        <v>1999</v>
      </c>
      <c r="N569" s="121">
        <f t="shared" ref="N569" si="733">M569+1</f>
        <v>2000</v>
      </c>
      <c r="O569" s="121">
        <f t="shared" ref="O569" si="734">N569+1</f>
        <v>2001</v>
      </c>
      <c r="P569" s="121">
        <f t="shared" ref="P569" si="735">O569+1</f>
        <v>2002</v>
      </c>
      <c r="Q569" s="121">
        <f t="shared" ref="Q569" si="736">P569+1</f>
        <v>2003</v>
      </c>
      <c r="R569" s="121">
        <f t="shared" ref="R569" si="737">Q569+1</f>
        <v>2004</v>
      </c>
      <c r="S569" s="121">
        <f t="shared" ref="S569" si="738">R569+1</f>
        <v>2005</v>
      </c>
      <c r="T569" s="121">
        <f t="shared" ref="T569" si="739">S569+1</f>
        <v>2006</v>
      </c>
      <c r="U569" s="121">
        <f t="shared" ref="U569" si="740">T569+1</f>
        <v>2007</v>
      </c>
      <c r="V569" s="121">
        <f t="shared" ref="V569" si="741">U569+1</f>
        <v>2008</v>
      </c>
      <c r="W569" s="121">
        <f t="shared" ref="W569" si="742">V569+1</f>
        <v>2009</v>
      </c>
      <c r="X569" s="121">
        <f t="shared" ref="X569" si="743">W569+1</f>
        <v>2010</v>
      </c>
      <c r="Y569" s="121">
        <f t="shared" ref="Y569" si="744">X569+1</f>
        <v>2011</v>
      </c>
      <c r="Z569" s="121">
        <f t="shared" ref="Z569" si="745">Y569+1</f>
        <v>2012</v>
      </c>
      <c r="AA569" s="121">
        <f t="shared" ref="AA569" si="746">Z569+1</f>
        <v>2013</v>
      </c>
      <c r="AB569" s="121">
        <f t="shared" ref="AB569" si="747">AA569+1</f>
        <v>2014</v>
      </c>
      <c r="AC569" s="121">
        <f t="shared" ref="AC569" si="748">AB569+1</f>
        <v>2015</v>
      </c>
      <c r="AD569" s="121" t="s">
        <v>512</v>
      </c>
      <c r="AE569" s="1"/>
      <c r="AF569" s="1"/>
      <c r="AG569" s="1"/>
      <c r="AH569" s="1"/>
      <c r="AI569" s="1"/>
      <c r="AJ569" s="1"/>
      <c r="AK569" s="1"/>
    </row>
    <row r="570" spans="2:37" ht="12.75">
      <c r="B570" s="360" t="s">
        <v>409</v>
      </c>
      <c r="C570" s="134" t="s">
        <v>158</v>
      </c>
      <c r="D570" s="322" t="s">
        <v>319</v>
      </c>
      <c r="E570" s="322" t="s">
        <v>319</v>
      </c>
      <c r="F570" s="322" t="s">
        <v>319</v>
      </c>
      <c r="G570" s="322" t="s">
        <v>319</v>
      </c>
      <c r="H570" s="322" t="s">
        <v>319</v>
      </c>
      <c r="I570" s="322" t="s">
        <v>319</v>
      </c>
      <c r="J570" s="322" t="s">
        <v>319</v>
      </c>
      <c r="K570" s="322" t="s">
        <v>319</v>
      </c>
      <c r="L570" s="322" t="s">
        <v>319</v>
      </c>
      <c r="M570" s="322" t="s">
        <v>319</v>
      </c>
      <c r="N570" s="322" t="s">
        <v>319</v>
      </c>
      <c r="O570" s="322" t="s">
        <v>319</v>
      </c>
      <c r="P570" s="322" t="s">
        <v>319</v>
      </c>
      <c r="Q570" s="322" t="s">
        <v>319</v>
      </c>
      <c r="R570" s="322" t="s">
        <v>319</v>
      </c>
      <c r="S570" s="322" t="s">
        <v>319</v>
      </c>
      <c r="T570" s="322" t="s">
        <v>319</v>
      </c>
      <c r="U570" s="322" t="s">
        <v>319</v>
      </c>
      <c r="V570" s="322" t="s">
        <v>319</v>
      </c>
      <c r="W570" s="322" t="s">
        <v>319</v>
      </c>
      <c r="X570" s="322" t="s">
        <v>319</v>
      </c>
      <c r="Y570" s="322" t="s">
        <v>319</v>
      </c>
      <c r="Z570" s="322" t="s">
        <v>319</v>
      </c>
      <c r="AA570" s="322" t="s">
        <v>319</v>
      </c>
      <c r="AB570" s="322">
        <v>2.08</v>
      </c>
      <c r="AC570" s="322" t="s">
        <v>528</v>
      </c>
      <c r="AD570" s="322" t="s">
        <v>528</v>
      </c>
      <c r="AE570" s="1"/>
      <c r="AF570" s="1"/>
      <c r="AG570" s="1"/>
      <c r="AH570" s="1"/>
      <c r="AI570" s="1"/>
      <c r="AJ570" s="1"/>
      <c r="AK570" s="1"/>
    </row>
    <row r="571" spans="2:37" ht="12.75">
      <c r="B571" s="143" t="s">
        <v>324</v>
      </c>
      <c r="C571" s="134" t="s">
        <v>158</v>
      </c>
      <c r="D571" s="322" t="s">
        <v>319</v>
      </c>
      <c r="E571" s="322" t="s">
        <v>319</v>
      </c>
      <c r="F571" s="322" t="s">
        <v>319</v>
      </c>
      <c r="G571" s="322" t="s">
        <v>319</v>
      </c>
      <c r="H571" s="322" t="s">
        <v>319</v>
      </c>
      <c r="I571" s="322" t="s">
        <v>319</v>
      </c>
      <c r="J571" s="322" t="s">
        <v>319</v>
      </c>
      <c r="K571" s="322" t="s">
        <v>319</v>
      </c>
      <c r="L571" s="322" t="s">
        <v>319</v>
      </c>
      <c r="M571" s="322" t="s">
        <v>319</v>
      </c>
      <c r="N571" s="322" t="s">
        <v>319</v>
      </c>
      <c r="O571" s="322" t="s">
        <v>319</v>
      </c>
      <c r="P571" s="322" t="s">
        <v>319</v>
      </c>
      <c r="Q571" s="322" t="s">
        <v>319</v>
      </c>
      <c r="R571" s="322" t="s">
        <v>319</v>
      </c>
      <c r="S571" s="322" t="s">
        <v>319</v>
      </c>
      <c r="T571" s="322" t="s">
        <v>319</v>
      </c>
      <c r="U571" s="322" t="s">
        <v>319</v>
      </c>
      <c r="V571" s="322" t="s">
        <v>319</v>
      </c>
      <c r="W571" s="322" t="s">
        <v>319</v>
      </c>
      <c r="X571" s="322" t="s">
        <v>319</v>
      </c>
      <c r="Y571" s="322" t="s">
        <v>319</v>
      </c>
      <c r="Z571" s="322" t="s">
        <v>319</v>
      </c>
      <c r="AA571" s="322" t="s">
        <v>319</v>
      </c>
      <c r="AB571" s="322">
        <v>0.12000000000000011</v>
      </c>
      <c r="AC571" s="322" t="s">
        <v>528</v>
      </c>
      <c r="AD571" s="322" t="s">
        <v>528</v>
      </c>
      <c r="AE571" s="1"/>
      <c r="AF571" s="1"/>
      <c r="AG571" s="1"/>
      <c r="AH571" s="1"/>
      <c r="AI571" s="1"/>
      <c r="AJ571" s="1"/>
      <c r="AK571" s="1"/>
    </row>
    <row r="572" spans="2:37" ht="12.75">
      <c r="B572" s="143" t="s">
        <v>325</v>
      </c>
      <c r="C572" s="134" t="s">
        <v>158</v>
      </c>
      <c r="D572" s="322" t="s">
        <v>319</v>
      </c>
      <c r="E572" s="322" t="s">
        <v>319</v>
      </c>
      <c r="F572" s="322" t="s">
        <v>319</v>
      </c>
      <c r="G572" s="322" t="s">
        <v>319</v>
      </c>
      <c r="H572" s="322" t="s">
        <v>319</v>
      </c>
      <c r="I572" s="322" t="s">
        <v>319</v>
      </c>
      <c r="J572" s="322" t="s">
        <v>319</v>
      </c>
      <c r="K572" s="322" t="s">
        <v>319</v>
      </c>
      <c r="L572" s="322" t="s">
        <v>319</v>
      </c>
      <c r="M572" s="322" t="s">
        <v>319</v>
      </c>
      <c r="N572" s="322" t="s">
        <v>319</v>
      </c>
      <c r="O572" s="322" t="s">
        <v>319</v>
      </c>
      <c r="P572" s="322" t="s">
        <v>319</v>
      </c>
      <c r="Q572" s="322" t="s">
        <v>319</v>
      </c>
      <c r="R572" s="322" t="s">
        <v>319</v>
      </c>
      <c r="S572" s="322" t="s">
        <v>319</v>
      </c>
      <c r="T572" s="322" t="s">
        <v>319</v>
      </c>
      <c r="U572" s="322" t="s">
        <v>319</v>
      </c>
      <c r="V572" s="322" t="s">
        <v>319</v>
      </c>
      <c r="W572" s="322" t="s">
        <v>319</v>
      </c>
      <c r="X572" s="322" t="s">
        <v>319</v>
      </c>
      <c r="Y572" s="322" t="s">
        <v>319</v>
      </c>
      <c r="Z572" s="322" t="s">
        <v>319</v>
      </c>
      <c r="AA572" s="322" t="s">
        <v>319</v>
      </c>
      <c r="AB572" s="322">
        <v>1.04</v>
      </c>
      <c r="AC572" s="322" t="s">
        <v>528</v>
      </c>
      <c r="AD572" s="322" t="s">
        <v>528</v>
      </c>
      <c r="AE572" s="1"/>
      <c r="AF572" s="1"/>
      <c r="AG572" s="1"/>
      <c r="AH572" s="1"/>
      <c r="AI572" s="1"/>
      <c r="AJ572" s="1"/>
      <c r="AK572" s="1"/>
    </row>
    <row r="573" spans="2:37" ht="12.75">
      <c r="B573" s="143" t="s">
        <v>326</v>
      </c>
      <c r="C573" s="134" t="s">
        <v>158</v>
      </c>
      <c r="D573" s="322" t="s">
        <v>319</v>
      </c>
      <c r="E573" s="322" t="s">
        <v>319</v>
      </c>
      <c r="F573" s="322" t="s">
        <v>319</v>
      </c>
      <c r="G573" s="322" t="s">
        <v>319</v>
      </c>
      <c r="H573" s="322" t="s">
        <v>319</v>
      </c>
      <c r="I573" s="322" t="s">
        <v>319</v>
      </c>
      <c r="J573" s="322" t="s">
        <v>319</v>
      </c>
      <c r="K573" s="322" t="s">
        <v>319</v>
      </c>
      <c r="L573" s="322" t="s">
        <v>319</v>
      </c>
      <c r="M573" s="322" t="s">
        <v>319</v>
      </c>
      <c r="N573" s="322" t="s">
        <v>319</v>
      </c>
      <c r="O573" s="322" t="s">
        <v>319</v>
      </c>
      <c r="P573" s="322" t="s">
        <v>319</v>
      </c>
      <c r="Q573" s="322" t="s">
        <v>319</v>
      </c>
      <c r="R573" s="322" t="s">
        <v>319</v>
      </c>
      <c r="S573" s="322" t="s">
        <v>319</v>
      </c>
      <c r="T573" s="322" t="s">
        <v>319</v>
      </c>
      <c r="U573" s="322" t="s">
        <v>319</v>
      </c>
      <c r="V573" s="322" t="s">
        <v>319</v>
      </c>
      <c r="W573" s="322" t="s">
        <v>319</v>
      </c>
      <c r="X573" s="322" t="s">
        <v>319</v>
      </c>
      <c r="Y573" s="322" t="s">
        <v>319</v>
      </c>
      <c r="Z573" s="322" t="s">
        <v>319</v>
      </c>
      <c r="AA573" s="322" t="s">
        <v>319</v>
      </c>
      <c r="AB573" s="322">
        <v>1.04</v>
      </c>
      <c r="AC573" s="322" t="s">
        <v>528</v>
      </c>
      <c r="AD573" s="322" t="s">
        <v>528</v>
      </c>
      <c r="AE573" s="1"/>
      <c r="AF573" s="1"/>
      <c r="AG573" s="1"/>
      <c r="AH573" s="1"/>
      <c r="AI573" s="1"/>
      <c r="AJ573" s="1"/>
      <c r="AK573" s="1"/>
    </row>
    <row r="574" spans="2:37" ht="12.75">
      <c r="B574" s="599" t="s">
        <v>350</v>
      </c>
      <c r="C574" s="134" t="s">
        <v>158</v>
      </c>
      <c r="D574" s="322" t="s">
        <v>319</v>
      </c>
      <c r="E574" s="322" t="s">
        <v>319</v>
      </c>
      <c r="F574" s="322" t="s">
        <v>319</v>
      </c>
      <c r="G574" s="322" t="s">
        <v>319</v>
      </c>
      <c r="H574" s="322" t="s">
        <v>319</v>
      </c>
      <c r="I574" s="322" t="s">
        <v>319</v>
      </c>
      <c r="J574" s="322" t="s">
        <v>319</v>
      </c>
      <c r="K574" s="322" t="s">
        <v>319</v>
      </c>
      <c r="L574" s="322" t="s">
        <v>319</v>
      </c>
      <c r="M574" s="322" t="s">
        <v>319</v>
      </c>
      <c r="N574" s="322" t="s">
        <v>319</v>
      </c>
      <c r="O574" s="322" t="s">
        <v>319</v>
      </c>
      <c r="P574" s="322" t="s">
        <v>319</v>
      </c>
      <c r="Q574" s="322" t="s">
        <v>319</v>
      </c>
      <c r="R574" s="322" t="s">
        <v>319</v>
      </c>
      <c r="S574" s="322" t="s">
        <v>319</v>
      </c>
      <c r="T574" s="322" t="s">
        <v>319</v>
      </c>
      <c r="U574" s="322" t="s">
        <v>319</v>
      </c>
      <c r="V574" s="322" t="s">
        <v>319</v>
      </c>
      <c r="W574" s="322" t="s">
        <v>319</v>
      </c>
      <c r="X574" s="322" t="s">
        <v>319</v>
      </c>
      <c r="Y574" s="322" t="s">
        <v>319</v>
      </c>
      <c r="Z574" s="322" t="s">
        <v>319</v>
      </c>
      <c r="AA574" s="322" t="s">
        <v>319</v>
      </c>
      <c r="AB574" s="322">
        <v>1.1600000000000001</v>
      </c>
      <c r="AC574" s="322">
        <v>1.04</v>
      </c>
      <c r="AD574" s="322" t="s">
        <v>528</v>
      </c>
      <c r="AE574" s="1"/>
      <c r="AF574" s="1"/>
      <c r="AG574" s="1"/>
      <c r="AH574" s="1"/>
      <c r="AI574" s="1"/>
      <c r="AJ574" s="1"/>
      <c r="AK574" s="1"/>
    </row>
    <row r="575" spans="2:37" ht="14.25">
      <c r="B575" s="573"/>
      <c r="C575" s="147" t="s">
        <v>186</v>
      </c>
      <c r="D575" s="322" t="s">
        <v>319</v>
      </c>
      <c r="E575" s="322" t="s">
        <v>319</v>
      </c>
      <c r="F575" s="322" t="s">
        <v>319</v>
      </c>
      <c r="G575" s="322" t="s">
        <v>319</v>
      </c>
      <c r="H575" s="322" t="s">
        <v>319</v>
      </c>
      <c r="I575" s="322" t="s">
        <v>319</v>
      </c>
      <c r="J575" s="322" t="s">
        <v>319</v>
      </c>
      <c r="K575" s="322" t="s">
        <v>319</v>
      </c>
      <c r="L575" s="322" t="s">
        <v>319</v>
      </c>
      <c r="M575" s="322" t="s">
        <v>319</v>
      </c>
      <c r="N575" s="322" t="s">
        <v>319</v>
      </c>
      <c r="O575" s="322" t="s">
        <v>319</v>
      </c>
      <c r="P575" s="322" t="s">
        <v>319</v>
      </c>
      <c r="Q575" s="322" t="s">
        <v>319</v>
      </c>
      <c r="R575" s="322" t="s">
        <v>319</v>
      </c>
      <c r="S575" s="322" t="s">
        <v>319</v>
      </c>
      <c r="T575" s="322" t="s">
        <v>319</v>
      </c>
      <c r="U575" s="322" t="s">
        <v>319</v>
      </c>
      <c r="V575" s="322" t="s">
        <v>319</v>
      </c>
      <c r="W575" s="322" t="s">
        <v>319</v>
      </c>
      <c r="X575" s="322" t="s">
        <v>319</v>
      </c>
      <c r="Y575" s="322" t="s">
        <v>319</v>
      </c>
      <c r="Z575" s="322" t="s">
        <v>319</v>
      </c>
      <c r="AA575" s="322" t="s">
        <v>319</v>
      </c>
      <c r="AB575" s="324">
        <v>3.8860000000000006</v>
      </c>
      <c r="AC575" s="324">
        <v>3.484</v>
      </c>
      <c r="AD575" s="324" t="s">
        <v>528</v>
      </c>
      <c r="AE575" s="1"/>
      <c r="AF575" s="1"/>
      <c r="AG575" s="1"/>
      <c r="AH575" s="1"/>
      <c r="AI575" s="1"/>
      <c r="AJ575" s="1"/>
      <c r="AK575" s="1"/>
    </row>
    <row r="576" spans="2:37" ht="12.75">
      <c r="B576" s="66"/>
      <c r="C576" s="68"/>
      <c r="D576" s="418"/>
      <c r="E576" s="418"/>
      <c r="F576" s="418"/>
      <c r="G576" s="418"/>
      <c r="H576" s="418"/>
      <c r="I576" s="418"/>
      <c r="J576" s="418"/>
      <c r="K576" s="418"/>
      <c r="L576" s="418"/>
      <c r="M576" s="418"/>
      <c r="N576" s="418"/>
      <c r="O576" s="418"/>
      <c r="P576" s="418"/>
      <c r="Q576" s="418"/>
      <c r="R576" s="419"/>
      <c r="S576" s="418"/>
      <c r="T576" s="418"/>
      <c r="U576" s="418"/>
      <c r="V576" s="418"/>
      <c r="W576" s="419"/>
      <c r="X576" s="418"/>
      <c r="Y576" s="418"/>
      <c r="Z576" s="419"/>
      <c r="AA576" s="419"/>
      <c r="AB576" s="419"/>
      <c r="AC576" s="419"/>
      <c r="AD576" s="419"/>
      <c r="AE576" s="418"/>
      <c r="AF576" s="418"/>
      <c r="AG576" s="418"/>
      <c r="AH576" s="418"/>
      <c r="AI576" s="418"/>
      <c r="AJ576" s="418"/>
      <c r="AK576" s="114"/>
    </row>
    <row r="577" spans="2:40" ht="12.75">
      <c r="B577" s="66"/>
      <c r="C577" s="68"/>
      <c r="D577" s="418"/>
      <c r="E577" s="418"/>
      <c r="F577" s="418"/>
      <c r="G577" s="418"/>
      <c r="H577" s="418"/>
      <c r="I577" s="418"/>
      <c r="J577" s="418"/>
      <c r="K577" s="418"/>
      <c r="L577" s="418"/>
      <c r="M577" s="418"/>
      <c r="N577" s="418"/>
      <c r="O577" s="418"/>
      <c r="P577" s="418"/>
      <c r="Q577" s="418"/>
      <c r="R577" s="419"/>
      <c r="S577" s="418"/>
      <c r="T577" s="418"/>
      <c r="U577" s="418"/>
      <c r="V577" s="418"/>
      <c r="W577" s="419"/>
      <c r="X577" s="418"/>
      <c r="Y577" s="418"/>
      <c r="Z577" s="419"/>
      <c r="AA577" s="419"/>
      <c r="AB577" s="419"/>
      <c r="AC577" s="419"/>
      <c r="AD577" s="419"/>
      <c r="AE577" s="418"/>
      <c r="AF577" s="418"/>
      <c r="AG577" s="418"/>
      <c r="AH577" s="418"/>
      <c r="AI577" s="418"/>
      <c r="AJ577" s="418"/>
      <c r="AK577" s="114"/>
    </row>
    <row r="578" spans="2:40" ht="12.75">
      <c r="B578" s="223" t="s">
        <v>468</v>
      </c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2:40" ht="12.75">
      <c r="B579" s="120" t="s">
        <v>114</v>
      </c>
      <c r="C579" s="120" t="s">
        <v>115</v>
      </c>
      <c r="D579" s="121">
        <v>1990</v>
      </c>
      <c r="E579" s="121">
        <f t="shared" ref="E579:AJ579" si="749">D579+1</f>
        <v>1991</v>
      </c>
      <c r="F579" s="121">
        <f t="shared" si="749"/>
        <v>1992</v>
      </c>
      <c r="G579" s="121">
        <f t="shared" si="749"/>
        <v>1993</v>
      </c>
      <c r="H579" s="121">
        <f t="shared" si="749"/>
        <v>1994</v>
      </c>
      <c r="I579" s="121">
        <f t="shared" si="749"/>
        <v>1995</v>
      </c>
      <c r="J579" s="121">
        <f t="shared" si="749"/>
        <v>1996</v>
      </c>
      <c r="K579" s="121">
        <f t="shared" si="749"/>
        <v>1997</v>
      </c>
      <c r="L579" s="121">
        <f t="shared" si="749"/>
        <v>1998</v>
      </c>
      <c r="M579" s="121">
        <f t="shared" si="749"/>
        <v>1999</v>
      </c>
      <c r="N579" s="121">
        <f t="shared" si="749"/>
        <v>2000</v>
      </c>
      <c r="O579" s="121">
        <f t="shared" si="749"/>
        <v>2001</v>
      </c>
      <c r="P579" s="121">
        <f t="shared" si="749"/>
        <v>2002</v>
      </c>
      <c r="Q579" s="121">
        <f t="shared" si="749"/>
        <v>2003</v>
      </c>
      <c r="R579" s="121">
        <f t="shared" si="749"/>
        <v>2004</v>
      </c>
      <c r="S579" s="121">
        <f t="shared" si="749"/>
        <v>2005</v>
      </c>
      <c r="T579" s="121">
        <f t="shared" si="749"/>
        <v>2006</v>
      </c>
      <c r="U579" s="121">
        <f t="shared" si="749"/>
        <v>2007</v>
      </c>
      <c r="V579" s="121">
        <f t="shared" si="749"/>
        <v>2008</v>
      </c>
      <c r="W579" s="121">
        <f t="shared" si="749"/>
        <v>2009</v>
      </c>
      <c r="X579" s="121">
        <f t="shared" si="749"/>
        <v>2010</v>
      </c>
      <c r="Y579" s="121">
        <f t="shared" si="749"/>
        <v>2011</v>
      </c>
      <c r="Z579" s="121">
        <f t="shared" si="749"/>
        <v>2012</v>
      </c>
      <c r="AA579" s="121">
        <f t="shared" si="749"/>
        <v>2013</v>
      </c>
      <c r="AB579" s="121">
        <f t="shared" si="749"/>
        <v>2014</v>
      </c>
      <c r="AC579" s="121">
        <f t="shared" si="749"/>
        <v>2015</v>
      </c>
      <c r="AD579" s="121">
        <f t="shared" si="749"/>
        <v>2016</v>
      </c>
      <c r="AE579" s="121">
        <f t="shared" si="749"/>
        <v>2017</v>
      </c>
      <c r="AF579" s="121">
        <f t="shared" si="749"/>
        <v>2018</v>
      </c>
      <c r="AG579" s="121">
        <f t="shared" si="749"/>
        <v>2019</v>
      </c>
      <c r="AH579" s="121">
        <f t="shared" si="749"/>
        <v>2020</v>
      </c>
      <c r="AI579" s="121">
        <f t="shared" si="749"/>
        <v>2021</v>
      </c>
      <c r="AJ579" s="121">
        <f t="shared" si="749"/>
        <v>2022</v>
      </c>
      <c r="AK579" s="1"/>
    </row>
    <row r="580" spans="2:40" ht="12.75">
      <c r="B580" s="86" t="s">
        <v>327</v>
      </c>
      <c r="C580" s="134" t="s">
        <v>328</v>
      </c>
      <c r="D580" s="122">
        <v>0</v>
      </c>
      <c r="E580" s="122">
        <v>0</v>
      </c>
      <c r="F580" s="122">
        <v>0</v>
      </c>
      <c r="G580" s="122">
        <v>0</v>
      </c>
      <c r="H580" s="122">
        <v>0</v>
      </c>
      <c r="I580" s="122">
        <v>0</v>
      </c>
      <c r="J580" s="122">
        <v>0</v>
      </c>
      <c r="K580" s="122">
        <v>0</v>
      </c>
      <c r="L580" s="122">
        <v>0</v>
      </c>
      <c r="M580" s="122">
        <v>0</v>
      </c>
      <c r="N580" s="122">
        <v>0</v>
      </c>
      <c r="O580" s="122">
        <v>0</v>
      </c>
      <c r="P580" s="122">
        <v>0</v>
      </c>
      <c r="Q580" s="122">
        <v>5</v>
      </c>
      <c r="R580" s="122">
        <v>9</v>
      </c>
      <c r="S580" s="122">
        <v>12</v>
      </c>
      <c r="T580" s="122">
        <v>17</v>
      </c>
      <c r="U580" s="122">
        <v>33</v>
      </c>
      <c r="V580" s="122">
        <v>48</v>
      </c>
      <c r="W580" s="122">
        <v>81</v>
      </c>
      <c r="X580" s="122">
        <v>121</v>
      </c>
      <c r="Y580" s="122">
        <v>170</v>
      </c>
      <c r="Z580" s="122">
        <v>192</v>
      </c>
      <c r="AA580" s="122">
        <v>216</v>
      </c>
      <c r="AB580" s="122">
        <v>234</v>
      </c>
      <c r="AC580" s="122">
        <v>246</v>
      </c>
      <c r="AD580" s="122">
        <v>259</v>
      </c>
      <c r="AE580" s="122">
        <v>268</v>
      </c>
      <c r="AF580" s="122">
        <v>272</v>
      </c>
      <c r="AG580" s="122">
        <v>283</v>
      </c>
      <c r="AH580" s="122">
        <v>292</v>
      </c>
      <c r="AI580" s="122">
        <v>297</v>
      </c>
      <c r="AJ580" s="122">
        <v>298</v>
      </c>
      <c r="AK580" s="187"/>
    </row>
    <row r="581" spans="2:40" ht="12.75">
      <c r="B581" s="86" t="s">
        <v>329</v>
      </c>
      <c r="C581" s="134" t="s">
        <v>330</v>
      </c>
      <c r="D581" s="122">
        <v>0</v>
      </c>
      <c r="E581" s="122">
        <v>0</v>
      </c>
      <c r="F581" s="122">
        <v>0</v>
      </c>
      <c r="G581" s="122">
        <v>0</v>
      </c>
      <c r="H581" s="122">
        <v>0</v>
      </c>
      <c r="I581" s="122">
        <v>0</v>
      </c>
      <c r="J581" s="122">
        <v>0</v>
      </c>
      <c r="K581" s="122">
        <v>0</v>
      </c>
      <c r="L581" s="122">
        <v>0</v>
      </c>
      <c r="M581" s="122">
        <v>0</v>
      </c>
      <c r="N581" s="122">
        <v>0</v>
      </c>
      <c r="O581" s="122">
        <v>0</v>
      </c>
      <c r="P581" s="122">
        <v>0</v>
      </c>
      <c r="Q581" s="122">
        <v>672.6335945599875</v>
      </c>
      <c r="R581" s="122">
        <v>672.6335945599875</v>
      </c>
      <c r="S581" s="122">
        <v>672.6335945599875</v>
      </c>
      <c r="T581" s="122">
        <v>672.6335945599875</v>
      </c>
      <c r="U581" s="122">
        <v>672.6335945599875</v>
      </c>
      <c r="V581" s="122">
        <v>672.6335945599875</v>
      </c>
      <c r="W581" s="122">
        <v>672.6335945599875</v>
      </c>
      <c r="X581" s="122">
        <v>672.6335945599875</v>
      </c>
      <c r="Y581" s="122">
        <v>672.6335945599875</v>
      </c>
      <c r="Z581" s="122">
        <v>653.1910112359551</v>
      </c>
      <c r="AA581" s="122">
        <v>677.75757575757575</v>
      </c>
      <c r="AB581" s="122">
        <v>712.51923076923072</v>
      </c>
      <c r="AC581" s="122">
        <v>698.57943925233644</v>
      </c>
      <c r="AD581" s="122">
        <v>691.875</v>
      </c>
      <c r="AE581" s="122">
        <v>601.87931034482756</v>
      </c>
      <c r="AF581" s="122">
        <v>601.87931034482756</v>
      </c>
      <c r="AG581" s="122">
        <v>601.87931034482756</v>
      </c>
      <c r="AH581" s="122">
        <v>601.87931034482756</v>
      </c>
      <c r="AI581" s="122">
        <v>601.87931034482756</v>
      </c>
      <c r="AJ581" s="122">
        <v>601.87931034482756</v>
      </c>
      <c r="AK581" s="1"/>
    </row>
    <row r="582" spans="2:40" ht="12.75">
      <c r="B582" s="199"/>
      <c r="C582" s="22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208"/>
      <c r="AH582" s="237"/>
      <c r="AI582" s="237"/>
      <c r="AJ582" s="237"/>
      <c r="AK582" s="1"/>
      <c r="AN582" s="15"/>
    </row>
    <row r="583" spans="2:40" ht="12.75">
      <c r="B583" s="66"/>
      <c r="C583" s="68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2:40" ht="14.25">
      <c r="B584" s="223" t="s">
        <v>469</v>
      </c>
      <c r="C584" s="68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106"/>
      <c r="AJ584" s="106"/>
      <c r="AK584" s="1"/>
    </row>
    <row r="585" spans="2:40" ht="12.75">
      <c r="B585" s="120" t="s">
        <v>114</v>
      </c>
      <c r="C585" s="120" t="s">
        <v>115</v>
      </c>
      <c r="D585" s="121">
        <v>1990</v>
      </c>
      <c r="E585" s="121">
        <f t="shared" ref="E585" si="750">D585+1</f>
        <v>1991</v>
      </c>
      <c r="F585" s="121">
        <f t="shared" ref="F585" si="751">E585+1</f>
        <v>1992</v>
      </c>
      <c r="G585" s="121">
        <f t="shared" ref="G585" si="752">F585+1</f>
        <v>1993</v>
      </c>
      <c r="H585" s="121">
        <f t="shared" ref="H585" si="753">G585+1</f>
        <v>1994</v>
      </c>
      <c r="I585" s="121">
        <f t="shared" ref="I585" si="754">H585+1</f>
        <v>1995</v>
      </c>
      <c r="J585" s="121">
        <f t="shared" ref="J585" si="755">I585+1</f>
        <v>1996</v>
      </c>
      <c r="K585" s="121">
        <f t="shared" ref="K585" si="756">J585+1</f>
        <v>1997</v>
      </c>
      <c r="L585" s="121">
        <f t="shared" ref="L585" si="757">K585+1</f>
        <v>1998</v>
      </c>
      <c r="M585" s="121">
        <f t="shared" ref="M585" si="758">L585+1</f>
        <v>1999</v>
      </c>
      <c r="N585" s="121">
        <f t="shared" ref="N585" si="759">M585+1</f>
        <v>2000</v>
      </c>
      <c r="O585" s="121">
        <f t="shared" ref="O585" si="760">N585+1</f>
        <v>2001</v>
      </c>
      <c r="P585" s="121">
        <f t="shared" ref="P585" si="761">O585+1</f>
        <v>2002</v>
      </c>
      <c r="Q585" s="121">
        <f t="shared" ref="Q585" si="762">P585+1</f>
        <v>2003</v>
      </c>
      <c r="R585" s="121">
        <f t="shared" ref="R585" si="763">Q585+1</f>
        <v>2004</v>
      </c>
      <c r="S585" s="121">
        <f t="shared" ref="S585" si="764">R585+1</f>
        <v>2005</v>
      </c>
      <c r="T585" s="121">
        <f t="shared" ref="T585" si="765">S585+1</f>
        <v>2006</v>
      </c>
      <c r="U585" s="121">
        <f t="shared" ref="U585" si="766">T585+1</f>
        <v>2007</v>
      </c>
      <c r="V585" s="121">
        <f t="shared" ref="V585" si="767">U585+1</f>
        <v>2008</v>
      </c>
      <c r="W585" s="121">
        <f t="shared" ref="W585" si="768">V585+1</f>
        <v>2009</v>
      </c>
      <c r="X585" s="121">
        <f t="shared" ref="X585" si="769">W585+1</f>
        <v>2010</v>
      </c>
      <c r="Y585" s="121">
        <f t="shared" ref="Y585" si="770">X585+1</f>
        <v>2011</v>
      </c>
      <c r="Z585" s="121">
        <f t="shared" ref="Z585" si="771">Y585+1</f>
        <v>2012</v>
      </c>
      <c r="AA585" s="121">
        <f t="shared" ref="AA585:AJ585" si="772">Z585+1</f>
        <v>2013</v>
      </c>
      <c r="AB585" s="121">
        <f t="shared" si="772"/>
        <v>2014</v>
      </c>
      <c r="AC585" s="121">
        <f t="shared" si="772"/>
        <v>2015</v>
      </c>
      <c r="AD585" s="121">
        <f t="shared" si="772"/>
        <v>2016</v>
      </c>
      <c r="AE585" s="121">
        <f t="shared" si="772"/>
        <v>2017</v>
      </c>
      <c r="AF585" s="121">
        <f t="shared" si="772"/>
        <v>2018</v>
      </c>
      <c r="AG585" s="121">
        <f t="shared" si="772"/>
        <v>2019</v>
      </c>
      <c r="AH585" s="121">
        <f t="shared" si="772"/>
        <v>2020</v>
      </c>
      <c r="AI585" s="121">
        <f t="shared" si="772"/>
        <v>2021</v>
      </c>
      <c r="AJ585" s="121">
        <f t="shared" si="772"/>
        <v>2022</v>
      </c>
      <c r="AK585" s="1"/>
    </row>
    <row r="586" spans="2:40" ht="14.25">
      <c r="B586" s="218" t="s">
        <v>331</v>
      </c>
      <c r="C586" s="147" t="s">
        <v>186</v>
      </c>
      <c r="D586" s="286">
        <v>7263.636363636364</v>
      </c>
      <c r="E586" s="286">
        <v>8118.1818181818171</v>
      </c>
      <c r="F586" s="286">
        <v>8972.7272727272721</v>
      </c>
      <c r="G586" s="286">
        <v>8972.7272727272721</v>
      </c>
      <c r="H586" s="286">
        <v>8545.4545454545441</v>
      </c>
      <c r="I586" s="286">
        <v>9400</v>
      </c>
      <c r="J586" s="286">
        <v>9870</v>
      </c>
      <c r="K586" s="286">
        <v>8342.5</v>
      </c>
      <c r="L586" s="286">
        <v>7621.05</v>
      </c>
      <c r="M586" s="286">
        <v>4112.5</v>
      </c>
      <c r="N586" s="286">
        <v>2361.5149999999994</v>
      </c>
      <c r="O586" s="286">
        <v>1637.6412552301263</v>
      </c>
      <c r="P586" s="286">
        <v>1331.1098117154811</v>
      </c>
      <c r="Q586" s="286">
        <v>1001.5808158995812</v>
      </c>
      <c r="R586" s="286">
        <v>812.55723849372305</v>
      </c>
      <c r="S586" s="286">
        <v>568.52989539748944</v>
      </c>
      <c r="T586" s="286">
        <v>498.39832426778378</v>
      </c>
      <c r="U586" s="286">
        <v>498.92958158996038</v>
      </c>
      <c r="V586" s="286">
        <v>479.09862970711396</v>
      </c>
      <c r="W586" s="286">
        <v>299.15500000000071</v>
      </c>
      <c r="X586" s="286">
        <v>226.51650000000041</v>
      </c>
      <c r="Y586" s="286">
        <v>220.38299999999992</v>
      </c>
      <c r="Z586" s="286">
        <v>187.50650000000067</v>
      </c>
      <c r="AA586" s="286">
        <v>165.81600000000026</v>
      </c>
      <c r="AB586" s="286">
        <v>175.05150000000043</v>
      </c>
      <c r="AC586" s="286">
        <v>225.3179999999999</v>
      </c>
      <c r="AD586" s="286">
        <v>184.56900000000007</v>
      </c>
      <c r="AE586" s="286">
        <v>145.69999999999999</v>
      </c>
      <c r="AF586" s="286">
        <v>122.2</v>
      </c>
      <c r="AG586" s="286">
        <v>115.85499999999946</v>
      </c>
      <c r="AH586" s="286">
        <v>102.60099999999987</v>
      </c>
      <c r="AI586" s="286">
        <v>91.95550000000037</v>
      </c>
      <c r="AJ586" s="286">
        <v>87.70199999999987</v>
      </c>
      <c r="AK586" s="187"/>
    </row>
    <row r="587" spans="2:40" ht="14.25">
      <c r="B587" s="218" t="s">
        <v>332</v>
      </c>
      <c r="C587" s="144" t="s">
        <v>186</v>
      </c>
      <c r="D587" s="286">
        <v>1097.8986363636361</v>
      </c>
      <c r="E587" s="286">
        <v>1227.0631818181819</v>
      </c>
      <c r="F587" s="286">
        <v>1356.227727272727</v>
      </c>
      <c r="G587" s="286">
        <v>1356.227727272727</v>
      </c>
      <c r="H587" s="286">
        <v>1291.6454545454544</v>
      </c>
      <c r="I587" s="286">
        <v>1420.81</v>
      </c>
      <c r="J587" s="286">
        <v>1710.7999999999997</v>
      </c>
      <c r="K587" s="286">
        <v>1942.51</v>
      </c>
      <c r="L587" s="286">
        <v>1472.2749999999999</v>
      </c>
      <c r="M587" s="286">
        <v>893.65780334728049</v>
      </c>
      <c r="N587" s="286">
        <v>637.50780334728029</v>
      </c>
      <c r="O587" s="286">
        <v>551.07500000000005</v>
      </c>
      <c r="P587" s="286">
        <v>335.72060669456073</v>
      </c>
      <c r="Q587" s="286">
        <v>420.65491631799165</v>
      </c>
      <c r="R587" s="286">
        <v>424.25759414225939</v>
      </c>
      <c r="S587" s="286">
        <v>387.87684100418409</v>
      </c>
      <c r="T587" s="286">
        <v>544.75949790794982</v>
      </c>
      <c r="U587" s="286">
        <v>433.41961976987443</v>
      </c>
      <c r="V587" s="286">
        <v>417.08566945606697</v>
      </c>
      <c r="W587" s="286">
        <v>474.47876569037646</v>
      </c>
      <c r="X587" s="286">
        <v>479.17876569037662</v>
      </c>
      <c r="Y587" s="286">
        <v>554.37876569037655</v>
      </c>
      <c r="Z587" s="286">
        <v>590.56876569037661</v>
      </c>
      <c r="AA587" s="286">
        <v>533.22876569037658</v>
      </c>
      <c r="AB587" s="286">
        <v>479.17876569037662</v>
      </c>
      <c r="AC587" s="286">
        <v>460.37876569037655</v>
      </c>
      <c r="AD587" s="286">
        <v>490.92876569037662</v>
      </c>
      <c r="AE587" s="286">
        <v>493.27876569037653</v>
      </c>
      <c r="AF587" s="286">
        <v>467.42876569037662</v>
      </c>
      <c r="AG587" s="286">
        <v>474.47876569037658</v>
      </c>
      <c r="AH587" s="286">
        <v>486.22876569037658</v>
      </c>
      <c r="AI587" s="286">
        <v>523.8287656903766</v>
      </c>
      <c r="AJ587" s="286">
        <v>493.27876569037653</v>
      </c>
      <c r="AK587" s="187"/>
    </row>
    <row r="588" spans="2:40" ht="12.75">
      <c r="B588" s="199"/>
      <c r="C588" s="199"/>
      <c r="D588" s="1"/>
      <c r="E588" s="1"/>
      <c r="F588" s="1"/>
      <c r="G588" s="1"/>
      <c r="H588" s="1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208"/>
      <c r="AH588" s="208"/>
      <c r="AI588" s="208"/>
      <c r="AJ588" s="208"/>
      <c r="AK588" s="1"/>
      <c r="AN588" s="15"/>
    </row>
    <row r="589" spans="2:40" ht="12.75">
      <c r="B589" s="16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2:40" ht="12.75">
      <c r="B590" s="223" t="s">
        <v>470</v>
      </c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2:40" ht="12.75">
      <c r="B591" s="185" t="s">
        <v>114</v>
      </c>
      <c r="C591" s="183"/>
      <c r="D591" s="121">
        <v>1990</v>
      </c>
      <c r="E591" s="121">
        <f t="shared" ref="E591" si="773">D591+1</f>
        <v>1991</v>
      </c>
      <c r="F591" s="121">
        <f t="shared" ref="F591" si="774">E591+1</f>
        <v>1992</v>
      </c>
      <c r="G591" s="121">
        <f t="shared" ref="G591" si="775">F591+1</f>
        <v>1993</v>
      </c>
      <c r="H591" s="121">
        <f t="shared" ref="H591" si="776">G591+1</f>
        <v>1994</v>
      </c>
      <c r="I591" s="121">
        <f t="shared" ref="I591" si="777">H591+1</f>
        <v>1995</v>
      </c>
      <c r="J591" s="121">
        <f t="shared" ref="J591" si="778">I591+1</f>
        <v>1996</v>
      </c>
      <c r="K591" s="121">
        <f t="shared" ref="K591" si="779">J591+1</f>
        <v>1997</v>
      </c>
      <c r="L591" s="121">
        <f t="shared" ref="L591" si="780">K591+1</f>
        <v>1998</v>
      </c>
      <c r="M591" s="121">
        <f t="shared" ref="M591" si="781">L591+1</f>
        <v>1999</v>
      </c>
      <c r="N591" s="121">
        <f t="shared" ref="N591" si="782">M591+1</f>
        <v>2000</v>
      </c>
      <c r="O591" s="121">
        <f t="shared" ref="O591" si="783">N591+1</f>
        <v>2001</v>
      </c>
      <c r="P591" s="121">
        <f t="shared" ref="P591" si="784">O591+1</f>
        <v>2002</v>
      </c>
      <c r="Q591" s="121">
        <f t="shared" ref="Q591" si="785">P591+1</f>
        <v>2003</v>
      </c>
      <c r="R591" s="121">
        <f t="shared" ref="R591" si="786">Q591+1</f>
        <v>2004</v>
      </c>
      <c r="S591" s="121">
        <f t="shared" ref="S591" si="787">R591+1</f>
        <v>2005</v>
      </c>
      <c r="T591" s="121">
        <f t="shared" ref="T591" si="788">S591+1</f>
        <v>2006</v>
      </c>
      <c r="U591" s="121">
        <f t="shared" ref="U591" si="789">T591+1</f>
        <v>2007</v>
      </c>
      <c r="V591" s="121">
        <f t="shared" ref="V591" si="790">U591+1</f>
        <v>2008</v>
      </c>
      <c r="W591" s="121">
        <f t="shared" ref="W591" si="791">V591+1</f>
        <v>2009</v>
      </c>
      <c r="X591" s="121">
        <f t="shared" ref="X591" si="792">W591+1</f>
        <v>2010</v>
      </c>
      <c r="Y591" s="121">
        <f t="shared" ref="Y591" si="793">X591+1</f>
        <v>2011</v>
      </c>
      <c r="Z591" s="121">
        <f t="shared" ref="Z591" si="794">Y591+1</f>
        <v>2012</v>
      </c>
      <c r="AA591" s="121">
        <f t="shared" ref="AA591:AJ591" si="795">Z591+1</f>
        <v>2013</v>
      </c>
      <c r="AB591" s="121">
        <f t="shared" si="795"/>
        <v>2014</v>
      </c>
      <c r="AC591" s="121">
        <f t="shared" si="795"/>
        <v>2015</v>
      </c>
      <c r="AD591" s="121">
        <f t="shared" si="795"/>
        <v>2016</v>
      </c>
      <c r="AE591" s="121">
        <f t="shared" si="795"/>
        <v>2017</v>
      </c>
      <c r="AF591" s="121">
        <f t="shared" si="795"/>
        <v>2018</v>
      </c>
      <c r="AG591" s="121">
        <f t="shared" si="795"/>
        <v>2019</v>
      </c>
      <c r="AH591" s="121">
        <f t="shared" si="795"/>
        <v>2020</v>
      </c>
      <c r="AI591" s="121">
        <f t="shared" si="795"/>
        <v>2021</v>
      </c>
      <c r="AJ591" s="121">
        <f t="shared" si="795"/>
        <v>2022</v>
      </c>
      <c r="AK591" s="1"/>
    </row>
    <row r="592" spans="2:40" ht="12.75">
      <c r="B592" s="209" t="s">
        <v>333</v>
      </c>
      <c r="C592" s="184"/>
      <c r="D592" s="160">
        <v>188</v>
      </c>
      <c r="E592" s="160">
        <v>176</v>
      </c>
      <c r="F592" s="160">
        <v>180</v>
      </c>
      <c r="G592" s="160">
        <v>204</v>
      </c>
      <c r="H592" s="160">
        <v>213</v>
      </c>
      <c r="I592" s="160">
        <v>214</v>
      </c>
      <c r="J592" s="160">
        <v>211</v>
      </c>
      <c r="K592" s="160">
        <v>222</v>
      </c>
      <c r="L592" s="160">
        <v>240</v>
      </c>
      <c r="M592" s="160">
        <v>221</v>
      </c>
      <c r="N592" s="160">
        <v>212</v>
      </c>
      <c r="O592" s="160">
        <v>201</v>
      </c>
      <c r="P592" s="160">
        <v>198</v>
      </c>
      <c r="Q592" s="160">
        <v>190</v>
      </c>
      <c r="R592" s="160">
        <v>201</v>
      </c>
      <c r="S592" s="160">
        <v>209</v>
      </c>
      <c r="T592" s="160">
        <v>216</v>
      </c>
      <c r="U592" s="160">
        <v>207</v>
      </c>
      <c r="V592" s="160">
        <v>214</v>
      </c>
      <c r="W592" s="160">
        <v>219</v>
      </c>
      <c r="X592" s="160">
        <v>218</v>
      </c>
      <c r="Y592" s="160">
        <v>216</v>
      </c>
      <c r="Z592" s="160">
        <v>231</v>
      </c>
      <c r="AA592" s="160">
        <v>225</v>
      </c>
      <c r="AB592" s="160">
        <v>222</v>
      </c>
      <c r="AC592" s="160">
        <v>241</v>
      </c>
      <c r="AD592" s="160">
        <v>245</v>
      </c>
      <c r="AE592" s="160">
        <v>242</v>
      </c>
      <c r="AF592" s="160">
        <v>239</v>
      </c>
      <c r="AG592" s="160">
        <v>239</v>
      </c>
      <c r="AH592" s="160">
        <v>239</v>
      </c>
      <c r="AI592" s="160">
        <v>239</v>
      </c>
      <c r="AJ592" s="160">
        <v>239</v>
      </c>
      <c r="AK592" s="187"/>
    </row>
    <row r="593" spans="2:40" ht="12.75">
      <c r="B593" s="209" t="s">
        <v>334</v>
      </c>
      <c r="C593" s="184"/>
      <c r="D593" s="160">
        <v>143</v>
      </c>
      <c r="E593" s="160">
        <v>134</v>
      </c>
      <c r="F593" s="160">
        <v>144</v>
      </c>
      <c r="G593" s="160">
        <v>156</v>
      </c>
      <c r="H593" s="160">
        <v>161</v>
      </c>
      <c r="I593" s="160">
        <v>164</v>
      </c>
      <c r="J593" s="160">
        <v>168</v>
      </c>
      <c r="K593" s="160">
        <v>160</v>
      </c>
      <c r="L593" s="160">
        <v>148</v>
      </c>
      <c r="M593" s="160">
        <v>148</v>
      </c>
      <c r="N593" s="160">
        <v>145</v>
      </c>
      <c r="O593" s="160">
        <v>147</v>
      </c>
      <c r="P593" s="160">
        <v>159</v>
      </c>
      <c r="Q593" s="160">
        <v>157</v>
      </c>
      <c r="R593" s="160">
        <v>176</v>
      </c>
      <c r="S593" s="160">
        <v>181</v>
      </c>
      <c r="T593" s="160">
        <v>184</v>
      </c>
      <c r="U593" s="160">
        <v>187</v>
      </c>
      <c r="V593" s="160">
        <v>186</v>
      </c>
      <c r="W593" s="160">
        <v>181</v>
      </c>
      <c r="X593" s="160">
        <v>174</v>
      </c>
      <c r="Y593" s="160">
        <v>179</v>
      </c>
      <c r="Z593" s="160">
        <v>184</v>
      </c>
      <c r="AA593" s="160">
        <v>188</v>
      </c>
      <c r="AB593" s="160">
        <v>190</v>
      </c>
      <c r="AC593" s="160">
        <v>193</v>
      </c>
      <c r="AD593" s="160">
        <v>183</v>
      </c>
      <c r="AE593" s="160">
        <v>191</v>
      </c>
      <c r="AF593" s="160">
        <v>198</v>
      </c>
      <c r="AG593" s="160">
        <v>198</v>
      </c>
      <c r="AH593" s="160">
        <v>198</v>
      </c>
      <c r="AI593" s="160">
        <v>198</v>
      </c>
      <c r="AJ593" s="160">
        <v>198</v>
      </c>
      <c r="AK593" s="1"/>
    </row>
    <row r="594" spans="2:40" ht="12.75">
      <c r="B594" s="209" t="s">
        <v>335</v>
      </c>
      <c r="C594" s="184"/>
      <c r="D594" s="160">
        <v>531</v>
      </c>
      <c r="E594" s="160">
        <v>552</v>
      </c>
      <c r="F594" s="160">
        <v>576</v>
      </c>
      <c r="G594" s="160">
        <v>595</v>
      </c>
      <c r="H594" s="160">
        <v>610</v>
      </c>
      <c r="I594" s="160">
        <v>641</v>
      </c>
      <c r="J594" s="160">
        <v>656</v>
      </c>
      <c r="K594" s="160">
        <v>681</v>
      </c>
      <c r="L594" s="160">
        <v>707</v>
      </c>
      <c r="M594" s="160">
        <v>741</v>
      </c>
      <c r="N594" s="160">
        <v>754</v>
      </c>
      <c r="O594" s="160">
        <v>781</v>
      </c>
      <c r="P594" s="160">
        <v>791</v>
      </c>
      <c r="Q594" s="160">
        <v>802</v>
      </c>
      <c r="R594" s="160">
        <v>838</v>
      </c>
      <c r="S594" s="160">
        <v>857</v>
      </c>
      <c r="T594" s="160">
        <v>874</v>
      </c>
      <c r="U594" s="160">
        <v>905</v>
      </c>
      <c r="V594" s="160">
        <v>922</v>
      </c>
      <c r="W594" s="160">
        <v>936</v>
      </c>
      <c r="X594" s="160">
        <v>926</v>
      </c>
      <c r="Y594" s="160">
        <v>986</v>
      </c>
      <c r="Z594" s="160">
        <v>1028</v>
      </c>
      <c r="AA594" s="160">
        <v>1068</v>
      </c>
      <c r="AB594" s="160">
        <v>1081</v>
      </c>
      <c r="AC594" s="160">
        <v>1108</v>
      </c>
      <c r="AD594" s="160">
        <v>1114</v>
      </c>
      <c r="AE594" s="160">
        <v>1146</v>
      </c>
      <c r="AF594" s="160">
        <v>1132</v>
      </c>
      <c r="AG594" s="160">
        <v>1132</v>
      </c>
      <c r="AH594" s="160">
        <v>1132</v>
      </c>
      <c r="AI594" s="160">
        <v>1132</v>
      </c>
      <c r="AJ594" s="160">
        <v>1132</v>
      </c>
      <c r="AK594" s="1"/>
    </row>
    <row r="595" spans="2:40" ht="12.75">
      <c r="B595" s="209" t="s">
        <v>336</v>
      </c>
      <c r="C595" s="184"/>
      <c r="D595" s="160">
        <v>243</v>
      </c>
      <c r="E595" s="160">
        <v>239</v>
      </c>
      <c r="F595" s="160">
        <v>256</v>
      </c>
      <c r="G595" s="160">
        <v>264</v>
      </c>
      <c r="H595" s="160">
        <v>272</v>
      </c>
      <c r="I595" s="160">
        <v>276</v>
      </c>
      <c r="J595" s="160">
        <v>294</v>
      </c>
      <c r="K595" s="160">
        <v>303</v>
      </c>
      <c r="L595" s="160">
        <v>312</v>
      </c>
      <c r="M595" s="160">
        <v>313</v>
      </c>
      <c r="N595" s="160">
        <v>314</v>
      </c>
      <c r="O595" s="160">
        <v>318</v>
      </c>
      <c r="P595" s="160">
        <v>318</v>
      </c>
      <c r="Q595" s="160">
        <v>305</v>
      </c>
      <c r="R595" s="160">
        <v>291</v>
      </c>
      <c r="S595" s="160">
        <v>282</v>
      </c>
      <c r="T595" s="160">
        <v>280.4920744314266</v>
      </c>
      <c r="U595" s="160">
        <v>276.02136457615438</v>
      </c>
      <c r="V595" s="160">
        <v>262.65127498277053</v>
      </c>
      <c r="W595" s="160">
        <v>255.11991729841492</v>
      </c>
      <c r="X595" s="160">
        <v>218.17229496898693</v>
      </c>
      <c r="Y595" s="160">
        <v>214.68297725706412</v>
      </c>
      <c r="Z595" s="160">
        <v>202.53066850447971</v>
      </c>
      <c r="AA595" s="160">
        <v>201.28325292901451</v>
      </c>
      <c r="AB595" s="160">
        <v>197.4596829772571</v>
      </c>
      <c r="AC595" s="160">
        <v>201.40317022742937</v>
      </c>
      <c r="AD595" s="160">
        <v>196.46037215713307</v>
      </c>
      <c r="AE595" s="160">
        <v>192.41075120606479</v>
      </c>
      <c r="AF595" s="160">
        <v>195.6402481047553</v>
      </c>
      <c r="AG595" s="160">
        <v>198.289455547898</v>
      </c>
      <c r="AH595" s="160">
        <v>199.87801516195725</v>
      </c>
      <c r="AI595" s="160">
        <v>201.9614059269469</v>
      </c>
      <c r="AJ595" s="160">
        <v>205.92901447277734</v>
      </c>
      <c r="AK595" s="1"/>
    </row>
    <row r="596" spans="2:40" ht="12.75">
      <c r="B596" s="229"/>
      <c r="C596" s="20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208"/>
      <c r="AH596" s="208"/>
      <c r="AI596" s="208"/>
      <c r="AJ596" s="208"/>
      <c r="AK596" s="1"/>
      <c r="AN596" s="15"/>
    </row>
    <row r="597" spans="2:40" ht="12.75">
      <c r="B597" s="16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87"/>
      <c r="AH597" s="187"/>
      <c r="AI597" s="187"/>
      <c r="AJ597" s="187"/>
      <c r="AK597" s="1"/>
      <c r="AN597" s="15"/>
    </row>
    <row r="598" spans="2:40" ht="14.25">
      <c r="B598" s="223" t="s">
        <v>471</v>
      </c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2:40" ht="12.75">
      <c r="B599" s="120" t="s">
        <v>114</v>
      </c>
      <c r="C599" s="120" t="s">
        <v>115</v>
      </c>
      <c r="D599" s="121">
        <v>1990</v>
      </c>
      <c r="E599" s="121">
        <f t="shared" ref="E599" si="796">D599+1</f>
        <v>1991</v>
      </c>
      <c r="F599" s="121">
        <f t="shared" ref="F599" si="797">E599+1</f>
        <v>1992</v>
      </c>
      <c r="G599" s="121">
        <f t="shared" ref="G599" si="798">F599+1</f>
        <v>1993</v>
      </c>
      <c r="H599" s="121">
        <f t="shared" ref="H599" si="799">G599+1</f>
        <v>1994</v>
      </c>
      <c r="I599" s="121">
        <f t="shared" ref="I599" si="800">H599+1</f>
        <v>1995</v>
      </c>
      <c r="J599" s="121">
        <f t="shared" ref="J599" si="801">I599+1</f>
        <v>1996</v>
      </c>
      <c r="K599" s="121">
        <f t="shared" ref="K599" si="802">J599+1</f>
        <v>1997</v>
      </c>
      <c r="L599" s="121">
        <f t="shared" ref="L599" si="803">K599+1</f>
        <v>1998</v>
      </c>
      <c r="M599" s="121">
        <f t="shared" ref="M599" si="804">L599+1</f>
        <v>1999</v>
      </c>
      <c r="N599" s="121">
        <f t="shared" ref="N599" si="805">M599+1</f>
        <v>2000</v>
      </c>
      <c r="O599" s="121">
        <f t="shared" ref="O599" si="806">N599+1</f>
        <v>2001</v>
      </c>
      <c r="P599" s="121">
        <f t="shared" ref="P599" si="807">O599+1</f>
        <v>2002</v>
      </c>
      <c r="Q599" s="121">
        <f t="shared" ref="Q599" si="808">P599+1</f>
        <v>2003</v>
      </c>
      <c r="R599" s="121">
        <f t="shared" ref="R599" si="809">Q599+1</f>
        <v>2004</v>
      </c>
      <c r="S599" s="121">
        <f t="shared" ref="S599" si="810">R599+1</f>
        <v>2005</v>
      </c>
      <c r="T599" s="121">
        <f t="shared" ref="T599" si="811">S599+1</f>
        <v>2006</v>
      </c>
      <c r="U599" s="121">
        <f t="shared" ref="U599" si="812">T599+1</f>
        <v>2007</v>
      </c>
      <c r="V599" s="121">
        <f t="shared" ref="V599" si="813">U599+1</f>
        <v>2008</v>
      </c>
      <c r="W599" s="121">
        <f t="shared" ref="W599" si="814">V599+1</f>
        <v>2009</v>
      </c>
      <c r="X599" s="121">
        <f t="shared" ref="X599" si="815">W599+1</f>
        <v>2010</v>
      </c>
      <c r="Y599" s="121">
        <f t="shared" ref="Y599" si="816">X599+1</f>
        <v>2011</v>
      </c>
      <c r="Z599" s="121">
        <f t="shared" ref="Z599" si="817">Y599+1</f>
        <v>2012</v>
      </c>
      <c r="AA599" s="121">
        <f t="shared" ref="AA599" si="818">Z599+1</f>
        <v>2013</v>
      </c>
      <c r="AB599" s="121">
        <f t="shared" ref="AB599:AJ599" si="819">AA599+1</f>
        <v>2014</v>
      </c>
      <c r="AC599" s="121">
        <f t="shared" si="819"/>
        <v>2015</v>
      </c>
      <c r="AD599" s="121">
        <f t="shared" si="819"/>
        <v>2016</v>
      </c>
      <c r="AE599" s="121">
        <f t="shared" si="819"/>
        <v>2017</v>
      </c>
      <c r="AF599" s="121">
        <f t="shared" si="819"/>
        <v>2018</v>
      </c>
      <c r="AG599" s="121">
        <f t="shared" si="819"/>
        <v>2019</v>
      </c>
      <c r="AH599" s="121">
        <f t="shared" si="819"/>
        <v>2020</v>
      </c>
      <c r="AI599" s="121">
        <f t="shared" si="819"/>
        <v>2021</v>
      </c>
      <c r="AJ599" s="121">
        <f t="shared" si="819"/>
        <v>2022</v>
      </c>
      <c r="AK599" s="1"/>
    </row>
    <row r="600" spans="2:40" ht="14.25">
      <c r="B600" s="310" t="s">
        <v>337</v>
      </c>
      <c r="C600" s="134" t="s">
        <v>338</v>
      </c>
      <c r="D600" s="296">
        <v>926030</v>
      </c>
      <c r="E600" s="296">
        <v>1151120</v>
      </c>
      <c r="F600" s="296">
        <v>1332295</v>
      </c>
      <c r="G600" s="296">
        <v>1327950</v>
      </c>
      <c r="H600" s="296">
        <v>1412957</v>
      </c>
      <c r="I600" s="296">
        <v>1411534</v>
      </c>
      <c r="J600" s="296">
        <v>1357862</v>
      </c>
      <c r="K600" s="296">
        <v>1305163</v>
      </c>
      <c r="L600" s="296">
        <v>1216297</v>
      </c>
      <c r="M600" s="296">
        <v>1169460</v>
      </c>
      <c r="N600" s="296">
        <v>1099979</v>
      </c>
      <c r="O600" s="296">
        <v>1108400</v>
      </c>
      <c r="P600" s="296">
        <v>1077581</v>
      </c>
      <c r="Q600" s="296">
        <v>1034947</v>
      </c>
      <c r="R600" s="296">
        <v>959816</v>
      </c>
      <c r="S600" s="296">
        <v>859389</v>
      </c>
      <c r="T600" s="296">
        <v>789558</v>
      </c>
      <c r="U600" s="296">
        <v>519011</v>
      </c>
      <c r="V600" s="296">
        <v>417919</v>
      </c>
      <c r="W600" s="296">
        <v>389749</v>
      </c>
      <c r="X600" s="296">
        <v>320110</v>
      </c>
      <c r="Y600" s="296">
        <v>314155</v>
      </c>
      <c r="Z600" s="296">
        <v>292971</v>
      </c>
      <c r="AA600" s="296">
        <v>253218</v>
      </c>
      <c r="AB600" s="296">
        <v>1111265</v>
      </c>
      <c r="AC600" s="296">
        <v>219011</v>
      </c>
      <c r="AD600" s="296">
        <v>219011</v>
      </c>
      <c r="AE600" s="296">
        <v>234691</v>
      </c>
      <c r="AF600" s="296">
        <v>211842</v>
      </c>
      <c r="AG600" s="296">
        <v>265728</v>
      </c>
      <c r="AH600" s="296">
        <v>283333</v>
      </c>
      <c r="AI600" s="296">
        <v>330111</v>
      </c>
      <c r="AJ600" s="296">
        <v>345452</v>
      </c>
      <c r="AK600" s="187"/>
    </row>
    <row r="601" spans="2:40" ht="14.25">
      <c r="B601" s="143" t="s">
        <v>339</v>
      </c>
      <c r="C601" s="134" t="s">
        <v>338</v>
      </c>
      <c r="D601" s="148" t="s">
        <v>319</v>
      </c>
      <c r="E601" s="148" t="s">
        <v>319</v>
      </c>
      <c r="F601" s="148" t="s">
        <v>319</v>
      </c>
      <c r="G601" s="148" t="s">
        <v>319</v>
      </c>
      <c r="H601" s="148" t="s">
        <v>319</v>
      </c>
      <c r="I601" s="148" t="s">
        <v>319</v>
      </c>
      <c r="J601" s="148" t="s">
        <v>319</v>
      </c>
      <c r="K601" s="148" t="s">
        <v>319</v>
      </c>
      <c r="L601" s="148" t="s">
        <v>319</v>
      </c>
      <c r="M601" s="148" t="s">
        <v>319</v>
      </c>
      <c r="N601" s="148" t="s">
        <v>319</v>
      </c>
      <c r="O601" s="148" t="s">
        <v>319</v>
      </c>
      <c r="P601" s="148" t="s">
        <v>319</v>
      </c>
      <c r="Q601" s="148" t="s">
        <v>319</v>
      </c>
      <c r="R601" s="148" t="s">
        <v>319</v>
      </c>
      <c r="S601" s="148" t="s">
        <v>319</v>
      </c>
      <c r="T601" s="148">
        <v>7822.17</v>
      </c>
      <c r="U601" s="148">
        <v>3041.9549999999999</v>
      </c>
      <c r="V601" s="148">
        <v>1453.5450000000001</v>
      </c>
      <c r="W601" s="148">
        <v>1048.95</v>
      </c>
      <c r="X601" s="148">
        <v>914.08500000000004</v>
      </c>
      <c r="Y601" s="148">
        <v>779.22</v>
      </c>
      <c r="Z601" s="148">
        <v>449.55</v>
      </c>
      <c r="AA601" s="148">
        <v>509.49</v>
      </c>
      <c r="AB601" s="148" t="s">
        <v>319</v>
      </c>
      <c r="AC601" s="148" t="s">
        <v>319</v>
      </c>
      <c r="AD601" s="148" t="s">
        <v>319</v>
      </c>
      <c r="AE601" s="148" t="s">
        <v>319</v>
      </c>
      <c r="AF601" s="148" t="s">
        <v>319</v>
      </c>
      <c r="AG601" s="148" t="s">
        <v>319</v>
      </c>
      <c r="AH601" s="148" t="s">
        <v>319</v>
      </c>
      <c r="AI601" s="148" t="s">
        <v>319</v>
      </c>
      <c r="AJ601" s="148" t="s">
        <v>319</v>
      </c>
      <c r="AK601" s="236"/>
    </row>
    <row r="602" spans="2:40" ht="12.75">
      <c r="B602" s="229"/>
      <c r="C602" s="208"/>
      <c r="AG602" s="205"/>
      <c r="AH602" s="205"/>
      <c r="AI602" s="205"/>
      <c r="AJ602" s="431"/>
      <c r="AN602" s="15"/>
    </row>
    <row r="603" spans="2:40" ht="12.75">
      <c r="B603" s="382"/>
      <c r="C603" s="63"/>
      <c r="D603" s="383"/>
      <c r="E603" s="383"/>
      <c r="F603" s="383"/>
      <c r="G603" s="383"/>
      <c r="H603" s="383"/>
      <c r="I603" s="383"/>
      <c r="J603" s="383"/>
      <c r="K603" s="383"/>
      <c r="L603" s="383"/>
      <c r="M603" s="383"/>
      <c r="N603" s="383"/>
      <c r="O603" s="383"/>
      <c r="P603" s="383"/>
      <c r="Q603" s="383"/>
      <c r="R603" s="383"/>
      <c r="S603" s="383"/>
      <c r="T603" s="383"/>
      <c r="U603" s="383"/>
      <c r="V603" s="383"/>
      <c r="W603" s="383"/>
      <c r="X603" s="383"/>
      <c r="Y603" s="383"/>
      <c r="Z603" s="383"/>
      <c r="AA603" s="383"/>
      <c r="AB603" s="383"/>
      <c r="AC603" s="383"/>
      <c r="AD603" s="383"/>
      <c r="AE603" s="383"/>
      <c r="AF603" s="383"/>
      <c r="AG603" s="383"/>
      <c r="AH603" s="383"/>
      <c r="AI603" s="383"/>
      <c r="AJ603" s="383"/>
      <c r="AK603" s="1"/>
    </row>
    <row r="604" spans="2:40" ht="14.25">
      <c r="B604" s="223" t="s">
        <v>504</v>
      </c>
      <c r="C604" s="20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64"/>
      <c r="Y604" s="64"/>
      <c r="Z604" s="64"/>
      <c r="AA604" s="64"/>
      <c r="AB604" s="64"/>
      <c r="AC604" s="64"/>
      <c r="AD604" s="64"/>
      <c r="AE604" s="64"/>
      <c r="AF604" s="64"/>
      <c r="AG604" s="201"/>
      <c r="AH604" s="201"/>
      <c r="AI604" s="201"/>
      <c r="AJ604" s="201"/>
      <c r="AK604" s="1"/>
      <c r="AN604" s="166"/>
    </row>
    <row r="605" spans="2:40" ht="12.75">
      <c r="B605" s="399" t="s">
        <v>394</v>
      </c>
      <c r="C605" s="337" t="s">
        <v>115</v>
      </c>
      <c r="D605" s="394">
        <v>1990</v>
      </c>
      <c r="E605" s="394">
        <f t="shared" ref="E605:AF605" si="820">D605+1</f>
        <v>1991</v>
      </c>
      <c r="F605" s="394">
        <f t="shared" si="820"/>
        <v>1992</v>
      </c>
      <c r="G605" s="394">
        <f t="shared" si="820"/>
        <v>1993</v>
      </c>
      <c r="H605" s="394">
        <f t="shared" si="820"/>
        <v>1994</v>
      </c>
      <c r="I605" s="394">
        <f t="shared" si="820"/>
        <v>1995</v>
      </c>
      <c r="J605" s="394">
        <f t="shared" si="820"/>
        <v>1996</v>
      </c>
      <c r="K605" s="394">
        <f t="shared" si="820"/>
        <v>1997</v>
      </c>
      <c r="L605" s="394">
        <f t="shared" si="820"/>
        <v>1998</v>
      </c>
      <c r="M605" s="394">
        <f t="shared" si="820"/>
        <v>1999</v>
      </c>
      <c r="N605" s="394">
        <f t="shared" si="820"/>
        <v>2000</v>
      </c>
      <c r="O605" s="394">
        <f t="shared" si="820"/>
        <v>2001</v>
      </c>
      <c r="P605" s="394">
        <f t="shared" si="820"/>
        <v>2002</v>
      </c>
      <c r="Q605" s="394">
        <f t="shared" si="820"/>
        <v>2003</v>
      </c>
      <c r="R605" s="394">
        <f t="shared" si="820"/>
        <v>2004</v>
      </c>
      <c r="S605" s="394">
        <f t="shared" si="820"/>
        <v>2005</v>
      </c>
      <c r="T605" s="394">
        <f t="shared" si="820"/>
        <v>2006</v>
      </c>
      <c r="U605" s="394">
        <f t="shared" si="820"/>
        <v>2007</v>
      </c>
      <c r="V605" s="394">
        <f t="shared" si="820"/>
        <v>2008</v>
      </c>
      <c r="W605" s="394">
        <f t="shared" si="820"/>
        <v>2009</v>
      </c>
      <c r="X605" s="394">
        <f t="shared" si="820"/>
        <v>2010</v>
      </c>
      <c r="Y605" s="394">
        <f t="shared" si="820"/>
        <v>2011</v>
      </c>
      <c r="Z605" s="394">
        <f t="shared" si="820"/>
        <v>2012</v>
      </c>
      <c r="AA605" s="394">
        <f t="shared" si="820"/>
        <v>2013</v>
      </c>
      <c r="AB605" s="394">
        <f t="shared" si="820"/>
        <v>2014</v>
      </c>
      <c r="AC605" s="394">
        <f t="shared" si="820"/>
        <v>2015</v>
      </c>
      <c r="AD605" s="394">
        <f t="shared" si="820"/>
        <v>2016</v>
      </c>
      <c r="AE605" s="394">
        <f t="shared" si="820"/>
        <v>2017</v>
      </c>
      <c r="AF605" s="394">
        <f t="shared" si="820"/>
        <v>2018</v>
      </c>
      <c r="AG605" s="394">
        <f t="shared" ref="AG605" si="821">AF605+1</f>
        <v>2019</v>
      </c>
      <c r="AH605" s="394">
        <f t="shared" ref="AH605" si="822">AG605+1</f>
        <v>2020</v>
      </c>
      <c r="AI605" s="394">
        <f t="shared" ref="AI605:AJ605" si="823">AH605+1</f>
        <v>2021</v>
      </c>
      <c r="AJ605" s="394">
        <f t="shared" si="823"/>
        <v>2022</v>
      </c>
      <c r="AK605" s="1"/>
    </row>
    <row r="606" spans="2:40" ht="12.75">
      <c r="B606" s="356" t="s">
        <v>390</v>
      </c>
      <c r="C606" s="397" t="s">
        <v>133</v>
      </c>
      <c r="D606" s="398">
        <v>241.53945854548047</v>
      </c>
      <c r="E606" s="398">
        <v>247.06696890911036</v>
      </c>
      <c r="F606" s="398">
        <v>252.251</v>
      </c>
      <c r="G606" s="398">
        <v>259.66737023015725</v>
      </c>
      <c r="H606" s="398">
        <v>267.09582697354296</v>
      </c>
      <c r="I606" s="398">
        <v>274.53637023015722</v>
      </c>
      <c r="J606" s="398">
        <v>281.98899999999998</v>
      </c>
      <c r="K606" s="398">
        <v>340.70100000000002</v>
      </c>
      <c r="L606" s="398">
        <v>319.44489763126927</v>
      </c>
      <c r="M606" s="398">
        <v>311.47470615980143</v>
      </c>
      <c r="N606" s="398">
        <v>306.89699999999999</v>
      </c>
      <c r="O606" s="398">
        <v>311.20986849246975</v>
      </c>
      <c r="P606" s="398">
        <v>311.39063680584883</v>
      </c>
      <c r="Q606" s="398">
        <v>331.58455257500816</v>
      </c>
      <c r="R606" s="398">
        <v>347.70058389822947</v>
      </c>
      <c r="S606" s="398">
        <v>358.57</v>
      </c>
      <c r="T606" s="398">
        <v>378.43882163509471</v>
      </c>
      <c r="U606" s="398">
        <v>392.52970944979143</v>
      </c>
      <c r="V606" s="398">
        <v>386.4045651046743</v>
      </c>
      <c r="W606" s="398">
        <v>360.20800000000003</v>
      </c>
      <c r="X606" s="398">
        <v>352.58020604947461</v>
      </c>
      <c r="Y606" s="398">
        <v>346.35500000000002</v>
      </c>
      <c r="Z606" s="398">
        <v>330.1433632869909</v>
      </c>
      <c r="AA606" s="398">
        <v>333.73</v>
      </c>
      <c r="AB606" s="398">
        <v>315.27901056743138</v>
      </c>
      <c r="AC606" s="398">
        <v>325.983</v>
      </c>
      <c r="AD606" s="398">
        <v>336.17099999999999</v>
      </c>
      <c r="AE606" s="398">
        <v>348.101</v>
      </c>
      <c r="AF606" s="398">
        <v>340.25</v>
      </c>
      <c r="AG606" s="398">
        <v>359.83</v>
      </c>
      <c r="AH606" s="398">
        <v>325.79391263582704</v>
      </c>
      <c r="AI606" s="398">
        <v>339.10268795557363</v>
      </c>
      <c r="AJ606" s="398">
        <v>365.59</v>
      </c>
      <c r="AK606" s="187"/>
    </row>
    <row r="607" spans="2:40" ht="12.75">
      <c r="B607" s="356" t="s">
        <v>391</v>
      </c>
      <c r="C607" s="397" t="s">
        <v>133</v>
      </c>
      <c r="D607" s="398">
        <v>68.767686904520829</v>
      </c>
      <c r="E607" s="398">
        <v>80.475515178390623</v>
      </c>
      <c r="F607" s="398">
        <v>92.882999999999996</v>
      </c>
      <c r="G607" s="398">
        <v>94.760825488719249</v>
      </c>
      <c r="H607" s="398">
        <v>96.595767318292346</v>
      </c>
      <c r="I607" s="398">
        <v>98.387825488719258</v>
      </c>
      <c r="J607" s="398">
        <v>100.137</v>
      </c>
      <c r="K607" s="398">
        <v>91.680999999999997</v>
      </c>
      <c r="L607" s="398">
        <v>86.437336784953317</v>
      </c>
      <c r="M607" s="398">
        <v>84.7751539525661</v>
      </c>
      <c r="N607" s="398">
        <v>84.049000000000007</v>
      </c>
      <c r="O607" s="398">
        <v>80.702715285009262</v>
      </c>
      <c r="P607" s="398">
        <v>76.524486995604406</v>
      </c>
      <c r="Q607" s="398">
        <v>77.281066297971961</v>
      </c>
      <c r="R607" s="398">
        <v>76.90483149087153</v>
      </c>
      <c r="S607" s="398">
        <v>75.308000000000007</v>
      </c>
      <c r="T607" s="398">
        <v>60.891871062086523</v>
      </c>
      <c r="U607" s="398">
        <v>45.458287524985103</v>
      </c>
      <c r="V607" s="398">
        <v>28.696255947778138</v>
      </c>
      <c r="W607" s="398">
        <v>12.92</v>
      </c>
      <c r="X607" s="398">
        <v>7.5596120639169522</v>
      </c>
      <c r="Y607" s="398">
        <v>2.0169999999999999</v>
      </c>
      <c r="Z607" s="398">
        <v>5.3794110951389369</v>
      </c>
      <c r="AA607" s="398">
        <v>8.8510000000000009</v>
      </c>
      <c r="AB607" s="398">
        <v>17.185546317673708</v>
      </c>
      <c r="AC607" s="398">
        <v>27.992999999999999</v>
      </c>
      <c r="AD607" s="398">
        <v>26.274999999999999</v>
      </c>
      <c r="AE607" s="398">
        <v>23.457999999999998</v>
      </c>
      <c r="AF607" s="398">
        <v>24.427</v>
      </c>
      <c r="AG607" s="398">
        <v>21.283999999999999</v>
      </c>
      <c r="AH607" s="398">
        <v>21.222999999999999</v>
      </c>
      <c r="AI607" s="398">
        <v>20.908448031363566</v>
      </c>
      <c r="AJ607" s="398">
        <v>21.309000000000001</v>
      </c>
      <c r="AK607" s="1"/>
    </row>
    <row r="608" spans="2:40" ht="12.75">
      <c r="B608" s="356" t="s">
        <v>392</v>
      </c>
      <c r="C608" s="397" t="s">
        <v>133</v>
      </c>
      <c r="D608" s="398">
        <v>278.5433200303645</v>
      </c>
      <c r="E608" s="398">
        <v>284.99949002277333</v>
      </c>
      <c r="F608" s="398">
        <v>291.06599999999997</v>
      </c>
      <c r="G608" s="398">
        <v>297.7897228062464</v>
      </c>
      <c r="H608" s="398">
        <v>304.42563040832857</v>
      </c>
      <c r="I608" s="398">
        <v>310.97372280624643</v>
      </c>
      <c r="J608" s="398">
        <v>317.43400000000003</v>
      </c>
      <c r="K608" s="398">
        <v>250.01499999999999</v>
      </c>
      <c r="L608" s="398">
        <v>245.85372752834959</v>
      </c>
      <c r="M608" s="398">
        <v>251.59342040649295</v>
      </c>
      <c r="N608" s="398">
        <v>260.37799999999999</v>
      </c>
      <c r="O608" s="398">
        <v>247.76775272460773</v>
      </c>
      <c r="P608" s="398">
        <v>232.72872713810838</v>
      </c>
      <c r="Q608" s="398">
        <v>232.70674325162821</v>
      </c>
      <c r="R608" s="398">
        <v>229.16744250693512</v>
      </c>
      <c r="S608" s="398">
        <v>221.95400000000001</v>
      </c>
      <c r="T608" s="398">
        <v>231.03143388940191</v>
      </c>
      <c r="U608" s="398">
        <v>236.56631307078351</v>
      </c>
      <c r="V608" s="398">
        <v>230.09307311312011</v>
      </c>
      <c r="W608" s="398">
        <v>212.09700000000001</v>
      </c>
      <c r="X608" s="398">
        <v>238.38603337295504</v>
      </c>
      <c r="Y608" s="398">
        <v>266.90800000000002</v>
      </c>
      <c r="Z608" s="398">
        <v>249.07330325004375</v>
      </c>
      <c r="AA608" s="398">
        <v>246.505</v>
      </c>
      <c r="AB608" s="398">
        <v>233.11870762358129</v>
      </c>
      <c r="AC608" s="398">
        <v>241.31399999999999</v>
      </c>
      <c r="AD608" s="398">
        <v>240.017</v>
      </c>
      <c r="AE608" s="398">
        <v>246.39500000000001</v>
      </c>
      <c r="AF608" s="398">
        <v>226.24600000000001</v>
      </c>
      <c r="AG608" s="398">
        <v>235.63900000000001</v>
      </c>
      <c r="AH608" s="398">
        <v>213.3500591379086</v>
      </c>
      <c r="AI608" s="398">
        <v>210.24988143334286</v>
      </c>
      <c r="AJ608" s="398">
        <v>214.346</v>
      </c>
      <c r="AK608" s="1"/>
    </row>
    <row r="609" spans="2:40" ht="12.75">
      <c r="B609" s="356" t="s">
        <v>393</v>
      </c>
      <c r="C609" s="397" t="s">
        <v>133</v>
      </c>
      <c r="D609" s="398">
        <v>65.119748106288824</v>
      </c>
      <c r="E609" s="398">
        <v>65.326186079716621</v>
      </c>
      <c r="F609" s="398">
        <v>65.338999999999999</v>
      </c>
      <c r="G609" s="398">
        <v>63.24961574425015</v>
      </c>
      <c r="H609" s="398">
        <v>60.940820992333521</v>
      </c>
      <c r="I609" s="398">
        <v>58.412615744250132</v>
      </c>
      <c r="J609" s="398">
        <v>55.664999999999999</v>
      </c>
      <c r="K609" s="398">
        <v>45.128999999999998</v>
      </c>
      <c r="L609" s="398">
        <v>43.594277796148774</v>
      </c>
      <c r="M609" s="398">
        <v>43.836356103270603</v>
      </c>
      <c r="N609" s="398">
        <v>44.59</v>
      </c>
      <c r="O609" s="398">
        <v>45.180096383642109</v>
      </c>
      <c r="P609" s="398">
        <v>45.172245748066182</v>
      </c>
      <c r="Q609" s="398">
        <v>48.067759318298101</v>
      </c>
      <c r="R609" s="398">
        <v>50.37065539999611</v>
      </c>
      <c r="S609" s="398">
        <v>51.912999999999997</v>
      </c>
      <c r="T609" s="398">
        <v>47.751516263069071</v>
      </c>
      <c r="U609" s="398">
        <v>42.827740832192639</v>
      </c>
      <c r="V609" s="398">
        <v>36.081691362192096</v>
      </c>
      <c r="W609" s="398">
        <v>28.399000000000001</v>
      </c>
      <c r="X609" s="398">
        <v>30.449594789964017</v>
      </c>
      <c r="Y609" s="398">
        <v>32.731999999999999</v>
      </c>
      <c r="Z609" s="398">
        <v>31.913121131615394</v>
      </c>
      <c r="AA609" s="398">
        <v>32.963999999999999</v>
      </c>
      <c r="AB609" s="398">
        <v>46.468919121350616</v>
      </c>
      <c r="AC609" s="398">
        <v>65.805999999999997</v>
      </c>
      <c r="AD609" s="398">
        <v>71.876999999999995</v>
      </c>
      <c r="AE609" s="398">
        <v>63.726999999999997</v>
      </c>
      <c r="AF609" s="398">
        <v>72.647999999999996</v>
      </c>
      <c r="AG609" s="398">
        <v>55.767000000000003</v>
      </c>
      <c r="AH609" s="398">
        <v>50.492035477759401</v>
      </c>
      <c r="AI609" s="398">
        <v>43.503484344577998</v>
      </c>
      <c r="AJ609" s="398">
        <v>37.459000000000003</v>
      </c>
      <c r="AK609" s="1"/>
    </row>
    <row r="610" spans="2:40" ht="12.75">
      <c r="B610" s="382"/>
      <c r="C610" s="63"/>
      <c r="D610" s="383"/>
      <c r="E610" s="383"/>
      <c r="F610" s="383"/>
      <c r="G610" s="383"/>
      <c r="H610" s="383"/>
      <c r="I610" s="383"/>
      <c r="J610" s="383"/>
      <c r="K610" s="383"/>
      <c r="L610" s="383"/>
      <c r="M610" s="383"/>
      <c r="N610" s="383"/>
      <c r="O610" s="383"/>
      <c r="P610" s="383"/>
      <c r="Q610" s="383"/>
      <c r="R610" s="383"/>
      <c r="S610" s="383"/>
      <c r="T610" s="383"/>
      <c r="U610" s="383"/>
      <c r="V610" s="383"/>
      <c r="W610" s="383"/>
      <c r="X610" s="383"/>
      <c r="Y610" s="383"/>
      <c r="Z610" s="383"/>
      <c r="AA610" s="383"/>
      <c r="AB610" s="383"/>
      <c r="AC610" s="383"/>
      <c r="AD610" s="383"/>
      <c r="AE610" s="383"/>
      <c r="AF610" s="383"/>
      <c r="AG610" s="383"/>
      <c r="AH610" s="383"/>
      <c r="AI610" s="383"/>
      <c r="AJ610" s="383"/>
      <c r="AK610" s="1"/>
    </row>
    <row r="611" spans="2:40" ht="12.75">
      <c r="B611" s="382"/>
      <c r="C611" s="63"/>
      <c r="D611" s="383"/>
      <c r="E611" s="383"/>
      <c r="F611" s="383"/>
      <c r="G611" s="383"/>
      <c r="H611" s="383"/>
      <c r="I611" s="383"/>
      <c r="J611" s="383"/>
      <c r="K611" s="383"/>
      <c r="L611" s="383"/>
      <c r="M611" s="383"/>
      <c r="N611" s="383"/>
      <c r="O611" s="383"/>
      <c r="P611" s="383"/>
      <c r="Q611" s="383"/>
      <c r="R611" s="383"/>
      <c r="S611" s="383"/>
      <c r="T611" s="383"/>
      <c r="U611" s="383"/>
      <c r="V611" s="383"/>
      <c r="W611" s="383"/>
      <c r="X611" s="383"/>
      <c r="Y611" s="383"/>
      <c r="Z611" s="383"/>
      <c r="AA611" s="383"/>
      <c r="AB611" s="383"/>
      <c r="AC611" s="383"/>
      <c r="AD611" s="383"/>
      <c r="AE611" s="383"/>
      <c r="AF611" s="383"/>
      <c r="AG611" s="383"/>
      <c r="AH611" s="383"/>
      <c r="AI611" s="383"/>
      <c r="AJ611" s="383"/>
      <c r="AK611" s="1"/>
    </row>
    <row r="612" spans="2:40" ht="12.75">
      <c r="B612" s="223" t="s">
        <v>472</v>
      </c>
      <c r="C612" s="20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64"/>
      <c r="Y612" s="64"/>
      <c r="Z612" s="64"/>
      <c r="AA612" s="64"/>
      <c r="AB612" s="64"/>
      <c r="AC612" s="64"/>
      <c r="AD612" s="64"/>
      <c r="AE612" s="64"/>
      <c r="AF612" s="64"/>
      <c r="AG612" s="201"/>
      <c r="AH612" s="201"/>
      <c r="AI612" s="201"/>
      <c r="AJ612" s="201"/>
      <c r="AK612" s="1"/>
      <c r="AN612" s="166"/>
    </row>
    <row r="613" spans="2:40" ht="12.75">
      <c r="B613" s="384" t="s">
        <v>114</v>
      </c>
      <c r="C613" s="384" t="s">
        <v>115</v>
      </c>
      <c r="D613" s="394">
        <v>1990</v>
      </c>
      <c r="E613" s="394">
        <f t="shared" ref="E613" si="824">D613+1</f>
        <v>1991</v>
      </c>
      <c r="F613" s="394">
        <f t="shared" ref="F613" si="825">E613+1</f>
        <v>1992</v>
      </c>
      <c r="G613" s="394">
        <f t="shared" ref="G613" si="826">F613+1</f>
        <v>1993</v>
      </c>
      <c r="H613" s="394">
        <f t="shared" ref="H613" si="827">G613+1</f>
        <v>1994</v>
      </c>
      <c r="I613" s="394">
        <f t="shared" ref="I613" si="828">H613+1</f>
        <v>1995</v>
      </c>
      <c r="J613" s="394">
        <f t="shared" ref="J613" si="829">I613+1</f>
        <v>1996</v>
      </c>
      <c r="K613" s="394">
        <f t="shared" ref="K613" si="830">J613+1</f>
        <v>1997</v>
      </c>
      <c r="L613" s="394">
        <f t="shared" ref="L613" si="831">K613+1</f>
        <v>1998</v>
      </c>
      <c r="M613" s="394">
        <f t="shared" ref="M613" si="832">L613+1</f>
        <v>1999</v>
      </c>
      <c r="N613" s="394">
        <f t="shared" ref="N613" si="833">M613+1</f>
        <v>2000</v>
      </c>
      <c r="O613" s="394">
        <f t="shared" ref="O613" si="834">N613+1</f>
        <v>2001</v>
      </c>
      <c r="P613" s="394">
        <f t="shared" ref="P613" si="835">O613+1</f>
        <v>2002</v>
      </c>
      <c r="Q613" s="394">
        <f t="shared" ref="Q613" si="836">P613+1</f>
        <v>2003</v>
      </c>
      <c r="R613" s="394">
        <f t="shared" ref="R613" si="837">Q613+1</f>
        <v>2004</v>
      </c>
      <c r="S613" s="394">
        <f t="shared" ref="S613" si="838">R613+1</f>
        <v>2005</v>
      </c>
      <c r="T613" s="394">
        <f t="shared" ref="T613" si="839">S613+1</f>
        <v>2006</v>
      </c>
      <c r="U613" s="394">
        <f t="shared" ref="U613" si="840">T613+1</f>
        <v>2007</v>
      </c>
      <c r="V613" s="394">
        <f t="shared" ref="V613" si="841">U613+1</f>
        <v>2008</v>
      </c>
      <c r="W613" s="394">
        <f t="shared" ref="W613" si="842">V613+1</f>
        <v>2009</v>
      </c>
      <c r="X613" s="394">
        <f t="shared" ref="X613" si="843">W613+1</f>
        <v>2010</v>
      </c>
      <c r="Y613" s="394">
        <f t="shared" ref="Y613" si="844">X613+1</f>
        <v>2011</v>
      </c>
      <c r="Z613" s="394">
        <f t="shared" ref="Z613" si="845">Y613+1</f>
        <v>2012</v>
      </c>
      <c r="AA613" s="394">
        <f t="shared" ref="AA613" si="846">Z613+1</f>
        <v>2013</v>
      </c>
      <c r="AB613" s="394">
        <f t="shared" ref="AB613" si="847">AA613+1</f>
        <v>2014</v>
      </c>
      <c r="AC613" s="394">
        <f t="shared" ref="AC613" si="848">AB613+1</f>
        <v>2015</v>
      </c>
      <c r="AD613" s="394">
        <f t="shared" ref="AD613" si="849">AC613+1</f>
        <v>2016</v>
      </c>
      <c r="AE613" s="394">
        <f t="shared" ref="AE613" si="850">AD613+1</f>
        <v>2017</v>
      </c>
      <c r="AF613" s="394">
        <f t="shared" ref="AF613" si="851">AE613+1</f>
        <v>2018</v>
      </c>
      <c r="AG613" s="394">
        <f t="shared" ref="AG613" si="852">AF613+1</f>
        <v>2019</v>
      </c>
      <c r="AH613" s="394">
        <f t="shared" ref="AH613" si="853">AG613+1</f>
        <v>2020</v>
      </c>
      <c r="AI613" s="394">
        <f t="shared" ref="AI613" si="854">AH613+1</f>
        <v>2021</v>
      </c>
      <c r="AJ613" s="394">
        <f t="shared" ref="AJ613" si="855">AI613+1</f>
        <v>2022</v>
      </c>
      <c r="AK613" s="1"/>
    </row>
    <row r="614" spans="2:40" s="132" customFormat="1" ht="13.5" thickBot="1">
      <c r="B614" s="389" t="s">
        <v>395</v>
      </c>
      <c r="C614" s="137" t="s">
        <v>133</v>
      </c>
      <c r="D614" s="430">
        <v>284.54615439639167</v>
      </c>
      <c r="E614" s="430">
        <v>273.46719161454547</v>
      </c>
      <c r="F614" s="430">
        <v>282.52583197520261</v>
      </c>
      <c r="G614" s="430">
        <v>258.51511934624273</v>
      </c>
      <c r="H614" s="430">
        <v>282.54196229393466</v>
      </c>
      <c r="I614" s="430">
        <v>285.77682439601637</v>
      </c>
      <c r="J614" s="430">
        <v>306.66375416325388</v>
      </c>
      <c r="K614" s="430">
        <v>315.739624637102</v>
      </c>
      <c r="L614" s="430">
        <v>310.59258656896662</v>
      </c>
      <c r="M614" s="430">
        <v>310.46171102834523</v>
      </c>
      <c r="N614" s="430">
        <v>306.13988540261528</v>
      </c>
      <c r="O614" s="430">
        <v>308.24232581007664</v>
      </c>
      <c r="P614" s="430">
        <v>295.54959795871957</v>
      </c>
      <c r="Q614" s="430">
        <v>290.65844540137897</v>
      </c>
      <c r="R614" s="430">
        <v>277.95435300727894</v>
      </c>
      <c r="S614" s="430">
        <v>316.41379864047104</v>
      </c>
      <c r="T614" s="430">
        <v>312.31009891577673</v>
      </c>
      <c r="U614" s="430">
        <v>326.50954517596824</v>
      </c>
      <c r="V614" s="430">
        <v>323.34506991926276</v>
      </c>
      <c r="W614" s="430">
        <v>335.07694401160387</v>
      </c>
      <c r="X614" s="430">
        <v>332.10199999999998</v>
      </c>
      <c r="Y614" s="430">
        <v>323.322</v>
      </c>
      <c r="Z614" s="430">
        <v>324.14499999999998</v>
      </c>
      <c r="AA614" s="430">
        <v>361.48599999999999</v>
      </c>
      <c r="AB614" s="430">
        <v>365.56099999999998</v>
      </c>
      <c r="AC614" s="430">
        <v>371.37900000000002</v>
      </c>
      <c r="AD614" s="430">
        <v>367.59800000000001</v>
      </c>
      <c r="AE614" s="430">
        <v>372.36200000000002</v>
      </c>
      <c r="AF614" s="430">
        <v>371.49299999999999</v>
      </c>
      <c r="AG614" s="430">
        <v>359.20699999999999</v>
      </c>
      <c r="AH614" s="430">
        <v>348.13400000000001</v>
      </c>
      <c r="AI614" s="430">
        <v>368.52199999999999</v>
      </c>
      <c r="AJ614" s="430">
        <v>341.78</v>
      </c>
      <c r="AK614" s="133"/>
    </row>
    <row r="615" spans="2:40" s="132" customFormat="1" ht="13.5" thickTop="1">
      <c r="B615" s="401" t="s">
        <v>396</v>
      </c>
      <c r="C615" s="400"/>
      <c r="D615" s="402"/>
      <c r="E615" s="402"/>
      <c r="F615" s="402"/>
      <c r="G615" s="402"/>
      <c r="H615" s="402"/>
      <c r="I615" s="402"/>
      <c r="J615" s="402"/>
      <c r="K615" s="402"/>
      <c r="L615" s="402"/>
      <c r="M615" s="402"/>
      <c r="N615" s="402"/>
      <c r="O615" s="402"/>
      <c r="P615" s="402"/>
      <c r="Q615" s="402"/>
      <c r="R615" s="402"/>
      <c r="S615" s="402"/>
      <c r="T615" s="402"/>
      <c r="U615" s="402"/>
      <c r="V615" s="402"/>
      <c r="W615" s="402"/>
      <c r="X615" s="402"/>
      <c r="Y615" s="402"/>
      <c r="Z615" s="402"/>
      <c r="AA615" s="402"/>
      <c r="AB615" s="402"/>
      <c r="AC615" s="402"/>
      <c r="AD615" s="402"/>
      <c r="AE615" s="402"/>
      <c r="AF615" s="402"/>
      <c r="AG615" s="402"/>
      <c r="AH615" s="402"/>
      <c r="AI615" s="402"/>
      <c r="AJ615" s="402"/>
      <c r="AK615" s="133"/>
    </row>
    <row r="616" spans="2:40" ht="12.75">
      <c r="B616" s="395" t="s">
        <v>397</v>
      </c>
      <c r="C616" s="390" t="s">
        <v>133</v>
      </c>
      <c r="D616" s="391">
        <v>132.15035547284552</v>
      </c>
      <c r="E616" s="391">
        <v>126.98547144642019</v>
      </c>
      <c r="F616" s="391">
        <v>131.17098055385131</v>
      </c>
      <c r="G616" s="391">
        <v>120.41813090893874</v>
      </c>
      <c r="H616" s="391">
        <v>132.04364962836794</v>
      </c>
      <c r="I616" s="391">
        <v>133.99620774889945</v>
      </c>
      <c r="J616" s="391">
        <v>144.26507720381403</v>
      </c>
      <c r="K616" s="391">
        <v>182.10579339900272</v>
      </c>
      <c r="L616" s="391">
        <v>175.51292822185709</v>
      </c>
      <c r="M616" s="391">
        <v>171.73937868961875</v>
      </c>
      <c r="N616" s="391">
        <v>165.62233909551176</v>
      </c>
      <c r="O616" s="391">
        <v>171.61340640131556</v>
      </c>
      <c r="P616" s="391">
        <v>169.13821417603009</v>
      </c>
      <c r="Q616" s="391">
        <v>170.79450149834179</v>
      </c>
      <c r="R616" s="391">
        <v>167.53379701062983</v>
      </c>
      <c r="S616" s="391">
        <v>195.43807969784834</v>
      </c>
      <c r="T616" s="391">
        <v>193.92294332184349</v>
      </c>
      <c r="U616" s="391">
        <v>203.72835356197896</v>
      </c>
      <c r="V616" s="391">
        <v>202.66421698237568</v>
      </c>
      <c r="W616" s="391">
        <v>210.89697949263385</v>
      </c>
      <c r="X616" s="391">
        <v>198.13753101003024</v>
      </c>
      <c r="Y616" s="391">
        <v>182.60386051335237</v>
      </c>
      <c r="Z616" s="391">
        <v>184.75697726805529</v>
      </c>
      <c r="AA616" s="391">
        <v>207.91355705877788</v>
      </c>
      <c r="AB616" s="391">
        <v>210.16446013346965</v>
      </c>
      <c r="AC616" s="391">
        <v>213.40363258927866</v>
      </c>
      <c r="AD616" s="391">
        <v>214.47129627482701</v>
      </c>
      <c r="AE616" s="391">
        <v>218.03272782659599</v>
      </c>
      <c r="AF616" s="391">
        <v>223.12689454117947</v>
      </c>
      <c r="AG616" s="391">
        <v>217.06160154432894</v>
      </c>
      <c r="AH616" s="391">
        <v>210.37040924044746</v>
      </c>
      <c r="AI616" s="391">
        <v>227.48014250624738</v>
      </c>
      <c r="AJ616" s="391">
        <v>215.45713699442695</v>
      </c>
      <c r="AK616" s="187"/>
    </row>
    <row r="617" spans="2:40" ht="12.75">
      <c r="B617" s="396" t="s">
        <v>398</v>
      </c>
      <c r="C617" s="392" t="s">
        <v>133</v>
      </c>
      <c r="D617" s="393">
        <v>152.3957989235461</v>
      </c>
      <c r="E617" s="393">
        <v>146.48172016812524</v>
      </c>
      <c r="F617" s="393">
        <v>151.3548514213513</v>
      </c>
      <c r="G617" s="393">
        <v>138.09698843730402</v>
      </c>
      <c r="H617" s="393">
        <v>150.49831266556671</v>
      </c>
      <c r="I617" s="393">
        <v>151.78061664711694</v>
      </c>
      <c r="J617" s="393">
        <v>162.39867695943991</v>
      </c>
      <c r="K617" s="393">
        <v>133.63383123809928</v>
      </c>
      <c r="L617" s="393">
        <v>135.07965834710953</v>
      </c>
      <c r="M617" s="393">
        <v>138.72233233872643</v>
      </c>
      <c r="N617" s="393">
        <v>140.51754630710357</v>
      </c>
      <c r="O617" s="393">
        <v>136.62891940876102</v>
      </c>
      <c r="P617" s="393">
        <v>126.41138378268951</v>
      </c>
      <c r="Q617" s="393">
        <v>119.86394390303714</v>
      </c>
      <c r="R617" s="393">
        <v>110.42055599664913</v>
      </c>
      <c r="S617" s="393">
        <v>120.97571894262271</v>
      </c>
      <c r="T617" s="393">
        <v>118.38715559393327</v>
      </c>
      <c r="U617" s="393">
        <v>122.78119161398932</v>
      </c>
      <c r="V617" s="393">
        <v>120.68085293688706</v>
      </c>
      <c r="W617" s="393">
        <v>124.17996451897004</v>
      </c>
      <c r="X617" s="393">
        <v>133.96446898996976</v>
      </c>
      <c r="Y617" s="393">
        <v>140.71813948664769</v>
      </c>
      <c r="Z617" s="393">
        <v>139.38802273194472</v>
      </c>
      <c r="AA617" s="393">
        <v>153.57244294122208</v>
      </c>
      <c r="AB617" s="393">
        <v>155.39653986653039</v>
      </c>
      <c r="AC617" s="393">
        <v>157.97536741072136</v>
      </c>
      <c r="AD617" s="393">
        <v>153.12670372517303</v>
      </c>
      <c r="AE617" s="393">
        <v>154.32927217340404</v>
      </c>
      <c r="AF617" s="393">
        <v>148.36610545882053</v>
      </c>
      <c r="AG617" s="393">
        <v>142.14539845567109</v>
      </c>
      <c r="AH617" s="393">
        <v>137.76359075955259</v>
      </c>
      <c r="AI617" s="393">
        <v>141.04185749375259</v>
      </c>
      <c r="AJ617" s="393">
        <v>126.32286300557304</v>
      </c>
      <c r="AK617" s="1"/>
    </row>
    <row r="618" spans="2:40" ht="12.75">
      <c r="B618" s="66"/>
      <c r="C618" s="63"/>
      <c r="D618" s="383"/>
      <c r="E618" s="383"/>
      <c r="F618" s="383"/>
      <c r="G618" s="383"/>
      <c r="H618" s="383"/>
      <c r="I618" s="383"/>
      <c r="J618" s="383"/>
      <c r="K618" s="383"/>
      <c r="L618" s="383"/>
      <c r="M618" s="383"/>
      <c r="N618" s="383"/>
      <c r="O618" s="383"/>
      <c r="P618" s="383"/>
      <c r="Q618" s="383"/>
      <c r="R618" s="383"/>
      <c r="S618" s="383"/>
      <c r="T618" s="383"/>
      <c r="U618" s="383"/>
      <c r="V618" s="383"/>
      <c r="W618" s="383"/>
      <c r="X618" s="383"/>
      <c r="Y618" s="383"/>
      <c r="Z618" s="383"/>
      <c r="AA618" s="383"/>
      <c r="AB618" s="383"/>
      <c r="AC618" s="383"/>
      <c r="AD618" s="383"/>
      <c r="AE618" s="383"/>
      <c r="AF618" s="383"/>
      <c r="AG618" s="383"/>
      <c r="AH618" s="383"/>
      <c r="AI618" s="383"/>
      <c r="AJ618" s="383"/>
      <c r="AK618" s="1"/>
    </row>
    <row r="619" spans="2:40" ht="12.75">
      <c r="B619" s="382"/>
      <c r="C619" s="63"/>
      <c r="D619" s="383"/>
      <c r="E619" s="383"/>
      <c r="F619" s="383"/>
      <c r="G619" s="383"/>
      <c r="H619" s="383"/>
      <c r="I619" s="383"/>
      <c r="J619" s="383"/>
      <c r="K619" s="383"/>
      <c r="L619" s="383"/>
      <c r="M619" s="383"/>
      <c r="N619" s="383"/>
      <c r="O619" s="383"/>
      <c r="P619" s="383"/>
      <c r="Q619" s="383"/>
      <c r="R619" s="383"/>
      <c r="S619" s="383"/>
      <c r="T619" s="383"/>
      <c r="U619" s="383"/>
      <c r="V619" s="383"/>
      <c r="W619" s="383"/>
      <c r="X619" s="383"/>
      <c r="Y619" s="383"/>
      <c r="Z619" s="383"/>
      <c r="AA619" s="383"/>
      <c r="AB619" s="383"/>
      <c r="AC619" s="383"/>
      <c r="AD619" s="383"/>
      <c r="AE619" s="383"/>
      <c r="AF619" s="383"/>
      <c r="AG619" s="383"/>
      <c r="AH619" s="383"/>
      <c r="AI619" s="383"/>
      <c r="AJ619" s="383"/>
      <c r="AK619" s="1"/>
    </row>
    <row r="620" spans="2:40" ht="14.25">
      <c r="B620" s="493" t="s">
        <v>473</v>
      </c>
      <c r="C620" s="63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1"/>
    </row>
    <row r="621" spans="2:40" ht="24">
      <c r="B621" s="385" t="s">
        <v>415</v>
      </c>
      <c r="C621" s="384" t="s">
        <v>115</v>
      </c>
      <c r="D621" s="394">
        <v>1990</v>
      </c>
      <c r="E621" s="394">
        <f t="shared" ref="E621" si="856">D621+1</f>
        <v>1991</v>
      </c>
      <c r="F621" s="394">
        <f t="shared" ref="F621" si="857">E621+1</f>
        <v>1992</v>
      </c>
      <c r="G621" s="394">
        <f t="shared" ref="G621" si="858">F621+1</f>
        <v>1993</v>
      </c>
      <c r="H621" s="394">
        <f t="shared" ref="H621" si="859">G621+1</f>
        <v>1994</v>
      </c>
      <c r="I621" s="394">
        <f t="shared" ref="I621" si="860">H621+1</f>
        <v>1995</v>
      </c>
      <c r="J621" s="394">
        <f t="shared" ref="J621" si="861">I621+1</f>
        <v>1996</v>
      </c>
      <c r="K621" s="394">
        <f t="shared" ref="K621" si="862">J621+1</f>
        <v>1997</v>
      </c>
      <c r="L621" s="394">
        <f t="shared" ref="L621" si="863">K621+1</f>
        <v>1998</v>
      </c>
      <c r="M621" s="394">
        <f t="shared" ref="M621" si="864">L621+1</f>
        <v>1999</v>
      </c>
      <c r="N621" s="394">
        <f t="shared" ref="N621" si="865">M621+1</f>
        <v>2000</v>
      </c>
      <c r="O621" s="394">
        <f t="shared" ref="O621" si="866">N621+1</f>
        <v>2001</v>
      </c>
      <c r="P621" s="394">
        <f t="shared" ref="P621" si="867">O621+1</f>
        <v>2002</v>
      </c>
      <c r="Q621" s="394">
        <f t="shared" ref="Q621" si="868">P621+1</f>
        <v>2003</v>
      </c>
      <c r="R621" s="394">
        <f t="shared" ref="R621" si="869">Q621+1</f>
        <v>2004</v>
      </c>
      <c r="S621" s="394">
        <f t="shared" ref="S621" si="870">R621+1</f>
        <v>2005</v>
      </c>
      <c r="T621" s="394">
        <f t="shared" ref="T621" si="871">S621+1</f>
        <v>2006</v>
      </c>
      <c r="U621" s="394">
        <f t="shared" ref="U621" si="872">T621+1</f>
        <v>2007</v>
      </c>
      <c r="V621" s="394">
        <f t="shared" ref="V621" si="873">U621+1</f>
        <v>2008</v>
      </c>
      <c r="W621" s="394">
        <f t="shared" ref="W621" si="874">V621+1</f>
        <v>2009</v>
      </c>
      <c r="X621" s="394">
        <f t="shared" ref="X621" si="875">W621+1</f>
        <v>2010</v>
      </c>
      <c r="Y621" s="394">
        <f t="shared" ref="Y621" si="876">X621+1</f>
        <v>2011</v>
      </c>
      <c r="Z621" s="394">
        <f t="shared" ref="Z621" si="877">Y621+1</f>
        <v>2012</v>
      </c>
      <c r="AA621" s="394">
        <f t="shared" ref="AA621" si="878">Z621+1</f>
        <v>2013</v>
      </c>
      <c r="AB621" s="394">
        <f t="shared" ref="AB621" si="879">AA621+1</f>
        <v>2014</v>
      </c>
      <c r="AC621" s="394">
        <f t="shared" ref="AC621" si="880">AB621+1</f>
        <v>2015</v>
      </c>
      <c r="AD621" s="394">
        <f t="shared" ref="AD621" si="881">AC621+1</f>
        <v>2016</v>
      </c>
      <c r="AE621" s="394">
        <f t="shared" ref="AE621" si="882">AD621+1</f>
        <v>2017</v>
      </c>
      <c r="AF621" s="394">
        <f t="shared" ref="AF621" si="883">AE621+1</f>
        <v>2018</v>
      </c>
      <c r="AG621" s="394">
        <f t="shared" ref="AG621" si="884">AF621+1</f>
        <v>2019</v>
      </c>
      <c r="AH621" s="394">
        <f t="shared" ref="AH621" si="885">AG621+1</f>
        <v>2020</v>
      </c>
      <c r="AI621" s="394">
        <f t="shared" ref="AI621" si="886">AH621+1</f>
        <v>2021</v>
      </c>
      <c r="AJ621" s="394">
        <f t="shared" ref="AJ621" si="887">AI621+1</f>
        <v>2022</v>
      </c>
      <c r="AK621" s="1"/>
    </row>
    <row r="622" spans="2:40" ht="12.75">
      <c r="B622" s="404" t="s">
        <v>385</v>
      </c>
      <c r="C622" s="144" t="s">
        <v>133</v>
      </c>
      <c r="D622" s="442">
        <v>39.398422166748716</v>
      </c>
      <c r="E622" s="442">
        <v>40.838153471990964</v>
      </c>
      <c r="F622" s="442">
        <v>42.264202733105577</v>
      </c>
      <c r="G622" s="442">
        <v>43.103326995813411</v>
      </c>
      <c r="H622" s="442">
        <v>43.922087079049717</v>
      </c>
      <c r="I622" s="442">
        <v>44.720482982814495</v>
      </c>
      <c r="J622" s="442">
        <v>45.498514707107745</v>
      </c>
      <c r="K622" s="442">
        <v>43.829789017581874</v>
      </c>
      <c r="L622" s="442">
        <v>41.89015609803694</v>
      </c>
      <c r="M622" s="442">
        <v>41.670225587684428</v>
      </c>
      <c r="N622" s="442">
        <v>41.925324722939763</v>
      </c>
      <c r="O622" s="442">
        <v>41.259402797798685</v>
      </c>
      <c r="P622" s="442">
        <v>40.112077152333555</v>
      </c>
      <c r="Q622" s="442">
        <v>41.54735503734868</v>
      </c>
      <c r="R622" s="442">
        <v>42.421111583453992</v>
      </c>
      <c r="S622" s="442">
        <v>38.506705965672381</v>
      </c>
      <c r="T622" s="442">
        <v>50.195563305078572</v>
      </c>
      <c r="U622" s="442">
        <v>50.934125612320443</v>
      </c>
      <c r="V622" s="442">
        <v>40.195259546138111</v>
      </c>
      <c r="W622" s="442">
        <v>55.115928143712566</v>
      </c>
      <c r="X622" s="442">
        <v>40.883404007960195</v>
      </c>
      <c r="Y622" s="442">
        <v>81.649512000000001</v>
      </c>
      <c r="Z622" s="442">
        <v>62.267429075142694</v>
      </c>
      <c r="AA622" s="442">
        <v>51.008100000000006</v>
      </c>
      <c r="AB622" s="442">
        <v>51.412383424923114</v>
      </c>
      <c r="AC622" s="442">
        <v>52.88768000000001</v>
      </c>
      <c r="AD622" s="442">
        <v>55.970219999999998</v>
      </c>
      <c r="AE622" s="442">
        <v>58.865177379407953</v>
      </c>
      <c r="AF622" s="442">
        <v>61.82511248587776</v>
      </c>
      <c r="AG622" s="442">
        <v>64.019303449542079</v>
      </c>
      <c r="AH622" s="442">
        <v>57.925880785398206</v>
      </c>
      <c r="AI622" s="442">
        <v>58.469720676677923</v>
      </c>
      <c r="AJ622" s="442">
        <v>68.497889430709932</v>
      </c>
      <c r="AK622" s="1"/>
      <c r="AN622" s="8"/>
    </row>
    <row r="623" spans="2:40" ht="12.75">
      <c r="B623" s="404" t="s">
        <v>386</v>
      </c>
      <c r="C623" s="144" t="s">
        <v>133</v>
      </c>
      <c r="D623" s="442">
        <v>25.93865691752751</v>
      </c>
      <c r="E623" s="442">
        <v>26.886529810052142</v>
      </c>
      <c r="F623" s="442">
        <v>27.825394883759696</v>
      </c>
      <c r="G623" s="442">
        <v>28.377847372070796</v>
      </c>
      <c r="H623" s="442">
        <v>28.916892738074228</v>
      </c>
      <c r="I623" s="442">
        <v>29.442530981769988</v>
      </c>
      <c r="J623" s="442">
        <v>29.954762103158075</v>
      </c>
      <c r="K623" s="442">
        <v>28.856126656111996</v>
      </c>
      <c r="L623" s="442">
        <v>27.579134581833447</v>
      </c>
      <c r="M623" s="442">
        <v>27.434339391061954</v>
      </c>
      <c r="N623" s="442">
        <v>27.602288475960343</v>
      </c>
      <c r="O623" s="442">
        <v>27.163866848896507</v>
      </c>
      <c r="P623" s="442">
        <v>26.408504459904247</v>
      </c>
      <c r="Q623" s="442">
        <v>27.353445363455013</v>
      </c>
      <c r="R623" s="442">
        <v>27.928698635856296</v>
      </c>
      <c r="S623" s="442">
        <v>41.985872354607558</v>
      </c>
      <c r="T623" s="442">
        <v>37.751371210374955</v>
      </c>
      <c r="U623" s="442">
        <v>41.907068138775401</v>
      </c>
      <c r="V623" s="442">
        <v>34.063779276388232</v>
      </c>
      <c r="W623" s="442">
        <v>34.906754491017963</v>
      </c>
      <c r="X623" s="442">
        <v>40.883404007960195</v>
      </c>
      <c r="Y623" s="442">
        <v>36.288671999999998</v>
      </c>
      <c r="Z623" s="442">
        <v>32.67498753448082</v>
      </c>
      <c r="AA623" s="442">
        <v>39.811200000000014</v>
      </c>
      <c r="AB623" s="442">
        <v>37.947235385062299</v>
      </c>
      <c r="AC623" s="442">
        <v>39.004664000000005</v>
      </c>
      <c r="AD623" s="442">
        <v>41.134740000000001</v>
      </c>
      <c r="AE623" s="442">
        <v>38.987832291543818</v>
      </c>
      <c r="AF623" s="442">
        <v>39.092624421443936</v>
      </c>
      <c r="AG623" s="442">
        <v>43.690339662173834</v>
      </c>
      <c r="AH623" s="442">
        <v>33.148185185869565</v>
      </c>
      <c r="AI623" s="442">
        <v>37.067217111236737</v>
      </c>
      <c r="AJ623" s="442">
        <v>37.403804218643693</v>
      </c>
      <c r="AK623" s="1"/>
      <c r="AN623" s="8"/>
    </row>
    <row r="624" spans="2:40" ht="12.75">
      <c r="B624" s="404" t="s">
        <v>399</v>
      </c>
      <c r="C624" s="144" t="s">
        <v>133</v>
      </c>
      <c r="D624" s="442">
        <v>94.32734269798344</v>
      </c>
      <c r="E624" s="442">
        <v>97.774334246219013</v>
      </c>
      <c r="F624" s="442">
        <v>101.18856836930256</v>
      </c>
      <c r="G624" s="442">
        <v>103.19759201902215</v>
      </c>
      <c r="H624" s="442">
        <v>105.15785993614807</v>
      </c>
      <c r="I624" s="442">
        <v>107.06937212068034</v>
      </c>
      <c r="J624" s="442">
        <v>108.93212857261895</v>
      </c>
      <c r="K624" s="442">
        <v>104.93688075993668</v>
      </c>
      <c r="L624" s="442">
        <v>100.29302933015482</v>
      </c>
      <c r="M624" s="442">
        <v>99.766473709933251</v>
      </c>
      <c r="N624" s="442">
        <v>100.37722973085576</v>
      </c>
      <c r="O624" s="442">
        <v>98.782885536638346</v>
      </c>
      <c r="P624" s="442">
        <v>96.035968949777839</v>
      </c>
      <c r="Q624" s="442">
        <v>99.47229815995928</v>
      </c>
      <c r="R624" s="442">
        <v>101.5642381064438</v>
      </c>
      <c r="S624" s="442">
        <v>103.66736460589901</v>
      </c>
      <c r="T624" s="442">
        <v>93.451096403495526</v>
      </c>
      <c r="U624" s="442">
        <v>94.754212553436517</v>
      </c>
      <c r="V624" s="442">
        <v>94.697306388359294</v>
      </c>
      <c r="W624" s="442">
        <v>90.635081836327345</v>
      </c>
      <c r="X624" s="442">
        <v>90.572464263788731</v>
      </c>
      <c r="Y624" s="442">
        <v>97.849811999999986</v>
      </c>
      <c r="Z624" s="442">
        <v>98.024962603442461</v>
      </c>
      <c r="AA624" s="442">
        <v>102.63825000000001</v>
      </c>
      <c r="AB624" s="442">
        <v>99.152453748065994</v>
      </c>
      <c r="AC624" s="442">
        <v>110.40303200000002</v>
      </c>
      <c r="AD624" s="442">
        <v>114.6378</v>
      </c>
      <c r="AE624" s="442">
        <v>114.97567401816254</v>
      </c>
      <c r="AF624" s="442">
        <v>119.89660061278785</v>
      </c>
      <c r="AG624" s="442">
        <v>123.59712188958009</v>
      </c>
      <c r="AH624" s="442">
        <v>120.74920611915775</v>
      </c>
      <c r="AI624" s="442">
        <v>124.30702478774252</v>
      </c>
      <c r="AJ624" s="442">
        <v>126.11017811295079</v>
      </c>
      <c r="AK624" s="1"/>
      <c r="AN624" s="8"/>
    </row>
    <row r="625" spans="1:40" ht="12.75">
      <c r="B625" s="405" t="s">
        <v>388</v>
      </c>
      <c r="C625" s="129" t="s">
        <v>133</v>
      </c>
      <c r="D625" s="442">
        <v>282.54608428021032</v>
      </c>
      <c r="E625" s="442">
        <v>292.87112828806795</v>
      </c>
      <c r="F625" s="442">
        <v>303.09805141238235</v>
      </c>
      <c r="G625" s="442">
        <v>309.11583744577121</v>
      </c>
      <c r="H625" s="442">
        <v>314.98758161116569</v>
      </c>
      <c r="I625" s="442">
        <v>320.71328390856593</v>
      </c>
      <c r="J625" s="442">
        <v>326.29294433797185</v>
      </c>
      <c r="K625" s="442">
        <v>314.32566536121988</v>
      </c>
      <c r="L625" s="442">
        <v>300.41557312354286</v>
      </c>
      <c r="M625" s="442">
        <v>298.83833979549627</v>
      </c>
      <c r="N625" s="442">
        <v>300.66778518456795</v>
      </c>
      <c r="O625" s="442">
        <v>295.8921210326227</v>
      </c>
      <c r="P625" s="442">
        <v>287.66406643824268</v>
      </c>
      <c r="Q625" s="442">
        <v>297.95717270906346</v>
      </c>
      <c r="R625" s="442">
        <v>304.22332442629181</v>
      </c>
      <c r="S625" s="442">
        <v>315.83754540909842</v>
      </c>
      <c r="T625" s="442">
        <v>360.10380874048627</v>
      </c>
      <c r="U625" s="442">
        <v>356.1204064232312</v>
      </c>
      <c r="V625" s="442">
        <v>354.94458005996535</v>
      </c>
      <c r="W625" s="442">
        <v>304.36240319361281</v>
      </c>
      <c r="X625" s="442">
        <v>323.29337938602373</v>
      </c>
      <c r="Y625" s="442">
        <v>324.65401199999997</v>
      </c>
      <c r="Z625" s="442">
        <v>307.63809018313071</v>
      </c>
      <c r="AA625" s="442">
        <v>309.15885000000003</v>
      </c>
      <c r="AB625" s="442">
        <v>302.35377871323823</v>
      </c>
      <c r="AC625" s="442">
        <v>320.63156000000004</v>
      </c>
      <c r="AD625" s="442">
        <v>320.98583999999994</v>
      </c>
      <c r="AE625" s="442">
        <v>323.23678252152382</v>
      </c>
      <c r="AF625" s="442">
        <v>308.7135792680387</v>
      </c>
      <c r="AG625" s="442">
        <v>301.20386361672712</v>
      </c>
      <c r="AH625" s="442">
        <v>261.45714508644494</v>
      </c>
      <c r="AI625" s="442">
        <v>253.58280287562084</v>
      </c>
      <c r="AJ625" s="442">
        <v>268.56369641642101</v>
      </c>
      <c r="AK625" s="187"/>
    </row>
    <row r="626" spans="1:40" ht="12.75">
      <c r="B626" s="404" t="s">
        <v>387</v>
      </c>
      <c r="C626" s="144" t="s">
        <v>133</v>
      </c>
      <c r="D626" s="442">
        <v>112.85495478193167</v>
      </c>
      <c r="E626" s="442">
        <v>116.97899839625627</v>
      </c>
      <c r="F626" s="442">
        <v>121.06385042913092</v>
      </c>
      <c r="G626" s="442">
        <v>123.46748299907273</v>
      </c>
      <c r="H626" s="442">
        <v>125.81278332048682</v>
      </c>
      <c r="I626" s="442">
        <v>128.09975139337323</v>
      </c>
      <c r="J626" s="442">
        <v>130.32838721773189</v>
      </c>
      <c r="K626" s="442">
        <v>125.5483998000167</v>
      </c>
      <c r="L626" s="442">
        <v>119.99241117432157</v>
      </c>
      <c r="M626" s="442">
        <v>119.36243041783464</v>
      </c>
      <c r="N626" s="442">
        <v>120.09315007082743</v>
      </c>
      <c r="O626" s="442">
        <v>118.18564757156443</v>
      </c>
      <c r="P626" s="442">
        <v>114.89918642113803</v>
      </c>
      <c r="Q626" s="442">
        <v>119.01047341957</v>
      </c>
      <c r="R626" s="442">
        <v>121.51330856062688</v>
      </c>
      <c r="S626" s="442">
        <v>111.21538660223293</v>
      </c>
      <c r="T626" s="442">
        <v>119.53603752508582</v>
      </c>
      <c r="U626" s="442">
        <v>109.52032643400358</v>
      </c>
      <c r="V626" s="442">
        <v>108.32281809891458</v>
      </c>
      <c r="W626" s="442">
        <v>82.061493013972068</v>
      </c>
      <c r="X626" s="442">
        <v>75.477053553157276</v>
      </c>
      <c r="Y626" s="442">
        <v>66.745235999999991</v>
      </c>
      <c r="Z626" s="442">
        <v>69.665539460308167</v>
      </c>
      <c r="AA626" s="442">
        <v>74.023950000000013</v>
      </c>
      <c r="AB626" s="442">
        <v>72.222157668344352</v>
      </c>
      <c r="AC626" s="442">
        <v>74.042752000000021</v>
      </c>
      <c r="AD626" s="442">
        <v>73.503059999999991</v>
      </c>
      <c r="AE626" s="442">
        <v>71.684426111569778</v>
      </c>
      <c r="AF626" s="442">
        <v>65.089884707897525</v>
      </c>
      <c r="AG626" s="442">
        <v>65.446534527820972</v>
      </c>
      <c r="AH626" s="442">
        <v>65.968009749966512</v>
      </c>
      <c r="AI626" s="442">
        <v>57.618665132724949</v>
      </c>
      <c r="AJ626" s="442">
        <v>59.588772624177828</v>
      </c>
      <c r="AK626" s="1"/>
      <c r="AN626" s="8"/>
    </row>
    <row r="627" spans="1:40" ht="12.75">
      <c r="B627" s="403" t="s">
        <v>389</v>
      </c>
      <c r="C627" s="144" t="s">
        <v>133</v>
      </c>
      <c r="D627" s="442">
        <v>98.90475274225301</v>
      </c>
      <c r="E627" s="442">
        <v>102.51901597740469</v>
      </c>
      <c r="F627" s="442">
        <v>106.09893217231898</v>
      </c>
      <c r="G627" s="442">
        <v>108.20544743762289</v>
      </c>
      <c r="H627" s="442">
        <v>110.26084100757295</v>
      </c>
      <c r="I627" s="442">
        <v>112.26511288216916</v>
      </c>
      <c r="J627" s="442">
        <v>114.21826306141156</v>
      </c>
      <c r="K627" s="442">
        <v>110.02913840513291</v>
      </c>
      <c r="L627" s="442">
        <v>105.15993543283132</v>
      </c>
      <c r="M627" s="442">
        <v>104.60782772012067</v>
      </c>
      <c r="N627" s="442">
        <v>105.24822181484878</v>
      </c>
      <c r="O627" s="442">
        <v>103.57650909820832</v>
      </c>
      <c r="P627" s="442">
        <v>100.69629326623155</v>
      </c>
      <c r="Q627" s="442">
        <v>104.29937675351017</v>
      </c>
      <c r="R627" s="442">
        <v>106.49283198335962</v>
      </c>
      <c r="S627" s="442">
        <v>96.532125062489555</v>
      </c>
      <c r="T627" s="442">
        <v>57.075765665131073</v>
      </c>
      <c r="U627" s="442">
        <v>64.145911715985733</v>
      </c>
      <c r="V627" s="442">
        <v>49.051842157999047</v>
      </c>
      <c r="W627" s="442">
        <v>46.542339321357282</v>
      </c>
      <c r="X627" s="442">
        <v>57.865741057420578</v>
      </c>
      <c r="Y627" s="442">
        <v>40.824756000000001</v>
      </c>
      <c r="Z627" s="442">
        <v>46.23818990728418</v>
      </c>
      <c r="AA627" s="442">
        <v>45.409649999999999</v>
      </c>
      <c r="AB627" s="442">
        <v>48.964174690402963</v>
      </c>
      <c r="AC627" s="442">
        <v>64.126312000000013</v>
      </c>
      <c r="AD627" s="442">
        <v>68.108340000000013</v>
      </c>
      <c r="AE627" s="442">
        <v>73.931107677792212</v>
      </c>
      <c r="AF627" s="442">
        <v>68.953198503954226</v>
      </c>
      <c r="AG627" s="442">
        <v>74.562836854155861</v>
      </c>
      <c r="AH627" s="442">
        <v>71.610580324658031</v>
      </c>
      <c r="AI627" s="442">
        <v>82.719071180855053</v>
      </c>
      <c r="AJ627" s="442">
        <v>78.539659197096853</v>
      </c>
      <c r="AK627" s="1"/>
      <c r="AN627" s="8"/>
    </row>
    <row r="628" spans="1:40">
      <c r="AE628" s="440"/>
      <c r="AF628" s="440"/>
      <c r="AG628" s="440"/>
      <c r="AH628" s="440"/>
      <c r="AI628" s="440"/>
      <c r="AJ628" s="440"/>
    </row>
    <row r="630" spans="1:40" ht="14.25">
      <c r="B630" s="223" t="s">
        <v>505</v>
      </c>
    </row>
    <row r="631" spans="1:40" s="1" customFormat="1" ht="12.75">
      <c r="A631" s="17"/>
      <c r="B631" s="439"/>
      <c r="C631" s="337" t="s">
        <v>115</v>
      </c>
      <c r="D631" s="394">
        <v>1990</v>
      </c>
      <c r="E631" s="394">
        <f t="shared" ref="E631" si="888">D631+1</f>
        <v>1991</v>
      </c>
      <c r="F631" s="394">
        <f t="shared" ref="F631" si="889">E631+1</f>
        <v>1992</v>
      </c>
      <c r="G631" s="394">
        <f t="shared" ref="G631" si="890">F631+1</f>
        <v>1993</v>
      </c>
      <c r="H631" s="394">
        <f t="shared" ref="H631" si="891">G631+1</f>
        <v>1994</v>
      </c>
      <c r="I631" s="394">
        <f t="shared" ref="I631" si="892">H631+1</f>
        <v>1995</v>
      </c>
      <c r="J631" s="394">
        <f t="shared" ref="J631" si="893">I631+1</f>
        <v>1996</v>
      </c>
      <c r="K631" s="394">
        <f t="shared" ref="K631" si="894">J631+1</f>
        <v>1997</v>
      </c>
      <c r="L631" s="394">
        <f t="shared" ref="L631" si="895">K631+1</f>
        <v>1998</v>
      </c>
      <c r="M631" s="394">
        <f t="shared" ref="M631" si="896">L631+1</f>
        <v>1999</v>
      </c>
      <c r="N631" s="394">
        <f t="shared" ref="N631" si="897">M631+1</f>
        <v>2000</v>
      </c>
      <c r="O631" s="394">
        <f t="shared" ref="O631" si="898">N631+1</f>
        <v>2001</v>
      </c>
      <c r="P631" s="394">
        <f t="shared" ref="P631" si="899">O631+1</f>
        <v>2002</v>
      </c>
      <c r="Q631" s="394">
        <f t="shared" ref="Q631" si="900">P631+1</f>
        <v>2003</v>
      </c>
      <c r="R631" s="394">
        <f t="shared" ref="R631" si="901">Q631+1</f>
        <v>2004</v>
      </c>
      <c r="S631" s="394">
        <f t="shared" ref="S631" si="902">R631+1</f>
        <v>2005</v>
      </c>
      <c r="T631" s="394">
        <f t="shared" ref="T631" si="903">S631+1</f>
        <v>2006</v>
      </c>
      <c r="U631" s="394">
        <f t="shared" ref="U631" si="904">T631+1</f>
        <v>2007</v>
      </c>
      <c r="V631" s="394">
        <f t="shared" ref="V631" si="905">U631+1</f>
        <v>2008</v>
      </c>
      <c r="W631" s="394">
        <f t="shared" ref="W631" si="906">V631+1</f>
        <v>2009</v>
      </c>
      <c r="X631" s="394">
        <f t="shared" ref="X631" si="907">W631+1</f>
        <v>2010</v>
      </c>
      <c r="Y631" s="394">
        <f t="shared" ref="Y631" si="908">X631+1</f>
        <v>2011</v>
      </c>
      <c r="Z631" s="394">
        <f t="shared" ref="Z631" si="909">Y631+1</f>
        <v>2012</v>
      </c>
      <c r="AA631" s="394">
        <f t="shared" ref="AA631" si="910">Z631+1</f>
        <v>2013</v>
      </c>
      <c r="AB631" s="394">
        <f t="shared" ref="AB631" si="911">AA631+1</f>
        <v>2014</v>
      </c>
      <c r="AC631" s="394">
        <f t="shared" ref="AC631" si="912">AB631+1</f>
        <v>2015</v>
      </c>
      <c r="AD631" s="394">
        <f t="shared" ref="AD631" si="913">AC631+1</f>
        <v>2016</v>
      </c>
      <c r="AE631" s="394">
        <f t="shared" ref="AE631" si="914">AD631+1</f>
        <v>2017</v>
      </c>
      <c r="AF631" s="394">
        <f t="shared" ref="AF631" si="915">AE631+1</f>
        <v>2018</v>
      </c>
      <c r="AG631" s="394">
        <f t="shared" ref="AG631" si="916">AF631+1</f>
        <v>2019</v>
      </c>
      <c r="AH631" s="394">
        <f t="shared" ref="AH631" si="917">AG631+1</f>
        <v>2020</v>
      </c>
      <c r="AI631" s="394">
        <f t="shared" ref="AI631" si="918">AH631+1</f>
        <v>2021</v>
      </c>
      <c r="AJ631" s="394">
        <f t="shared" ref="AJ631" si="919">AI631+1</f>
        <v>2022</v>
      </c>
    </row>
    <row r="632" spans="1:40" s="1" customFormat="1" ht="14.25">
      <c r="A632" s="17"/>
      <c r="B632" s="500" t="s">
        <v>506</v>
      </c>
      <c r="C632" s="464"/>
      <c r="D632" s="485"/>
      <c r="E632" s="485"/>
      <c r="F632" s="485"/>
      <c r="G632" s="485"/>
      <c r="H632" s="485"/>
      <c r="I632" s="485"/>
      <c r="J632" s="485"/>
      <c r="K632" s="485"/>
      <c r="L632" s="485"/>
      <c r="M632" s="485"/>
      <c r="N632" s="485"/>
      <c r="O632" s="485"/>
      <c r="P632" s="485"/>
      <c r="Q632" s="485"/>
      <c r="R632" s="485"/>
      <c r="S632" s="485"/>
      <c r="T632" s="485"/>
      <c r="U632" s="485"/>
      <c r="V632" s="485"/>
      <c r="W632" s="485"/>
      <c r="X632" s="485"/>
      <c r="Y632" s="485"/>
      <c r="Z632" s="485"/>
      <c r="AA632" s="485"/>
      <c r="AB632" s="485"/>
      <c r="AC632" s="485"/>
      <c r="AD632" s="485"/>
      <c r="AE632" s="485"/>
      <c r="AF632" s="486"/>
      <c r="AG632" s="486"/>
      <c r="AH632" s="486"/>
      <c r="AI632" s="486"/>
      <c r="AJ632" s="486"/>
    </row>
    <row r="633" spans="1:40" s="1" customFormat="1" ht="12.75">
      <c r="A633" s="17"/>
      <c r="B633" s="487" t="s">
        <v>416</v>
      </c>
      <c r="C633" s="488" t="s">
        <v>158</v>
      </c>
      <c r="D633" s="489" t="s">
        <v>528</v>
      </c>
      <c r="E633" s="489" t="s">
        <v>528</v>
      </c>
      <c r="F633" s="489" t="s">
        <v>528</v>
      </c>
      <c r="G633" s="489" t="s">
        <v>528</v>
      </c>
      <c r="H633" s="489" t="s">
        <v>528</v>
      </c>
      <c r="I633" s="489" t="s">
        <v>528</v>
      </c>
      <c r="J633" s="489" t="s">
        <v>528</v>
      </c>
      <c r="K633" s="489" t="s">
        <v>528</v>
      </c>
      <c r="L633" s="489" t="s">
        <v>528</v>
      </c>
      <c r="M633" s="489" t="s">
        <v>528</v>
      </c>
      <c r="N633" s="489" t="s">
        <v>528</v>
      </c>
      <c r="O633" s="489" t="s">
        <v>528</v>
      </c>
      <c r="P633" s="489" t="s">
        <v>528</v>
      </c>
      <c r="Q633" s="489" t="s">
        <v>528</v>
      </c>
      <c r="R633" s="489" t="s">
        <v>528</v>
      </c>
      <c r="S633" s="489" t="s">
        <v>528</v>
      </c>
      <c r="T633" s="489" t="s">
        <v>528</v>
      </c>
      <c r="U633" s="489" t="s">
        <v>528</v>
      </c>
      <c r="V633" s="489" t="s">
        <v>528</v>
      </c>
      <c r="W633" s="489" t="s">
        <v>528</v>
      </c>
      <c r="X633" s="489" t="s">
        <v>528</v>
      </c>
      <c r="Y633" s="489" t="s">
        <v>528</v>
      </c>
      <c r="Z633" s="489" t="s">
        <v>528</v>
      </c>
      <c r="AA633" s="489" t="s">
        <v>528</v>
      </c>
      <c r="AB633" s="489" t="s">
        <v>528</v>
      </c>
      <c r="AC633" s="489" t="s">
        <v>528</v>
      </c>
      <c r="AD633" s="489" t="s">
        <v>528</v>
      </c>
      <c r="AE633" s="489" t="s">
        <v>528</v>
      </c>
      <c r="AF633" s="489">
        <v>0.79</v>
      </c>
      <c r="AG633" s="489">
        <v>0.42336000000000007</v>
      </c>
      <c r="AH633" s="489" t="s">
        <v>528</v>
      </c>
      <c r="AI633" s="489">
        <v>5.9417999999999997</v>
      </c>
      <c r="AJ633" s="489">
        <v>7.6951903999999995</v>
      </c>
    </row>
    <row r="634" spans="1:40" s="1" customFormat="1" ht="14.25">
      <c r="A634" s="17"/>
      <c r="B634" s="501" t="s">
        <v>507</v>
      </c>
      <c r="C634" s="484"/>
      <c r="D634" s="490"/>
      <c r="E634" s="490"/>
      <c r="F634" s="490"/>
      <c r="G634" s="490"/>
      <c r="H634" s="490"/>
      <c r="I634" s="490"/>
      <c r="J634" s="490"/>
      <c r="K634" s="490"/>
      <c r="L634" s="490"/>
      <c r="M634" s="490"/>
      <c r="N634" s="490"/>
      <c r="O634" s="490"/>
      <c r="P634" s="490"/>
      <c r="Q634" s="490"/>
      <c r="R634" s="490"/>
      <c r="S634" s="490"/>
      <c r="T634" s="490"/>
      <c r="U634" s="490"/>
      <c r="V634" s="490"/>
      <c r="W634" s="490"/>
      <c r="X634" s="490"/>
      <c r="Y634" s="490"/>
      <c r="Z634" s="490"/>
      <c r="AA634" s="490"/>
      <c r="AB634" s="490"/>
      <c r="AC634" s="490"/>
      <c r="AD634" s="490"/>
      <c r="AE634" s="490"/>
      <c r="AF634" s="490"/>
      <c r="AG634" s="490"/>
      <c r="AH634" s="490"/>
      <c r="AI634" s="490"/>
      <c r="AJ634" s="490"/>
    </row>
    <row r="635" spans="1:40" s="1" customFormat="1" ht="12.75">
      <c r="A635" s="17"/>
      <c r="B635" s="502" t="s">
        <v>474</v>
      </c>
      <c r="C635" s="503" t="s">
        <v>158</v>
      </c>
      <c r="D635" s="496" t="s">
        <v>528</v>
      </c>
      <c r="E635" s="496" t="s">
        <v>528</v>
      </c>
      <c r="F635" s="496" t="s">
        <v>528</v>
      </c>
      <c r="G635" s="496" t="s">
        <v>528</v>
      </c>
      <c r="H635" s="496" t="s">
        <v>528</v>
      </c>
      <c r="I635" s="496" t="s">
        <v>528</v>
      </c>
      <c r="J635" s="496" t="s">
        <v>528</v>
      </c>
      <c r="K635" s="496" t="s">
        <v>528</v>
      </c>
      <c r="L635" s="496" t="s">
        <v>528</v>
      </c>
      <c r="M635" s="496" t="s">
        <v>528</v>
      </c>
      <c r="N635" s="496" t="s">
        <v>528</v>
      </c>
      <c r="O635" s="496" t="s">
        <v>528</v>
      </c>
      <c r="P635" s="496" t="s">
        <v>528</v>
      </c>
      <c r="Q635" s="496" t="s">
        <v>528</v>
      </c>
      <c r="R635" s="496" t="s">
        <v>528</v>
      </c>
      <c r="S635" s="496" t="s">
        <v>528</v>
      </c>
      <c r="T635" s="496" t="s">
        <v>528</v>
      </c>
      <c r="U635" s="496" t="s">
        <v>528</v>
      </c>
      <c r="V635" s="496" t="s">
        <v>528</v>
      </c>
      <c r="W635" s="496" t="s">
        <v>528</v>
      </c>
      <c r="X635" s="496" t="s">
        <v>528</v>
      </c>
      <c r="Y635" s="496" t="s">
        <v>528</v>
      </c>
      <c r="Z635" s="496" t="s">
        <v>528</v>
      </c>
      <c r="AA635" s="496" t="s">
        <v>528</v>
      </c>
      <c r="AB635" s="496" t="s">
        <v>528</v>
      </c>
      <c r="AC635" s="496" t="s">
        <v>528</v>
      </c>
      <c r="AD635" s="496" t="s">
        <v>528</v>
      </c>
      <c r="AE635" s="496" t="s">
        <v>528</v>
      </c>
      <c r="AF635" s="496" t="s">
        <v>528</v>
      </c>
      <c r="AG635" s="496" t="s">
        <v>528</v>
      </c>
      <c r="AH635" s="496" t="s">
        <v>528</v>
      </c>
      <c r="AI635" s="496" t="s">
        <v>528</v>
      </c>
      <c r="AJ635" s="497">
        <v>5.955078651685395E-2</v>
      </c>
    </row>
    <row r="636" spans="1:40" s="1" customFormat="1" ht="12.75">
      <c r="A636" s="17"/>
      <c r="B636" s="494" t="s">
        <v>475</v>
      </c>
      <c r="C636" s="495" t="s">
        <v>158</v>
      </c>
      <c r="D636" s="496" t="s">
        <v>528</v>
      </c>
      <c r="E636" s="496" t="s">
        <v>528</v>
      </c>
      <c r="F636" s="496" t="s">
        <v>528</v>
      </c>
      <c r="G636" s="496" t="s">
        <v>528</v>
      </c>
      <c r="H636" s="496" t="s">
        <v>528</v>
      </c>
      <c r="I636" s="496" t="s">
        <v>528</v>
      </c>
      <c r="J636" s="496" t="s">
        <v>528</v>
      </c>
      <c r="K636" s="496" t="s">
        <v>528</v>
      </c>
      <c r="L636" s="496" t="s">
        <v>528</v>
      </c>
      <c r="M636" s="496" t="s">
        <v>528</v>
      </c>
      <c r="N636" s="496" t="s">
        <v>528</v>
      </c>
      <c r="O636" s="496" t="s">
        <v>528</v>
      </c>
      <c r="P636" s="496" t="s">
        <v>528</v>
      </c>
      <c r="Q636" s="496" t="s">
        <v>528</v>
      </c>
      <c r="R636" s="496" t="s">
        <v>528</v>
      </c>
      <c r="S636" s="496" t="s">
        <v>528</v>
      </c>
      <c r="T636" s="496" t="s">
        <v>528</v>
      </c>
      <c r="U636" s="496" t="s">
        <v>528</v>
      </c>
      <c r="V636" s="496" t="s">
        <v>528</v>
      </c>
      <c r="W636" s="496" t="s">
        <v>528</v>
      </c>
      <c r="X636" s="496" t="s">
        <v>528</v>
      </c>
      <c r="Y636" s="496" t="s">
        <v>528</v>
      </c>
      <c r="Z636" s="496" t="s">
        <v>528</v>
      </c>
      <c r="AA636" s="496" t="s">
        <v>528</v>
      </c>
      <c r="AB636" s="496" t="s">
        <v>528</v>
      </c>
      <c r="AC636" s="496" t="s">
        <v>528</v>
      </c>
      <c r="AD636" s="496" t="s">
        <v>528</v>
      </c>
      <c r="AE636" s="496" t="s">
        <v>528</v>
      </c>
      <c r="AF636" s="496" t="s">
        <v>528</v>
      </c>
      <c r="AG636" s="496" t="s">
        <v>528</v>
      </c>
      <c r="AH636" s="496" t="s">
        <v>528</v>
      </c>
      <c r="AI636" s="496" t="s">
        <v>528</v>
      </c>
      <c r="AJ636" s="497">
        <v>1.0231907865168539</v>
      </c>
    </row>
    <row r="637" spans="1:40" s="1" customFormat="1" ht="12.75">
      <c r="A637" s="17"/>
      <c r="B637" s="494" t="s">
        <v>476</v>
      </c>
      <c r="C637" s="495" t="s">
        <v>158</v>
      </c>
      <c r="D637" s="498" t="s">
        <v>528</v>
      </c>
      <c r="E637" s="498" t="s">
        <v>528</v>
      </c>
      <c r="F637" s="498" t="s">
        <v>528</v>
      </c>
      <c r="G637" s="498" t="s">
        <v>528</v>
      </c>
      <c r="H637" s="498" t="s">
        <v>528</v>
      </c>
      <c r="I637" s="498" t="s">
        <v>528</v>
      </c>
      <c r="J637" s="498" t="s">
        <v>528</v>
      </c>
      <c r="K637" s="498" t="s">
        <v>528</v>
      </c>
      <c r="L637" s="498" t="s">
        <v>528</v>
      </c>
      <c r="M637" s="498" t="s">
        <v>528</v>
      </c>
      <c r="N637" s="498" t="s">
        <v>528</v>
      </c>
      <c r="O637" s="498" t="s">
        <v>528</v>
      </c>
      <c r="P637" s="498" t="s">
        <v>528</v>
      </c>
      <c r="Q637" s="498" t="s">
        <v>528</v>
      </c>
      <c r="R637" s="498" t="s">
        <v>528</v>
      </c>
      <c r="S637" s="498" t="s">
        <v>528</v>
      </c>
      <c r="T637" s="498" t="s">
        <v>528</v>
      </c>
      <c r="U637" s="498" t="s">
        <v>528</v>
      </c>
      <c r="V637" s="498" t="s">
        <v>528</v>
      </c>
      <c r="W637" s="498" t="s">
        <v>528</v>
      </c>
      <c r="X637" s="498" t="s">
        <v>528</v>
      </c>
      <c r="Y637" s="498" t="s">
        <v>528</v>
      </c>
      <c r="Z637" s="498" t="s">
        <v>528</v>
      </c>
      <c r="AA637" s="498" t="s">
        <v>528</v>
      </c>
      <c r="AB637" s="498" t="s">
        <v>528</v>
      </c>
      <c r="AC637" s="498" t="s">
        <v>528</v>
      </c>
      <c r="AD637" s="498" t="s">
        <v>528</v>
      </c>
      <c r="AE637" s="498" t="s">
        <v>528</v>
      </c>
      <c r="AF637" s="498" t="s">
        <v>528</v>
      </c>
      <c r="AG637" s="498" t="s">
        <v>528</v>
      </c>
      <c r="AH637" s="498" t="s">
        <v>528</v>
      </c>
      <c r="AI637" s="499">
        <v>1.3411599999999999</v>
      </c>
      <c r="AJ637" s="499">
        <v>2.7963584269662922</v>
      </c>
    </row>
    <row r="638" spans="1:40" s="1" customFormat="1" ht="12.75">
      <c r="A638" s="17"/>
      <c r="B638" s="504" t="s">
        <v>418</v>
      </c>
      <c r="C638" s="464"/>
      <c r="D638" s="492"/>
      <c r="E638" s="492"/>
      <c r="F638" s="492"/>
      <c r="G638" s="492"/>
      <c r="H638" s="492"/>
      <c r="I638" s="492"/>
      <c r="J638" s="492"/>
      <c r="K638" s="492"/>
      <c r="L638" s="492"/>
      <c r="M638" s="492"/>
      <c r="N638" s="492"/>
      <c r="O638" s="492"/>
      <c r="P638" s="492"/>
      <c r="Q638" s="492"/>
      <c r="R638" s="492"/>
      <c r="S638" s="492"/>
      <c r="T638" s="492"/>
      <c r="U638" s="492"/>
      <c r="V638" s="492"/>
      <c r="W638" s="492"/>
      <c r="X638" s="492"/>
      <c r="Y638" s="492"/>
      <c r="Z638" s="492"/>
      <c r="AA638" s="492"/>
      <c r="AB638" s="492"/>
      <c r="AC638" s="492"/>
      <c r="AD638" s="492"/>
      <c r="AE638" s="492"/>
      <c r="AF638" s="492"/>
      <c r="AG638" s="492"/>
      <c r="AH638" s="492"/>
      <c r="AI638" s="492"/>
      <c r="AJ638" s="492"/>
    </row>
    <row r="639" spans="1:40" s="1" customFormat="1" ht="12.75">
      <c r="A639" s="17"/>
      <c r="B639" s="505" t="s">
        <v>508</v>
      </c>
      <c r="C639" s="488" t="s">
        <v>158</v>
      </c>
      <c r="D639" s="491" t="s">
        <v>528</v>
      </c>
      <c r="E639" s="491" t="s">
        <v>528</v>
      </c>
      <c r="F639" s="491" t="s">
        <v>528</v>
      </c>
      <c r="G639" s="491" t="s">
        <v>528</v>
      </c>
      <c r="H639" s="491" t="s">
        <v>528</v>
      </c>
      <c r="I639" s="491" t="s">
        <v>528</v>
      </c>
      <c r="J639" s="491" t="s">
        <v>528</v>
      </c>
      <c r="K639" s="491" t="s">
        <v>528</v>
      </c>
      <c r="L639" s="491" t="s">
        <v>528</v>
      </c>
      <c r="M639" s="491" t="s">
        <v>528</v>
      </c>
      <c r="N639" s="491" t="s">
        <v>528</v>
      </c>
      <c r="O639" s="491" t="s">
        <v>528</v>
      </c>
      <c r="P639" s="491" t="s">
        <v>528</v>
      </c>
      <c r="Q639" s="491" t="s">
        <v>528</v>
      </c>
      <c r="R639" s="491" t="s">
        <v>528</v>
      </c>
      <c r="S639" s="491" t="s">
        <v>528</v>
      </c>
      <c r="T639" s="491" t="s">
        <v>528</v>
      </c>
      <c r="U639" s="491" t="s">
        <v>528</v>
      </c>
      <c r="V639" s="491" t="s">
        <v>528</v>
      </c>
      <c r="W639" s="491" t="s">
        <v>528</v>
      </c>
      <c r="X639" s="491" t="s">
        <v>528</v>
      </c>
      <c r="Y639" s="491" t="s">
        <v>528</v>
      </c>
      <c r="Z639" s="491" t="s">
        <v>528</v>
      </c>
      <c r="AA639" s="491" t="s">
        <v>528</v>
      </c>
      <c r="AB639" s="491" t="s">
        <v>528</v>
      </c>
      <c r="AC639" s="491" t="s">
        <v>528</v>
      </c>
      <c r="AD639" s="491" t="s">
        <v>528</v>
      </c>
      <c r="AE639" s="491" t="s">
        <v>528</v>
      </c>
      <c r="AF639" s="491" t="s">
        <v>528</v>
      </c>
      <c r="AG639" s="491" t="s">
        <v>528</v>
      </c>
      <c r="AH639" s="491" t="s">
        <v>528</v>
      </c>
      <c r="AI639" s="491" t="s">
        <v>528</v>
      </c>
      <c r="AJ639" s="491">
        <v>5.8898399999999995</v>
      </c>
    </row>
    <row r="640" spans="1:40">
      <c r="AE640" s="440"/>
      <c r="AF640" s="440"/>
      <c r="AG640" s="440"/>
      <c r="AH640" s="440"/>
      <c r="AI640" s="440"/>
      <c r="AJ640" s="440"/>
    </row>
    <row r="641" spans="31:36">
      <c r="AE641" s="441"/>
      <c r="AF641" s="441"/>
      <c r="AG641" s="441"/>
      <c r="AH641" s="441"/>
      <c r="AI641" s="441"/>
      <c r="AJ641" s="441"/>
    </row>
  </sheetData>
  <dataConsolidate/>
  <mergeCells count="14">
    <mergeCell ref="B574:B575"/>
    <mergeCell ref="B554:B555"/>
    <mergeCell ref="B564:B565"/>
    <mergeCell ref="B544:B545"/>
    <mergeCell ref="B534:B535"/>
    <mergeCell ref="B473:B474"/>
    <mergeCell ref="B505:B506"/>
    <mergeCell ref="B514:B515"/>
    <mergeCell ref="B524:B525"/>
    <mergeCell ref="B159:B160"/>
    <mergeCell ref="B176:B177"/>
    <mergeCell ref="B466:B467"/>
    <mergeCell ref="B183:B184"/>
    <mergeCell ref="B335:B336"/>
  </mergeCells>
  <phoneticPr fontId="12"/>
  <pageMargins left="0.25" right="0.25" top="0.75" bottom="0.75" header="0.3" footer="0.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NID第4章_排出量</vt:lpstr>
      <vt:lpstr>NID第4章_排出量以外のデータ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GIO-C</dc:creator>
  <cp:keywords/>
  <dc:description/>
  <cp:lastModifiedBy>Eriko HIRATA</cp:lastModifiedBy>
  <cp:revision/>
  <cp:lastPrinted>2024-04-26T08:24:52Z</cp:lastPrinted>
  <dcterms:created xsi:type="dcterms:W3CDTF">1997-01-08T22:48:59Z</dcterms:created>
  <dcterms:modified xsi:type="dcterms:W3CDTF">2024-05-24T01:31:53Z</dcterms:modified>
  <cp:category/>
  <cp:contentStatus/>
</cp:coreProperties>
</file>