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.nies.go.jp\esd\main\b42_温室効果ガスインベントリオフィス\b16gio\2023PJ\GIOウェブサイト\4. アウトリーチ（NIRデータの公開）\公開ファイル\"/>
    </mc:Choice>
  </mc:AlternateContent>
  <xr:revisionPtr revIDLastSave="0" documentId="13_ncr:1_{6499772D-1F11-439E-8791-495D34CFCE9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ontents" sheetId="15" r:id="rId1"/>
    <sheet name="NIR第4章_排出量" sheetId="10" r:id="rId2"/>
    <sheet name="NIR第4章_排出量以外のデータ" sheetId="3" r:id="rId3"/>
  </sheets>
  <externalReferences>
    <externalReference r:id="rId4"/>
  </externalReferences>
  <definedNames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1.A_a_s3_Dyn10">#REF!</definedName>
    <definedName name="CRF_Table1.A_a_s3_Dyn11">#REF!</definedName>
    <definedName name="CRF_Table1.A_a_s3_Dyn12">#REF!</definedName>
    <definedName name="CRF_Table1.A_a_s3_Dyn13">#REF!</definedName>
    <definedName name="CRF_Table1.A_a_s3_Dyn1A3b">#REF!</definedName>
    <definedName name="CRF_Table1.A_a_s3_Dyn1A3c">#REF!</definedName>
    <definedName name="CRF_Table1.A_a_s3_Dyn1A3d">#REF!</definedName>
    <definedName name="CRF_Table1.A_a_s3_Dyn20">#REF!</definedName>
    <definedName name="CRF_Table1.A_a_s3_Dyn21">#REF!</definedName>
    <definedName name="CRF_Table1.A_a_s3_Dyn22">#REF!</definedName>
    <definedName name="CRF_Table1.A_a_s3_Dyn23">#REF!</definedName>
    <definedName name="CRF_Table1.A_a_s3_Dyn30">#REF!</definedName>
    <definedName name="CRF_Table1.A_a_s3_Dyn31">#REF!</definedName>
    <definedName name="CRF_Table1.A_a_s3_Dyn32">#REF!</definedName>
    <definedName name="CRF_Table1.A_a_s3_Dyn33">#REF!</definedName>
    <definedName name="CRF_Table1.A_a_s3_Main">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1s1_Dyn20">#REF!</definedName>
    <definedName name="CRF_Table1s1_Dyn21">#REF!</definedName>
    <definedName name="CRF_Table1s1_Dyn22">#REF!</definedName>
    <definedName name="CRF_Table1s1_Dyn2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32" i="3" l="1"/>
  <c r="AI374" i="3"/>
  <c r="E21" i="3" l="1"/>
  <c r="F21" i="3" s="1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AF21" i="3" s="1"/>
  <c r="AG21" i="3" s="1"/>
  <c r="AH21" i="3" s="1"/>
  <c r="AI21" i="3" s="1"/>
  <c r="E231" i="3" l="1"/>
  <c r="F231" i="3" s="1"/>
  <c r="G231" i="3" s="1"/>
  <c r="H231" i="3" s="1"/>
  <c r="I231" i="3" s="1"/>
  <c r="J231" i="3" s="1"/>
  <c r="K231" i="3" s="1"/>
  <c r="L231" i="3" s="1"/>
  <c r="M231" i="3" s="1"/>
  <c r="N231" i="3" s="1"/>
  <c r="O231" i="3" s="1"/>
  <c r="P231" i="3" s="1"/>
  <c r="Q231" i="3" s="1"/>
  <c r="R231" i="3" s="1"/>
  <c r="S231" i="3" s="1"/>
  <c r="T231" i="3" s="1"/>
  <c r="U231" i="3" s="1"/>
  <c r="V231" i="3" s="1"/>
  <c r="W231" i="3" s="1"/>
  <c r="X231" i="3" s="1"/>
  <c r="Y231" i="3" s="1"/>
  <c r="Z231" i="3" s="1"/>
  <c r="AA231" i="3" s="1"/>
  <c r="AB231" i="3" s="1"/>
  <c r="AC231" i="3" s="1"/>
  <c r="AD231" i="3" s="1"/>
  <c r="AE231" i="3" s="1"/>
  <c r="AF231" i="3" s="1"/>
  <c r="AG231" i="3" s="1"/>
  <c r="AH231" i="3" s="1"/>
  <c r="AI231" i="3" s="1"/>
  <c r="E204" i="3" l="1"/>
  <c r="F204" i="3" s="1"/>
  <c r="G204" i="3" s="1"/>
  <c r="H204" i="3" s="1"/>
  <c r="I204" i="3" l="1"/>
  <c r="J204" i="3" s="1"/>
  <c r="K204" i="3" s="1"/>
  <c r="L204" i="3" s="1"/>
  <c r="M204" i="3" s="1"/>
  <c r="N204" i="3" l="1"/>
  <c r="O204" i="3" s="1"/>
  <c r="P204" i="3" s="1"/>
  <c r="Q204" i="3" s="1"/>
  <c r="R204" i="3" s="1"/>
  <c r="S204" i="3" l="1"/>
  <c r="T204" i="3" s="1"/>
  <c r="U204" i="3" s="1"/>
  <c r="V204" i="3" s="1"/>
  <c r="W204" i="3" s="1"/>
  <c r="X204" i="3" s="1"/>
  <c r="Y204" i="3" s="1"/>
  <c r="Z204" i="3" s="1"/>
  <c r="AA204" i="3" s="1"/>
  <c r="AB204" i="3" s="1"/>
  <c r="AC204" i="3" s="1"/>
  <c r="AD204" i="3" s="1"/>
  <c r="AE204" i="3" s="1"/>
  <c r="AF204" i="3" s="1"/>
  <c r="AG204" i="3" s="1"/>
  <c r="AH204" i="3" s="1"/>
  <c r="AI204" i="3" s="1"/>
  <c r="E87" i="3"/>
  <c r="F87" i="3" s="1"/>
  <c r="G87" i="3" s="1"/>
  <c r="H87" i="3" s="1"/>
  <c r="I87" i="3" l="1"/>
  <c r="J87" i="3" s="1"/>
  <c r="K87" i="3" s="1"/>
  <c r="L87" i="3" s="1"/>
  <c r="M87" i="3" s="1"/>
  <c r="N87" i="3" l="1"/>
  <c r="O87" i="3" s="1"/>
  <c r="P87" i="3" s="1"/>
  <c r="Q87" i="3" s="1"/>
  <c r="R87" i="3" s="1"/>
  <c r="S87" i="3" l="1"/>
  <c r="T87" i="3" s="1"/>
  <c r="U87" i="3" s="1"/>
  <c r="V87" i="3" s="1"/>
  <c r="W87" i="3" s="1"/>
  <c r="X87" i="3" s="1"/>
  <c r="Y87" i="3" s="1"/>
  <c r="Z87" i="3" s="1"/>
  <c r="AA87" i="3" s="1"/>
  <c r="AB87" i="3" s="1"/>
  <c r="AC87" i="3" s="1"/>
  <c r="AD87" i="3" s="1"/>
  <c r="AE87" i="3" s="1"/>
  <c r="AF87" i="3" s="1"/>
  <c r="AG87" i="3" s="1"/>
  <c r="AH87" i="3" s="1"/>
  <c r="AI87" i="3" s="1"/>
  <c r="E261" i="3" l="1"/>
  <c r="F261" i="3" s="1"/>
  <c r="G261" i="3" s="1"/>
  <c r="H261" i="3" s="1"/>
  <c r="I261" i="3" l="1"/>
  <c r="J261" i="3" s="1"/>
  <c r="K261" i="3" s="1"/>
  <c r="L261" i="3" s="1"/>
  <c r="M261" i="3" s="1"/>
  <c r="N261" i="3" l="1"/>
  <c r="O261" i="3" s="1"/>
  <c r="P261" i="3" s="1"/>
  <c r="Q261" i="3" s="1"/>
  <c r="R261" i="3" s="1"/>
  <c r="S261" i="3" l="1"/>
  <c r="T261" i="3" s="1"/>
  <c r="U261" i="3" s="1"/>
  <c r="V261" i="3" s="1"/>
  <c r="W261" i="3" s="1"/>
  <c r="X261" i="3" s="1"/>
  <c r="Y261" i="3" s="1"/>
  <c r="Z261" i="3" s="1"/>
  <c r="AA261" i="3" s="1"/>
  <c r="AB261" i="3" s="1"/>
  <c r="AC261" i="3" s="1"/>
  <c r="AD261" i="3" s="1"/>
  <c r="AE261" i="3" s="1"/>
  <c r="AF261" i="3" s="1"/>
  <c r="AG261" i="3" s="1"/>
  <c r="AH261" i="3" s="1"/>
  <c r="AI261" i="3" s="1"/>
  <c r="E436" i="3"/>
  <c r="F436" i="3" s="1"/>
  <c r="G436" i="3" s="1"/>
  <c r="H436" i="3" s="1"/>
  <c r="E378" i="3"/>
  <c r="F378" i="3" s="1"/>
  <c r="G378" i="3" s="1"/>
  <c r="H378" i="3" s="1"/>
  <c r="I436" i="3" l="1"/>
  <c r="J436" i="3" s="1"/>
  <c r="K436" i="3" s="1"/>
  <c r="L436" i="3" s="1"/>
  <c r="M436" i="3" s="1"/>
  <c r="I378" i="3"/>
  <c r="J378" i="3" s="1"/>
  <c r="K378" i="3" s="1"/>
  <c r="L378" i="3" s="1"/>
  <c r="M378" i="3" s="1"/>
  <c r="E426" i="3"/>
  <c r="F426" i="3" s="1"/>
  <c r="G426" i="3" s="1"/>
  <c r="H426" i="3" s="1"/>
  <c r="E363" i="3"/>
  <c r="F363" i="3" s="1"/>
  <c r="G363" i="3" s="1"/>
  <c r="H363" i="3" s="1"/>
  <c r="N378" i="3" l="1"/>
  <c r="O378" i="3" s="1"/>
  <c r="P378" i="3" s="1"/>
  <c r="Q378" i="3" s="1"/>
  <c r="R378" i="3" s="1"/>
  <c r="N436" i="3"/>
  <c r="O436" i="3" s="1"/>
  <c r="P436" i="3" s="1"/>
  <c r="Q436" i="3" s="1"/>
  <c r="R436" i="3" s="1"/>
  <c r="I363" i="3"/>
  <c r="J363" i="3" s="1"/>
  <c r="K363" i="3" s="1"/>
  <c r="L363" i="3" s="1"/>
  <c r="M363" i="3" s="1"/>
  <c r="I426" i="3"/>
  <c r="J426" i="3" s="1"/>
  <c r="K426" i="3" s="1"/>
  <c r="L426" i="3" s="1"/>
  <c r="M426" i="3" s="1"/>
  <c r="E574" i="3"/>
  <c r="F574" i="3" s="1"/>
  <c r="G574" i="3" s="1"/>
  <c r="H574" i="3" s="1"/>
  <c r="E554" i="3"/>
  <c r="F554" i="3" s="1"/>
  <c r="G554" i="3" s="1"/>
  <c r="H554" i="3" s="1"/>
  <c r="N426" i="3" l="1"/>
  <c r="O426" i="3" s="1"/>
  <c r="P426" i="3" s="1"/>
  <c r="Q426" i="3" s="1"/>
  <c r="R426" i="3" s="1"/>
  <c r="S436" i="3"/>
  <c r="T436" i="3" s="1"/>
  <c r="U436" i="3" s="1"/>
  <c r="V436" i="3" s="1"/>
  <c r="W436" i="3" s="1"/>
  <c r="X436" i="3" s="1"/>
  <c r="Y436" i="3" s="1"/>
  <c r="Z436" i="3" s="1"/>
  <c r="AA436" i="3" s="1"/>
  <c r="AB436" i="3" s="1"/>
  <c r="AC436" i="3" s="1"/>
  <c r="AD436" i="3" s="1"/>
  <c r="AE436" i="3" s="1"/>
  <c r="AF436" i="3" s="1"/>
  <c r="AG436" i="3" s="1"/>
  <c r="AH436" i="3" s="1"/>
  <c r="AI436" i="3" s="1"/>
  <c r="N363" i="3"/>
  <c r="O363" i="3" s="1"/>
  <c r="P363" i="3" s="1"/>
  <c r="Q363" i="3" s="1"/>
  <c r="R363" i="3" s="1"/>
  <c r="S378" i="3"/>
  <c r="T378" i="3" s="1"/>
  <c r="U378" i="3" s="1"/>
  <c r="V378" i="3" s="1"/>
  <c r="W378" i="3" s="1"/>
  <c r="X378" i="3" s="1"/>
  <c r="Y378" i="3" s="1"/>
  <c r="Z378" i="3" s="1"/>
  <c r="AA378" i="3" s="1"/>
  <c r="AB378" i="3" s="1"/>
  <c r="AC378" i="3" s="1"/>
  <c r="AD378" i="3" s="1"/>
  <c r="AE378" i="3" s="1"/>
  <c r="AF378" i="3" s="1"/>
  <c r="AG378" i="3" s="1"/>
  <c r="AH378" i="3" s="1"/>
  <c r="AI378" i="3" s="1"/>
  <c r="I554" i="3"/>
  <c r="J554" i="3" s="1"/>
  <c r="K554" i="3" s="1"/>
  <c r="L554" i="3" s="1"/>
  <c r="M554" i="3" s="1"/>
  <c r="I574" i="3"/>
  <c r="J574" i="3" s="1"/>
  <c r="K574" i="3" s="1"/>
  <c r="L574" i="3" s="1"/>
  <c r="M574" i="3" s="1"/>
  <c r="E505" i="3"/>
  <c r="F505" i="3" s="1"/>
  <c r="G505" i="3" s="1"/>
  <c r="H505" i="3" s="1"/>
  <c r="E496" i="3"/>
  <c r="F496" i="3" s="1"/>
  <c r="G496" i="3" s="1"/>
  <c r="H496" i="3" s="1"/>
  <c r="N554" i="3" l="1"/>
  <c r="O554" i="3" s="1"/>
  <c r="P554" i="3" s="1"/>
  <c r="Q554" i="3" s="1"/>
  <c r="R554" i="3" s="1"/>
  <c r="N574" i="3"/>
  <c r="O574" i="3" s="1"/>
  <c r="P574" i="3" s="1"/>
  <c r="Q574" i="3" s="1"/>
  <c r="R574" i="3" s="1"/>
  <c r="S363" i="3"/>
  <c r="T363" i="3" s="1"/>
  <c r="U363" i="3" s="1"/>
  <c r="V363" i="3" s="1"/>
  <c r="W363" i="3" s="1"/>
  <c r="X363" i="3" s="1"/>
  <c r="Y363" i="3" s="1"/>
  <c r="Z363" i="3" s="1"/>
  <c r="AA363" i="3" s="1"/>
  <c r="AB363" i="3" s="1"/>
  <c r="AC363" i="3" s="1"/>
  <c r="AD363" i="3" s="1"/>
  <c r="AE363" i="3" s="1"/>
  <c r="AF363" i="3" s="1"/>
  <c r="AG363" i="3" s="1"/>
  <c r="AH363" i="3" s="1"/>
  <c r="AI363" i="3" s="1"/>
  <c r="S426" i="3"/>
  <c r="T426" i="3" s="1"/>
  <c r="U426" i="3" s="1"/>
  <c r="V426" i="3" s="1"/>
  <c r="W426" i="3" s="1"/>
  <c r="X426" i="3" s="1"/>
  <c r="Y426" i="3" s="1"/>
  <c r="Z426" i="3" s="1"/>
  <c r="AA426" i="3" s="1"/>
  <c r="AB426" i="3" s="1"/>
  <c r="AC426" i="3" s="1"/>
  <c r="AD426" i="3" s="1"/>
  <c r="AE426" i="3" s="1"/>
  <c r="AF426" i="3" s="1"/>
  <c r="AG426" i="3" s="1"/>
  <c r="AH426" i="3" s="1"/>
  <c r="AI426" i="3" s="1"/>
  <c r="I505" i="3"/>
  <c r="J505" i="3" s="1"/>
  <c r="K505" i="3" s="1"/>
  <c r="L505" i="3" s="1"/>
  <c r="M505" i="3" s="1"/>
  <c r="I496" i="3"/>
  <c r="J496" i="3" s="1"/>
  <c r="K496" i="3" s="1"/>
  <c r="L496" i="3" s="1"/>
  <c r="M496" i="3" s="1"/>
  <c r="E459" i="3"/>
  <c r="F459" i="3" s="1"/>
  <c r="G459" i="3" s="1"/>
  <c r="H459" i="3" s="1"/>
  <c r="N496" i="3" l="1"/>
  <c r="O496" i="3" s="1"/>
  <c r="P496" i="3" s="1"/>
  <c r="Q496" i="3" s="1"/>
  <c r="R496" i="3" s="1"/>
  <c r="N505" i="3"/>
  <c r="O505" i="3" s="1"/>
  <c r="P505" i="3" s="1"/>
  <c r="Q505" i="3" s="1"/>
  <c r="R505" i="3" s="1"/>
  <c r="S574" i="3"/>
  <c r="T574" i="3" s="1"/>
  <c r="U574" i="3" s="1"/>
  <c r="V574" i="3" s="1"/>
  <c r="W574" i="3" s="1"/>
  <c r="X574" i="3" s="1"/>
  <c r="Y574" i="3" s="1"/>
  <c r="Z574" i="3" s="1"/>
  <c r="AA574" i="3" s="1"/>
  <c r="AB574" i="3" s="1"/>
  <c r="AC574" i="3" s="1"/>
  <c r="AD574" i="3" s="1"/>
  <c r="AE574" i="3" s="1"/>
  <c r="AF574" i="3" s="1"/>
  <c r="AG574" i="3" s="1"/>
  <c r="AH574" i="3" s="1"/>
  <c r="AI574" i="3" s="1"/>
  <c r="S554" i="3"/>
  <c r="T554" i="3" s="1"/>
  <c r="U554" i="3" s="1"/>
  <c r="V554" i="3" s="1"/>
  <c r="W554" i="3" s="1"/>
  <c r="X554" i="3" s="1"/>
  <c r="Y554" i="3" s="1"/>
  <c r="Z554" i="3" s="1"/>
  <c r="AA554" i="3" s="1"/>
  <c r="AB554" i="3" s="1"/>
  <c r="AC554" i="3" s="1"/>
  <c r="AD554" i="3" s="1"/>
  <c r="AE554" i="3" s="1"/>
  <c r="AF554" i="3" s="1"/>
  <c r="AG554" i="3" s="1"/>
  <c r="AH554" i="3" s="1"/>
  <c r="AI554" i="3" s="1"/>
  <c r="I459" i="3"/>
  <c r="J459" i="3" s="1"/>
  <c r="K459" i="3" s="1"/>
  <c r="L459" i="3" s="1"/>
  <c r="M459" i="3" s="1"/>
  <c r="E226" i="3"/>
  <c r="F226" i="3" s="1"/>
  <c r="G226" i="3" s="1"/>
  <c r="H226" i="3" s="1"/>
  <c r="N459" i="3" l="1"/>
  <c r="O459" i="3" s="1"/>
  <c r="P459" i="3" s="1"/>
  <c r="Q459" i="3" s="1"/>
  <c r="R459" i="3" s="1"/>
  <c r="S505" i="3"/>
  <c r="T505" i="3" s="1"/>
  <c r="U505" i="3" s="1"/>
  <c r="V505" i="3" s="1"/>
  <c r="W505" i="3" s="1"/>
  <c r="X505" i="3" s="1"/>
  <c r="Y505" i="3" s="1"/>
  <c r="Z505" i="3" s="1"/>
  <c r="AA505" i="3" s="1"/>
  <c r="AB505" i="3" s="1"/>
  <c r="AC505" i="3" s="1"/>
  <c r="AD505" i="3" s="1"/>
  <c r="AE505" i="3" s="1"/>
  <c r="AF505" i="3" s="1"/>
  <c r="AG505" i="3" s="1"/>
  <c r="AH505" i="3" s="1"/>
  <c r="AI505" i="3" s="1"/>
  <c r="S496" i="3"/>
  <c r="T496" i="3" s="1"/>
  <c r="U496" i="3" s="1"/>
  <c r="V496" i="3" s="1"/>
  <c r="W496" i="3" s="1"/>
  <c r="X496" i="3" s="1"/>
  <c r="Y496" i="3" s="1"/>
  <c r="Z496" i="3" s="1"/>
  <c r="AA496" i="3" s="1"/>
  <c r="AB496" i="3" s="1"/>
  <c r="AC496" i="3" s="1"/>
  <c r="AD496" i="3" s="1"/>
  <c r="AE496" i="3" s="1"/>
  <c r="AF496" i="3" s="1"/>
  <c r="AG496" i="3" s="1"/>
  <c r="AH496" i="3" s="1"/>
  <c r="AI496" i="3" s="1"/>
  <c r="I226" i="3"/>
  <c r="J226" i="3" s="1"/>
  <c r="K226" i="3" s="1"/>
  <c r="L226" i="3" s="1"/>
  <c r="M226" i="3" s="1"/>
  <c r="E111" i="3"/>
  <c r="F111" i="3" s="1"/>
  <c r="G111" i="3" s="1"/>
  <c r="H111" i="3" s="1"/>
  <c r="N226" i="3" l="1"/>
  <c r="O226" i="3" s="1"/>
  <c r="P226" i="3" s="1"/>
  <c r="Q226" i="3" s="1"/>
  <c r="R226" i="3" s="1"/>
  <c r="S459" i="3"/>
  <c r="T459" i="3" s="1"/>
  <c r="U459" i="3" s="1"/>
  <c r="V459" i="3" s="1"/>
  <c r="W459" i="3" s="1"/>
  <c r="X459" i="3" s="1"/>
  <c r="Y459" i="3" s="1"/>
  <c r="Z459" i="3" s="1"/>
  <c r="AA459" i="3" s="1"/>
  <c r="AB459" i="3" s="1"/>
  <c r="AC459" i="3" s="1"/>
  <c r="AD459" i="3" s="1"/>
  <c r="AE459" i="3" s="1"/>
  <c r="AF459" i="3" s="1"/>
  <c r="AG459" i="3" s="1"/>
  <c r="AH459" i="3" s="1"/>
  <c r="AI459" i="3" s="1"/>
  <c r="I111" i="3"/>
  <c r="J111" i="3" s="1"/>
  <c r="K111" i="3" s="1"/>
  <c r="L111" i="3" s="1"/>
  <c r="M111" i="3" s="1"/>
  <c r="E166" i="3"/>
  <c r="F166" i="3" s="1"/>
  <c r="G166" i="3" s="1"/>
  <c r="H166" i="3" s="1"/>
  <c r="E161" i="3"/>
  <c r="F161" i="3" s="1"/>
  <c r="G161" i="3" s="1"/>
  <c r="H161" i="3" s="1"/>
  <c r="N111" i="3" l="1"/>
  <c r="O111" i="3" s="1"/>
  <c r="P111" i="3" s="1"/>
  <c r="Q111" i="3" s="1"/>
  <c r="R111" i="3" s="1"/>
  <c r="S226" i="3"/>
  <c r="T226" i="3" s="1"/>
  <c r="U226" i="3" s="1"/>
  <c r="V226" i="3" s="1"/>
  <c r="W226" i="3" s="1"/>
  <c r="X226" i="3" s="1"/>
  <c r="Y226" i="3" s="1"/>
  <c r="Z226" i="3" s="1"/>
  <c r="AA226" i="3" s="1"/>
  <c r="AB226" i="3" s="1"/>
  <c r="AC226" i="3" s="1"/>
  <c r="AD226" i="3" s="1"/>
  <c r="AE226" i="3" s="1"/>
  <c r="AF226" i="3" s="1"/>
  <c r="AG226" i="3" s="1"/>
  <c r="AH226" i="3" s="1"/>
  <c r="AI226" i="3" s="1"/>
  <c r="I166" i="3"/>
  <c r="J166" i="3" s="1"/>
  <c r="K166" i="3" s="1"/>
  <c r="L166" i="3" s="1"/>
  <c r="M166" i="3" s="1"/>
  <c r="I161" i="3"/>
  <c r="J161" i="3" s="1"/>
  <c r="K161" i="3" s="1"/>
  <c r="L161" i="3" s="1"/>
  <c r="M161" i="3" s="1"/>
  <c r="N161" i="3" l="1"/>
  <c r="O161" i="3" s="1"/>
  <c r="P161" i="3" s="1"/>
  <c r="Q161" i="3" s="1"/>
  <c r="R161" i="3" s="1"/>
  <c r="N166" i="3"/>
  <c r="O166" i="3" s="1"/>
  <c r="P166" i="3" s="1"/>
  <c r="Q166" i="3" s="1"/>
  <c r="R166" i="3" s="1"/>
  <c r="S111" i="3"/>
  <c r="T111" i="3" s="1"/>
  <c r="U111" i="3" s="1"/>
  <c r="V111" i="3" s="1"/>
  <c r="W111" i="3" s="1"/>
  <c r="X111" i="3" s="1"/>
  <c r="Y111" i="3" s="1"/>
  <c r="Z111" i="3" s="1"/>
  <c r="AA111" i="3" s="1"/>
  <c r="AB111" i="3" s="1"/>
  <c r="AC111" i="3" s="1"/>
  <c r="AD111" i="3" s="1"/>
  <c r="AE111" i="3" s="1"/>
  <c r="AF111" i="3" s="1"/>
  <c r="AG111" i="3" s="1"/>
  <c r="AH111" i="3" s="1"/>
  <c r="AI111" i="3" s="1"/>
  <c r="S166" i="3" l="1"/>
  <c r="T166" i="3" s="1"/>
  <c r="U166" i="3" s="1"/>
  <c r="V166" i="3" s="1"/>
  <c r="W166" i="3" s="1"/>
  <c r="X166" i="3" s="1"/>
  <c r="Y166" i="3" s="1"/>
  <c r="Z166" i="3" s="1"/>
  <c r="AA166" i="3" s="1"/>
  <c r="AB166" i="3" s="1"/>
  <c r="AC166" i="3" s="1"/>
  <c r="AD166" i="3" s="1"/>
  <c r="AE166" i="3" s="1"/>
  <c r="AF166" i="3" s="1"/>
  <c r="AG166" i="3" s="1"/>
  <c r="AH166" i="3" s="1"/>
  <c r="AI166" i="3" s="1"/>
  <c r="S161" i="3"/>
  <c r="T161" i="3" s="1"/>
  <c r="U161" i="3" s="1"/>
  <c r="V161" i="3" s="1"/>
  <c r="W161" i="3" s="1"/>
  <c r="X161" i="3" s="1"/>
  <c r="Y161" i="3" s="1"/>
  <c r="Z161" i="3" s="1"/>
  <c r="AA161" i="3" s="1"/>
  <c r="AB161" i="3" s="1"/>
  <c r="AC161" i="3" s="1"/>
  <c r="AD161" i="3" s="1"/>
  <c r="AE161" i="3" s="1"/>
  <c r="AF161" i="3" s="1"/>
  <c r="AG161" i="3" s="1"/>
  <c r="AH161" i="3" s="1"/>
  <c r="AI161" i="3" s="1"/>
  <c r="E41" i="3" l="1"/>
  <c r="F41" i="3" s="1"/>
  <c r="G41" i="3" s="1"/>
  <c r="H41" i="3" s="1"/>
  <c r="I41" i="3" l="1"/>
  <c r="J41" i="3" s="1"/>
  <c r="K41" i="3" s="1"/>
  <c r="L41" i="3" s="1"/>
  <c r="M41" i="3" s="1"/>
  <c r="E255" i="3"/>
  <c r="F255" i="3" s="1"/>
  <c r="G255" i="3" s="1"/>
  <c r="H255" i="3" s="1"/>
  <c r="N41" i="3" l="1"/>
  <c r="O41" i="3" s="1"/>
  <c r="P41" i="3" s="1"/>
  <c r="Q41" i="3" s="1"/>
  <c r="R41" i="3" s="1"/>
  <c r="I255" i="3"/>
  <c r="J255" i="3" s="1"/>
  <c r="K255" i="3" s="1"/>
  <c r="L255" i="3" s="1"/>
  <c r="M255" i="3" s="1"/>
  <c r="N255" i="3" l="1"/>
  <c r="O255" i="3" s="1"/>
  <c r="P255" i="3" s="1"/>
  <c r="Q255" i="3" s="1"/>
  <c r="R255" i="3" s="1"/>
  <c r="S41" i="3"/>
  <c r="T41" i="3" s="1"/>
  <c r="U41" i="3" s="1"/>
  <c r="V41" i="3" s="1"/>
  <c r="W41" i="3" s="1"/>
  <c r="X41" i="3" s="1"/>
  <c r="Y41" i="3" s="1"/>
  <c r="Z41" i="3" s="1"/>
  <c r="AA41" i="3" s="1"/>
  <c r="AB41" i="3" s="1"/>
  <c r="AC41" i="3" s="1"/>
  <c r="AD41" i="3" s="1"/>
  <c r="AE41" i="3" s="1"/>
  <c r="AF41" i="3" s="1"/>
  <c r="AG41" i="3" s="1"/>
  <c r="AH41" i="3" s="1"/>
  <c r="AI41" i="3" s="1"/>
  <c r="S255" i="3" l="1"/>
  <c r="T255" i="3" s="1"/>
  <c r="U255" i="3" s="1"/>
  <c r="V255" i="3" s="1"/>
  <c r="W255" i="3" s="1"/>
  <c r="X255" i="3" s="1"/>
  <c r="Y255" i="3" s="1"/>
  <c r="Z255" i="3" s="1"/>
  <c r="AA255" i="3" s="1"/>
  <c r="AB255" i="3" s="1"/>
  <c r="AC255" i="3" s="1"/>
  <c r="AD255" i="3" s="1"/>
  <c r="AE255" i="3" s="1"/>
  <c r="AF255" i="3" s="1"/>
  <c r="AG255" i="3" s="1"/>
  <c r="AH255" i="3" s="1"/>
  <c r="AI255" i="3" s="1"/>
  <c r="H126" i="10" l="1"/>
  <c r="I126" i="10" s="1"/>
  <c r="J126" i="10" s="1"/>
  <c r="K126" i="10" s="1"/>
  <c r="L126" i="10" s="1"/>
  <c r="M126" i="10" s="1"/>
  <c r="N126" i="10" s="1"/>
  <c r="O126" i="10" s="1"/>
  <c r="P126" i="10" s="1"/>
  <c r="Q126" i="10" s="1"/>
  <c r="R126" i="10" s="1"/>
  <c r="S126" i="10" s="1"/>
  <c r="T126" i="10" s="1"/>
  <c r="U126" i="10" s="1"/>
  <c r="V126" i="10" s="1"/>
  <c r="W126" i="10" s="1"/>
  <c r="X126" i="10" s="1"/>
  <c r="Y126" i="10" s="1"/>
  <c r="Z126" i="10" s="1"/>
  <c r="AA126" i="10" s="1"/>
  <c r="AB126" i="10" s="1"/>
  <c r="AC126" i="10" s="1"/>
  <c r="AD126" i="10" s="1"/>
  <c r="AE126" i="10" s="1"/>
  <c r="AF126" i="10" s="1"/>
  <c r="AG126" i="10" s="1"/>
  <c r="AH126" i="10" s="1"/>
  <c r="AI126" i="10" s="1"/>
  <c r="AJ126" i="10" s="1"/>
  <c r="AK126" i="10" s="1"/>
  <c r="AL126" i="10" s="1"/>
  <c r="H139" i="10"/>
  <c r="I139" i="10" s="1"/>
  <c r="J139" i="10" s="1"/>
  <c r="K139" i="10" s="1"/>
  <c r="L139" i="10" s="1"/>
  <c r="M139" i="10" s="1"/>
  <c r="N139" i="10" s="1"/>
  <c r="O139" i="10" s="1"/>
  <c r="P139" i="10" s="1"/>
  <c r="Q139" i="10" s="1"/>
  <c r="R139" i="10" s="1"/>
  <c r="S139" i="10" s="1"/>
  <c r="T139" i="10" s="1"/>
  <c r="U139" i="10" s="1"/>
  <c r="V139" i="10" s="1"/>
  <c r="W139" i="10" s="1"/>
  <c r="X139" i="10" s="1"/>
  <c r="Y139" i="10" s="1"/>
  <c r="Z139" i="10" s="1"/>
  <c r="AA139" i="10" s="1"/>
  <c r="AB139" i="10" s="1"/>
  <c r="AC139" i="10" s="1"/>
  <c r="AD139" i="10" s="1"/>
  <c r="AE139" i="10" s="1"/>
  <c r="AF139" i="10" s="1"/>
  <c r="AG139" i="10" s="1"/>
  <c r="AH139" i="10" s="1"/>
  <c r="AI139" i="10" s="1"/>
  <c r="AJ139" i="10" s="1"/>
  <c r="AK139" i="10" s="1"/>
  <c r="AL139" i="10" s="1"/>
  <c r="H90" i="10" l="1"/>
  <c r="I90" i="10" s="1"/>
  <c r="J90" i="10" s="1"/>
  <c r="K90" i="10" s="1"/>
  <c r="L90" i="10" s="1"/>
  <c r="M90" i="10" s="1"/>
  <c r="N90" i="10" s="1"/>
  <c r="O90" i="10" s="1"/>
  <c r="P90" i="10" s="1"/>
  <c r="Q90" i="10" s="1"/>
  <c r="R90" i="10" s="1"/>
  <c r="S90" i="10" s="1"/>
  <c r="T90" i="10" s="1"/>
  <c r="U90" i="10" s="1"/>
  <c r="V90" i="10" s="1"/>
  <c r="W90" i="10" s="1"/>
  <c r="X90" i="10" s="1"/>
  <c r="Y90" i="10" s="1"/>
  <c r="Z90" i="10" s="1"/>
  <c r="AA90" i="10" s="1"/>
  <c r="AB90" i="10" s="1"/>
  <c r="AC90" i="10" s="1"/>
  <c r="AD90" i="10" s="1"/>
  <c r="AE90" i="10" s="1"/>
  <c r="AF90" i="10" s="1"/>
  <c r="AG90" i="10" s="1"/>
  <c r="AH90" i="10" s="1"/>
  <c r="AI90" i="10" s="1"/>
  <c r="AJ90" i="10" s="1"/>
  <c r="AK90" i="10" s="1"/>
  <c r="AL90" i="10" s="1"/>
  <c r="H81" i="10" l="1"/>
  <c r="I81" i="10" s="1"/>
  <c r="J81" i="10" s="1"/>
  <c r="K81" i="10" s="1"/>
  <c r="L81" i="10" s="1"/>
  <c r="M81" i="10" s="1"/>
  <c r="N81" i="10" s="1"/>
  <c r="O81" i="10" s="1"/>
  <c r="P81" i="10" s="1"/>
  <c r="Q81" i="10" s="1"/>
  <c r="R81" i="10" s="1"/>
  <c r="S81" i="10" s="1"/>
  <c r="T81" i="10" s="1"/>
  <c r="U81" i="10" s="1"/>
  <c r="V81" i="10" s="1"/>
  <c r="W81" i="10" s="1"/>
  <c r="X81" i="10" s="1"/>
  <c r="Y81" i="10" s="1"/>
  <c r="Z81" i="10" s="1"/>
  <c r="AA81" i="10" s="1"/>
  <c r="AB81" i="10" s="1"/>
  <c r="AC81" i="10" s="1"/>
  <c r="AD81" i="10" s="1"/>
  <c r="AE81" i="10" s="1"/>
  <c r="AF81" i="10" s="1"/>
  <c r="AG81" i="10" s="1"/>
  <c r="AH81" i="10" s="1"/>
  <c r="AI81" i="10" s="1"/>
  <c r="AJ81" i="10" s="1"/>
  <c r="AK81" i="10" s="1"/>
  <c r="AL81" i="10" s="1"/>
  <c r="H48" i="10"/>
  <c r="I48" i="10" s="1"/>
  <c r="J48" i="10" s="1"/>
  <c r="K48" i="10" s="1"/>
  <c r="L48" i="10" s="1"/>
  <c r="M48" i="10" s="1"/>
  <c r="N48" i="10" s="1"/>
  <c r="O48" i="10" s="1"/>
  <c r="P48" i="10" s="1"/>
  <c r="Q48" i="10" s="1"/>
  <c r="R48" i="10" s="1"/>
  <c r="S48" i="10" s="1"/>
  <c r="T48" i="10" s="1"/>
  <c r="U48" i="10" s="1"/>
  <c r="V48" i="10" s="1"/>
  <c r="W48" i="10" s="1"/>
  <c r="X48" i="10" s="1"/>
  <c r="Y48" i="10" s="1"/>
  <c r="Z48" i="10" s="1"/>
  <c r="AA48" i="10" s="1"/>
  <c r="AB48" i="10" s="1"/>
  <c r="AC48" i="10" s="1"/>
  <c r="AD48" i="10" s="1"/>
  <c r="AE48" i="10" s="1"/>
  <c r="AF48" i="10" s="1"/>
  <c r="AG48" i="10" s="1"/>
  <c r="AH48" i="10" s="1"/>
  <c r="AI48" i="10" s="1"/>
  <c r="AJ48" i="10" s="1"/>
  <c r="AK48" i="10" s="1"/>
  <c r="AL48" i="10" s="1"/>
  <c r="E56" i="3" l="1"/>
  <c r="F56" i="3" s="1"/>
  <c r="G56" i="3" s="1"/>
  <c r="H56" i="3" s="1"/>
  <c r="I56" i="3" l="1"/>
  <c r="J56" i="3" s="1"/>
  <c r="K56" i="3" s="1"/>
  <c r="L56" i="3" s="1"/>
  <c r="M56" i="3" s="1"/>
  <c r="E566" i="3"/>
  <c r="F566" i="3" s="1"/>
  <c r="G566" i="3" s="1"/>
  <c r="H566" i="3" s="1"/>
  <c r="N56" i="3" l="1"/>
  <c r="O56" i="3" s="1"/>
  <c r="P56" i="3" s="1"/>
  <c r="Q56" i="3" s="1"/>
  <c r="R56" i="3" s="1"/>
  <c r="I566" i="3"/>
  <c r="J566" i="3" s="1"/>
  <c r="K566" i="3" s="1"/>
  <c r="L566" i="3" s="1"/>
  <c r="M566" i="3" s="1"/>
  <c r="E17" i="3"/>
  <c r="F17" i="3" s="1"/>
  <c r="G17" i="3" s="1"/>
  <c r="H17" i="3" s="1"/>
  <c r="E11" i="3"/>
  <c r="F11" i="3" s="1"/>
  <c r="G11" i="3" s="1"/>
  <c r="H11" i="3" s="1"/>
  <c r="S56" i="3" l="1"/>
  <c r="T56" i="3" s="1"/>
  <c r="U56" i="3" s="1"/>
  <c r="V56" i="3" s="1"/>
  <c r="W56" i="3" s="1"/>
  <c r="X56" i="3" s="1"/>
  <c r="Y56" i="3" s="1"/>
  <c r="Z56" i="3" s="1"/>
  <c r="AA56" i="3" s="1"/>
  <c r="AB56" i="3" s="1"/>
  <c r="AC56" i="3" s="1"/>
  <c r="AD56" i="3" s="1"/>
  <c r="AE56" i="3" s="1"/>
  <c r="AF56" i="3" s="1"/>
  <c r="AG56" i="3" s="1"/>
  <c r="AH56" i="3" s="1"/>
  <c r="AI56" i="3" s="1"/>
  <c r="I11" i="3"/>
  <c r="J11" i="3" s="1"/>
  <c r="K11" i="3" s="1"/>
  <c r="L11" i="3" s="1"/>
  <c r="M11" i="3" s="1"/>
  <c r="I17" i="3"/>
  <c r="J17" i="3" s="1"/>
  <c r="K17" i="3" s="1"/>
  <c r="L17" i="3" s="1"/>
  <c r="M17" i="3" s="1"/>
  <c r="N566" i="3"/>
  <c r="O566" i="3" s="1"/>
  <c r="P566" i="3" s="1"/>
  <c r="Q566" i="3" s="1"/>
  <c r="R566" i="3" s="1"/>
  <c r="H121" i="10"/>
  <c r="I121" i="10" s="1"/>
  <c r="J121" i="10" s="1"/>
  <c r="K121" i="10" s="1"/>
  <c r="L121" i="10" s="1"/>
  <c r="M121" i="10" s="1"/>
  <c r="N121" i="10" s="1"/>
  <c r="O121" i="10" s="1"/>
  <c r="P121" i="10" s="1"/>
  <c r="Q121" i="10" s="1"/>
  <c r="R121" i="10" s="1"/>
  <c r="S121" i="10" s="1"/>
  <c r="T121" i="10" s="1"/>
  <c r="U121" i="10" s="1"/>
  <c r="V121" i="10" s="1"/>
  <c r="W121" i="10" s="1"/>
  <c r="X121" i="10" s="1"/>
  <c r="Y121" i="10" s="1"/>
  <c r="Z121" i="10" s="1"/>
  <c r="AA121" i="10" s="1"/>
  <c r="AB121" i="10" s="1"/>
  <c r="AC121" i="10" s="1"/>
  <c r="AD121" i="10" s="1"/>
  <c r="AE121" i="10" s="1"/>
  <c r="AF121" i="10" s="1"/>
  <c r="AG121" i="10" s="1"/>
  <c r="AH121" i="10" s="1"/>
  <c r="AI121" i="10" s="1"/>
  <c r="AJ121" i="10" s="1"/>
  <c r="AK121" i="10" s="1"/>
  <c r="AL121" i="10" s="1"/>
  <c r="S566" i="3" l="1"/>
  <c r="T566" i="3" s="1"/>
  <c r="U566" i="3" s="1"/>
  <c r="V566" i="3" s="1"/>
  <c r="W566" i="3" s="1"/>
  <c r="X566" i="3" s="1"/>
  <c r="Y566" i="3" s="1"/>
  <c r="Z566" i="3" s="1"/>
  <c r="AA566" i="3" s="1"/>
  <c r="AB566" i="3" s="1"/>
  <c r="AC566" i="3" s="1"/>
  <c r="AD566" i="3" s="1"/>
  <c r="AE566" i="3" s="1"/>
  <c r="AF566" i="3" s="1"/>
  <c r="AG566" i="3" s="1"/>
  <c r="AH566" i="3" s="1"/>
  <c r="AI566" i="3" s="1"/>
  <c r="N17" i="3"/>
  <c r="O17" i="3" s="1"/>
  <c r="P17" i="3" s="1"/>
  <c r="Q17" i="3" s="1"/>
  <c r="R17" i="3" s="1"/>
  <c r="N11" i="3"/>
  <c r="O11" i="3" s="1"/>
  <c r="P11" i="3" s="1"/>
  <c r="Q11" i="3" s="1"/>
  <c r="R11" i="3" s="1"/>
  <c r="E560" i="3"/>
  <c r="F560" i="3" s="1"/>
  <c r="G560" i="3" s="1"/>
  <c r="H560" i="3" s="1"/>
  <c r="S11" i="3" l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AG11" i="3" s="1"/>
  <c r="AH11" i="3" s="1"/>
  <c r="AI11" i="3" s="1"/>
  <c r="S17" i="3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I560" i="3"/>
  <c r="J560" i="3" s="1"/>
  <c r="K560" i="3" s="1"/>
  <c r="L560" i="3" s="1"/>
  <c r="M560" i="3" s="1"/>
  <c r="E544" i="3"/>
  <c r="F544" i="3" s="1"/>
  <c r="G544" i="3" s="1"/>
  <c r="H544" i="3" s="1"/>
  <c r="E534" i="3"/>
  <c r="F534" i="3" s="1"/>
  <c r="G534" i="3" s="1"/>
  <c r="H534" i="3" s="1"/>
  <c r="N560" i="3" l="1"/>
  <c r="O560" i="3" s="1"/>
  <c r="P560" i="3" s="1"/>
  <c r="Q560" i="3" s="1"/>
  <c r="R560" i="3" s="1"/>
  <c r="I534" i="3"/>
  <c r="J534" i="3" s="1"/>
  <c r="K534" i="3" s="1"/>
  <c r="L534" i="3" s="1"/>
  <c r="M534" i="3" s="1"/>
  <c r="I544" i="3"/>
  <c r="J544" i="3" s="1"/>
  <c r="K544" i="3" s="1"/>
  <c r="L544" i="3" s="1"/>
  <c r="M544" i="3" s="1"/>
  <c r="E151" i="3"/>
  <c r="F151" i="3" s="1"/>
  <c r="G151" i="3" s="1"/>
  <c r="H151" i="3" s="1"/>
  <c r="E141" i="3"/>
  <c r="F141" i="3" s="1"/>
  <c r="G141" i="3" s="1"/>
  <c r="H141" i="3" s="1"/>
  <c r="N544" i="3" l="1"/>
  <c r="O544" i="3" s="1"/>
  <c r="P544" i="3" s="1"/>
  <c r="Q544" i="3" s="1"/>
  <c r="R544" i="3" s="1"/>
  <c r="N534" i="3"/>
  <c r="O534" i="3" s="1"/>
  <c r="P534" i="3" s="1"/>
  <c r="Q534" i="3" s="1"/>
  <c r="R534" i="3" s="1"/>
  <c r="S560" i="3"/>
  <c r="T560" i="3" s="1"/>
  <c r="U560" i="3" s="1"/>
  <c r="V560" i="3" s="1"/>
  <c r="W560" i="3" s="1"/>
  <c r="X560" i="3" s="1"/>
  <c r="Y560" i="3" s="1"/>
  <c r="Z560" i="3" s="1"/>
  <c r="AA560" i="3" s="1"/>
  <c r="AB560" i="3" s="1"/>
  <c r="AC560" i="3" s="1"/>
  <c r="AD560" i="3" s="1"/>
  <c r="AE560" i="3" s="1"/>
  <c r="AF560" i="3" s="1"/>
  <c r="AG560" i="3" s="1"/>
  <c r="AH560" i="3" s="1"/>
  <c r="AI560" i="3" s="1"/>
  <c r="I141" i="3"/>
  <c r="J141" i="3" s="1"/>
  <c r="K141" i="3" s="1"/>
  <c r="L141" i="3" s="1"/>
  <c r="M141" i="3" s="1"/>
  <c r="I151" i="3"/>
  <c r="J151" i="3" s="1"/>
  <c r="K151" i="3" s="1"/>
  <c r="L151" i="3" s="1"/>
  <c r="M151" i="3" s="1"/>
  <c r="E197" i="3"/>
  <c r="F197" i="3" s="1"/>
  <c r="G197" i="3" s="1"/>
  <c r="H197" i="3" s="1"/>
  <c r="N151" i="3" l="1"/>
  <c r="O151" i="3" s="1"/>
  <c r="P151" i="3" s="1"/>
  <c r="Q151" i="3" s="1"/>
  <c r="R151" i="3" s="1"/>
  <c r="N141" i="3"/>
  <c r="O141" i="3" s="1"/>
  <c r="P141" i="3" s="1"/>
  <c r="Q141" i="3" s="1"/>
  <c r="R141" i="3" s="1"/>
  <c r="S534" i="3"/>
  <c r="T534" i="3" s="1"/>
  <c r="U534" i="3" s="1"/>
  <c r="V534" i="3" s="1"/>
  <c r="W534" i="3" s="1"/>
  <c r="X534" i="3" s="1"/>
  <c r="Y534" i="3" s="1"/>
  <c r="Z534" i="3" s="1"/>
  <c r="AA534" i="3" s="1"/>
  <c r="AB534" i="3" s="1"/>
  <c r="AC534" i="3" s="1"/>
  <c r="AD534" i="3" s="1"/>
  <c r="AE534" i="3" s="1"/>
  <c r="AF534" i="3" s="1"/>
  <c r="AG534" i="3" s="1"/>
  <c r="AH534" i="3" s="1"/>
  <c r="AI534" i="3" s="1"/>
  <c r="S544" i="3"/>
  <c r="T544" i="3" s="1"/>
  <c r="U544" i="3" s="1"/>
  <c r="V544" i="3" s="1"/>
  <c r="W544" i="3" s="1"/>
  <c r="X544" i="3" s="1"/>
  <c r="Y544" i="3" s="1"/>
  <c r="Z544" i="3" s="1"/>
  <c r="AA544" i="3" s="1"/>
  <c r="AB544" i="3" s="1"/>
  <c r="AC544" i="3" s="1"/>
  <c r="AD544" i="3" s="1"/>
  <c r="AE544" i="3" s="1"/>
  <c r="AF544" i="3" s="1"/>
  <c r="AG544" i="3" s="1"/>
  <c r="AH544" i="3" s="1"/>
  <c r="AI544" i="3" s="1"/>
  <c r="I197" i="3"/>
  <c r="J197" i="3" s="1"/>
  <c r="K197" i="3" s="1"/>
  <c r="L197" i="3" s="1"/>
  <c r="M197" i="3" s="1"/>
  <c r="E156" i="3"/>
  <c r="F156" i="3" s="1"/>
  <c r="G156" i="3" s="1"/>
  <c r="H156" i="3" s="1"/>
  <c r="E146" i="3"/>
  <c r="F146" i="3" s="1"/>
  <c r="G146" i="3" s="1"/>
  <c r="H146" i="3" s="1"/>
  <c r="E126" i="3"/>
  <c r="F126" i="3" s="1"/>
  <c r="G126" i="3" s="1"/>
  <c r="H126" i="3" s="1"/>
  <c r="E121" i="3"/>
  <c r="F121" i="3" s="1"/>
  <c r="G121" i="3" s="1"/>
  <c r="H121" i="3" s="1"/>
  <c r="E96" i="3"/>
  <c r="F96" i="3" s="1"/>
  <c r="G96" i="3" s="1"/>
  <c r="H96" i="3" s="1"/>
  <c r="E47" i="3"/>
  <c r="F47" i="3" s="1"/>
  <c r="G47" i="3" s="1"/>
  <c r="H47" i="3" s="1"/>
  <c r="N197" i="3" l="1"/>
  <c r="O197" i="3" s="1"/>
  <c r="P197" i="3" s="1"/>
  <c r="Q197" i="3" s="1"/>
  <c r="R197" i="3" s="1"/>
  <c r="S141" i="3"/>
  <c r="T141" i="3" s="1"/>
  <c r="U141" i="3" s="1"/>
  <c r="V141" i="3" s="1"/>
  <c r="W141" i="3" s="1"/>
  <c r="X141" i="3" s="1"/>
  <c r="Y141" i="3" s="1"/>
  <c r="Z141" i="3" s="1"/>
  <c r="AA141" i="3" s="1"/>
  <c r="AB141" i="3" s="1"/>
  <c r="AC141" i="3" s="1"/>
  <c r="AD141" i="3" s="1"/>
  <c r="AE141" i="3" s="1"/>
  <c r="AF141" i="3" s="1"/>
  <c r="AG141" i="3" s="1"/>
  <c r="AH141" i="3" s="1"/>
  <c r="AI141" i="3" s="1"/>
  <c r="S151" i="3"/>
  <c r="T151" i="3" s="1"/>
  <c r="U151" i="3" s="1"/>
  <c r="V151" i="3" s="1"/>
  <c r="W151" i="3" s="1"/>
  <c r="X151" i="3" s="1"/>
  <c r="Y151" i="3" s="1"/>
  <c r="Z151" i="3" s="1"/>
  <c r="AA151" i="3" s="1"/>
  <c r="AB151" i="3" s="1"/>
  <c r="AC151" i="3" s="1"/>
  <c r="AD151" i="3" s="1"/>
  <c r="AE151" i="3" s="1"/>
  <c r="AF151" i="3" s="1"/>
  <c r="AG151" i="3" s="1"/>
  <c r="AH151" i="3" s="1"/>
  <c r="AI151" i="3" s="1"/>
  <c r="I47" i="3"/>
  <c r="J47" i="3" s="1"/>
  <c r="K47" i="3" s="1"/>
  <c r="L47" i="3" s="1"/>
  <c r="M47" i="3" s="1"/>
  <c r="I126" i="3"/>
  <c r="J126" i="3" s="1"/>
  <c r="K126" i="3" s="1"/>
  <c r="L126" i="3" s="1"/>
  <c r="M126" i="3" s="1"/>
  <c r="I156" i="3"/>
  <c r="J156" i="3" s="1"/>
  <c r="K156" i="3" s="1"/>
  <c r="L156" i="3" s="1"/>
  <c r="M156" i="3" s="1"/>
  <c r="I96" i="3"/>
  <c r="J96" i="3" s="1"/>
  <c r="K96" i="3" s="1"/>
  <c r="L96" i="3" s="1"/>
  <c r="M96" i="3" s="1"/>
  <c r="I121" i="3"/>
  <c r="J121" i="3" s="1"/>
  <c r="K121" i="3" s="1"/>
  <c r="L121" i="3" s="1"/>
  <c r="M121" i="3" s="1"/>
  <c r="I146" i="3"/>
  <c r="J146" i="3" s="1"/>
  <c r="K146" i="3" s="1"/>
  <c r="L146" i="3" s="1"/>
  <c r="M146" i="3" s="1"/>
  <c r="E485" i="3"/>
  <c r="F485" i="3" s="1"/>
  <c r="G485" i="3" s="1"/>
  <c r="H485" i="3" s="1"/>
  <c r="N96" i="3" l="1"/>
  <c r="O96" i="3" s="1"/>
  <c r="P96" i="3" s="1"/>
  <c r="Q96" i="3" s="1"/>
  <c r="R96" i="3" s="1"/>
  <c r="N47" i="3"/>
  <c r="O47" i="3" s="1"/>
  <c r="P47" i="3" s="1"/>
  <c r="Q47" i="3" s="1"/>
  <c r="R47" i="3" s="1"/>
  <c r="N126" i="3"/>
  <c r="O126" i="3" s="1"/>
  <c r="P126" i="3" s="1"/>
  <c r="Q126" i="3" s="1"/>
  <c r="R126" i="3" s="1"/>
  <c r="N121" i="3"/>
  <c r="O121" i="3" s="1"/>
  <c r="P121" i="3" s="1"/>
  <c r="Q121" i="3" s="1"/>
  <c r="R121" i="3" s="1"/>
  <c r="N156" i="3"/>
  <c r="O156" i="3" s="1"/>
  <c r="P156" i="3" s="1"/>
  <c r="Q156" i="3" s="1"/>
  <c r="R156" i="3" s="1"/>
  <c r="N146" i="3"/>
  <c r="O146" i="3" s="1"/>
  <c r="P146" i="3" s="1"/>
  <c r="Q146" i="3" s="1"/>
  <c r="R146" i="3" s="1"/>
  <c r="S197" i="3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AE197" i="3" s="1"/>
  <c r="AF197" i="3" s="1"/>
  <c r="AG197" i="3" s="1"/>
  <c r="AH197" i="3" s="1"/>
  <c r="AI197" i="3" s="1"/>
  <c r="H109" i="10"/>
  <c r="I109" i="10" s="1"/>
  <c r="J109" i="10" s="1"/>
  <c r="K109" i="10" s="1"/>
  <c r="L109" i="10" s="1"/>
  <c r="M109" i="10" s="1"/>
  <c r="N109" i="10" s="1"/>
  <c r="O109" i="10" s="1"/>
  <c r="P109" i="10" s="1"/>
  <c r="Q109" i="10" s="1"/>
  <c r="R109" i="10" s="1"/>
  <c r="S109" i="10" s="1"/>
  <c r="T109" i="10" s="1"/>
  <c r="U109" i="10" s="1"/>
  <c r="V109" i="10" s="1"/>
  <c r="W109" i="10" s="1"/>
  <c r="X109" i="10" s="1"/>
  <c r="Y109" i="10" s="1"/>
  <c r="Z109" i="10" s="1"/>
  <c r="AA109" i="10" s="1"/>
  <c r="AB109" i="10" s="1"/>
  <c r="AC109" i="10" s="1"/>
  <c r="AD109" i="10" s="1"/>
  <c r="AE109" i="10" s="1"/>
  <c r="AF109" i="10" s="1"/>
  <c r="AG109" i="10" s="1"/>
  <c r="AH109" i="10" s="1"/>
  <c r="AI109" i="10" s="1"/>
  <c r="AJ109" i="10" s="1"/>
  <c r="AK109" i="10" s="1"/>
  <c r="AL109" i="10" s="1"/>
  <c r="H72" i="10"/>
  <c r="I72" i="10" s="1"/>
  <c r="J72" i="10" s="1"/>
  <c r="K72" i="10" s="1"/>
  <c r="L72" i="10" s="1"/>
  <c r="M72" i="10" s="1"/>
  <c r="N72" i="10" s="1"/>
  <c r="O72" i="10" s="1"/>
  <c r="P72" i="10" s="1"/>
  <c r="Q72" i="10" s="1"/>
  <c r="R72" i="10" s="1"/>
  <c r="S72" i="10" s="1"/>
  <c r="T72" i="10" s="1"/>
  <c r="U72" i="10" s="1"/>
  <c r="V72" i="10" s="1"/>
  <c r="W72" i="10" s="1"/>
  <c r="X72" i="10" s="1"/>
  <c r="Y72" i="10" s="1"/>
  <c r="Z72" i="10" s="1"/>
  <c r="AA72" i="10" s="1"/>
  <c r="AB72" i="10" s="1"/>
  <c r="AC72" i="10" s="1"/>
  <c r="AD72" i="10" s="1"/>
  <c r="AE72" i="10" s="1"/>
  <c r="AF72" i="10" s="1"/>
  <c r="AG72" i="10" s="1"/>
  <c r="AH72" i="10" s="1"/>
  <c r="AI72" i="10" s="1"/>
  <c r="AJ72" i="10" s="1"/>
  <c r="AK72" i="10" s="1"/>
  <c r="AL72" i="10" s="1"/>
  <c r="H61" i="10"/>
  <c r="I61" i="10" s="1"/>
  <c r="J61" i="10" s="1"/>
  <c r="K61" i="10" s="1"/>
  <c r="L61" i="10" s="1"/>
  <c r="M61" i="10" s="1"/>
  <c r="N61" i="10" s="1"/>
  <c r="O61" i="10" s="1"/>
  <c r="P61" i="10" s="1"/>
  <c r="Q61" i="10" s="1"/>
  <c r="R61" i="10" s="1"/>
  <c r="S61" i="10" s="1"/>
  <c r="T61" i="10" s="1"/>
  <c r="U61" i="10" s="1"/>
  <c r="V61" i="10" s="1"/>
  <c r="W61" i="10" s="1"/>
  <c r="X61" i="10" s="1"/>
  <c r="Y61" i="10" s="1"/>
  <c r="Z61" i="10" s="1"/>
  <c r="AA61" i="10" s="1"/>
  <c r="AB61" i="10" s="1"/>
  <c r="AC61" i="10" s="1"/>
  <c r="AD61" i="10" s="1"/>
  <c r="AE61" i="10" s="1"/>
  <c r="AF61" i="10" s="1"/>
  <c r="AG61" i="10" s="1"/>
  <c r="AH61" i="10" s="1"/>
  <c r="AI61" i="10" s="1"/>
  <c r="AJ61" i="10" s="1"/>
  <c r="AK61" i="10" s="1"/>
  <c r="AL61" i="10" s="1"/>
  <c r="H16" i="10"/>
  <c r="I16" i="10" s="1"/>
  <c r="J16" i="10" s="1"/>
  <c r="K16" i="10" s="1"/>
  <c r="L16" i="10" s="1"/>
  <c r="M16" i="10" s="1"/>
  <c r="N16" i="10" s="1"/>
  <c r="O16" i="10" s="1"/>
  <c r="P16" i="10" s="1"/>
  <c r="Q16" i="10" s="1"/>
  <c r="R16" i="10" s="1"/>
  <c r="S16" i="10" s="1"/>
  <c r="T16" i="10" s="1"/>
  <c r="U16" i="10" s="1"/>
  <c r="V16" i="10" s="1"/>
  <c r="W16" i="10" s="1"/>
  <c r="X16" i="10" s="1"/>
  <c r="Y16" i="10" s="1"/>
  <c r="Z16" i="10" s="1"/>
  <c r="AA16" i="10" s="1"/>
  <c r="AB16" i="10" s="1"/>
  <c r="AC16" i="10" s="1"/>
  <c r="AD16" i="10" s="1"/>
  <c r="AE16" i="10" s="1"/>
  <c r="AF16" i="10" s="1"/>
  <c r="AG16" i="10" s="1"/>
  <c r="AH16" i="10" s="1"/>
  <c r="AI16" i="10" s="1"/>
  <c r="AJ16" i="10" s="1"/>
  <c r="AK16" i="10" s="1"/>
  <c r="AL16" i="10" s="1"/>
  <c r="H5" i="10"/>
  <c r="I5" i="10" s="1"/>
  <c r="J5" i="10" s="1"/>
  <c r="K5" i="10" s="1"/>
  <c r="L5" i="10" s="1"/>
  <c r="M5" i="10" s="1"/>
  <c r="N5" i="10" s="1"/>
  <c r="O5" i="10" s="1"/>
  <c r="P5" i="10" s="1"/>
  <c r="Q5" i="10" s="1"/>
  <c r="R5" i="10" s="1"/>
  <c r="S5" i="10" s="1"/>
  <c r="T5" i="10" s="1"/>
  <c r="U5" i="10" s="1"/>
  <c r="V5" i="10" s="1"/>
  <c r="W5" i="10" s="1"/>
  <c r="X5" i="10" s="1"/>
  <c r="Y5" i="10" s="1"/>
  <c r="Z5" i="10" s="1"/>
  <c r="AA5" i="10" s="1"/>
  <c r="AB5" i="10" s="1"/>
  <c r="AC5" i="10" s="1"/>
  <c r="AD5" i="10" s="1"/>
  <c r="AE5" i="10" s="1"/>
  <c r="AF5" i="10" s="1"/>
  <c r="AG5" i="10" s="1"/>
  <c r="AH5" i="10" s="1"/>
  <c r="AI5" i="10" s="1"/>
  <c r="AJ5" i="10" s="1"/>
  <c r="AK5" i="10" s="1"/>
  <c r="AL5" i="10" s="1"/>
  <c r="V485" i="3"/>
  <c r="W485" i="3" s="1"/>
  <c r="X485" i="3" s="1"/>
  <c r="Y485" i="3" s="1"/>
  <c r="Z485" i="3" s="1"/>
  <c r="AA485" i="3" s="1"/>
  <c r="AB485" i="3" s="1"/>
  <c r="AC485" i="3" s="1"/>
  <c r="AD485" i="3" s="1"/>
  <c r="AE485" i="3" s="1"/>
  <c r="AF485" i="3" s="1"/>
  <c r="AG485" i="3" s="1"/>
  <c r="AH485" i="3" s="1"/>
  <c r="AI485" i="3" s="1"/>
  <c r="E514" i="3"/>
  <c r="F514" i="3" s="1"/>
  <c r="G514" i="3" s="1"/>
  <c r="H514" i="3" s="1"/>
  <c r="E91" i="3"/>
  <c r="F91" i="3" s="1"/>
  <c r="G91" i="3" s="1"/>
  <c r="H91" i="3" s="1"/>
  <c r="E291" i="3"/>
  <c r="F291" i="3" s="1"/>
  <c r="G291" i="3" s="1"/>
  <c r="H291" i="3" s="1"/>
  <c r="E270" i="3"/>
  <c r="F270" i="3" s="1"/>
  <c r="G270" i="3" s="1"/>
  <c r="H270" i="3" s="1"/>
  <c r="E524" i="3"/>
  <c r="F524" i="3" s="1"/>
  <c r="G524" i="3" s="1"/>
  <c r="H524" i="3" s="1"/>
  <c r="E479" i="3"/>
  <c r="F479" i="3" s="1"/>
  <c r="G479" i="3" s="1"/>
  <c r="H479" i="3" s="1"/>
  <c r="E472" i="3"/>
  <c r="F472" i="3" s="1"/>
  <c r="G472" i="3" s="1"/>
  <c r="H472" i="3" s="1"/>
  <c r="E447" i="3"/>
  <c r="F447" i="3" s="1"/>
  <c r="G447" i="3" s="1"/>
  <c r="H447" i="3" s="1"/>
  <c r="E406" i="3"/>
  <c r="F406" i="3" s="1"/>
  <c r="G406" i="3" s="1"/>
  <c r="H406" i="3" s="1"/>
  <c r="E389" i="3"/>
  <c r="F389" i="3" s="1"/>
  <c r="G389" i="3" s="1"/>
  <c r="H389" i="3" s="1"/>
  <c r="E346" i="3"/>
  <c r="F346" i="3" s="1"/>
  <c r="G346" i="3" s="1"/>
  <c r="H346" i="3" s="1"/>
  <c r="E326" i="3"/>
  <c r="F326" i="3" s="1"/>
  <c r="G326" i="3" s="1"/>
  <c r="H326" i="3" s="1"/>
  <c r="E311" i="3"/>
  <c r="F311" i="3" s="1"/>
  <c r="G311" i="3" s="1"/>
  <c r="H311" i="3" s="1"/>
  <c r="E190" i="3"/>
  <c r="F190" i="3" s="1"/>
  <c r="G190" i="3" s="1"/>
  <c r="H190" i="3" s="1"/>
  <c r="E185" i="3"/>
  <c r="F185" i="3" s="1"/>
  <c r="G185" i="3" s="1"/>
  <c r="H185" i="3" s="1"/>
  <c r="E180" i="3"/>
  <c r="F180" i="3" s="1"/>
  <c r="G180" i="3" s="1"/>
  <c r="H180" i="3" s="1"/>
  <c r="E171" i="3"/>
  <c r="F171" i="3" s="1"/>
  <c r="G171" i="3" s="1"/>
  <c r="H171" i="3" s="1"/>
  <c r="E249" i="3"/>
  <c r="F249" i="3" s="1"/>
  <c r="G249" i="3" s="1"/>
  <c r="H249" i="3" s="1"/>
  <c r="E242" i="3"/>
  <c r="F242" i="3" s="1"/>
  <c r="G242" i="3" s="1"/>
  <c r="H242" i="3" s="1"/>
  <c r="E237" i="3"/>
  <c r="F237" i="3" s="1"/>
  <c r="G237" i="3" s="1"/>
  <c r="H237" i="3" s="1"/>
  <c r="E221" i="3"/>
  <c r="F221" i="3" s="1"/>
  <c r="G221" i="3" s="1"/>
  <c r="H221" i="3" s="1"/>
  <c r="E211" i="3"/>
  <c r="F211" i="3" s="1"/>
  <c r="G211" i="3" s="1"/>
  <c r="H211" i="3" s="1"/>
  <c r="E101" i="3"/>
  <c r="F101" i="3" s="1"/>
  <c r="G101" i="3" s="1"/>
  <c r="H101" i="3" s="1"/>
  <c r="E136" i="3"/>
  <c r="F136" i="3" s="1"/>
  <c r="G136" i="3" s="1"/>
  <c r="H136" i="3" s="1"/>
  <c r="E116" i="3"/>
  <c r="F116" i="3" s="1"/>
  <c r="G116" i="3" s="1"/>
  <c r="H116" i="3" s="1"/>
  <c r="E106" i="3"/>
  <c r="F106" i="3" s="1"/>
  <c r="G106" i="3" s="1"/>
  <c r="H106" i="3" s="1"/>
  <c r="E131" i="3"/>
  <c r="F131" i="3" s="1"/>
  <c r="G131" i="3" s="1"/>
  <c r="H131" i="3" s="1"/>
  <c r="E76" i="3"/>
  <c r="F76" i="3" s="1"/>
  <c r="G76" i="3" s="1"/>
  <c r="H76" i="3" s="1"/>
  <c r="E34" i="3"/>
  <c r="F34" i="3" s="1"/>
  <c r="G34" i="3" s="1"/>
  <c r="H34" i="3" s="1"/>
  <c r="E29" i="3"/>
  <c r="F29" i="3" s="1"/>
  <c r="G29" i="3" s="1"/>
  <c r="H29" i="3" s="1"/>
  <c r="E5" i="3"/>
  <c r="F5" i="3" s="1"/>
  <c r="G5" i="3" s="1"/>
  <c r="H5" i="3" s="1"/>
  <c r="S156" i="3" l="1"/>
  <c r="T156" i="3" s="1"/>
  <c r="U156" i="3" s="1"/>
  <c r="V156" i="3" s="1"/>
  <c r="W156" i="3" s="1"/>
  <c r="X156" i="3" s="1"/>
  <c r="Y156" i="3" s="1"/>
  <c r="Z156" i="3" s="1"/>
  <c r="AA156" i="3" s="1"/>
  <c r="AB156" i="3" s="1"/>
  <c r="AC156" i="3" s="1"/>
  <c r="AD156" i="3" s="1"/>
  <c r="AE156" i="3" s="1"/>
  <c r="AF156" i="3" s="1"/>
  <c r="AG156" i="3" s="1"/>
  <c r="AH156" i="3" s="1"/>
  <c r="AI156" i="3" s="1"/>
  <c r="S121" i="3"/>
  <c r="T121" i="3" s="1"/>
  <c r="U121" i="3" s="1"/>
  <c r="V121" i="3" s="1"/>
  <c r="W121" i="3" s="1"/>
  <c r="X121" i="3" s="1"/>
  <c r="Y121" i="3" s="1"/>
  <c r="Z121" i="3" s="1"/>
  <c r="AA121" i="3" s="1"/>
  <c r="AB121" i="3" s="1"/>
  <c r="AC121" i="3" s="1"/>
  <c r="AD121" i="3" s="1"/>
  <c r="AE121" i="3" s="1"/>
  <c r="AF121" i="3" s="1"/>
  <c r="AG121" i="3" s="1"/>
  <c r="AH121" i="3" s="1"/>
  <c r="AI121" i="3" s="1"/>
  <c r="S146" i="3"/>
  <c r="T146" i="3" s="1"/>
  <c r="U146" i="3" s="1"/>
  <c r="V146" i="3" s="1"/>
  <c r="W146" i="3" s="1"/>
  <c r="X146" i="3" s="1"/>
  <c r="Y146" i="3" s="1"/>
  <c r="Z146" i="3" s="1"/>
  <c r="AA146" i="3" s="1"/>
  <c r="AB146" i="3" s="1"/>
  <c r="AC146" i="3" s="1"/>
  <c r="AD146" i="3" s="1"/>
  <c r="AE146" i="3" s="1"/>
  <c r="AF146" i="3" s="1"/>
  <c r="AG146" i="3" s="1"/>
  <c r="AH146" i="3" s="1"/>
  <c r="AI146" i="3" s="1"/>
  <c r="S126" i="3"/>
  <c r="T126" i="3" s="1"/>
  <c r="U126" i="3" s="1"/>
  <c r="V126" i="3" s="1"/>
  <c r="W126" i="3" s="1"/>
  <c r="X126" i="3" s="1"/>
  <c r="Y126" i="3" s="1"/>
  <c r="Z126" i="3" s="1"/>
  <c r="AA126" i="3" s="1"/>
  <c r="AB126" i="3" s="1"/>
  <c r="AC126" i="3" s="1"/>
  <c r="AD126" i="3" s="1"/>
  <c r="AE126" i="3" s="1"/>
  <c r="AF126" i="3" s="1"/>
  <c r="AG126" i="3" s="1"/>
  <c r="AH126" i="3" s="1"/>
  <c r="AI126" i="3" s="1"/>
  <c r="S47" i="3"/>
  <c r="T47" i="3" s="1"/>
  <c r="U47" i="3" s="1"/>
  <c r="V47" i="3" s="1"/>
  <c r="W47" i="3" s="1"/>
  <c r="X47" i="3" s="1"/>
  <c r="Y47" i="3" s="1"/>
  <c r="Z47" i="3" s="1"/>
  <c r="AA47" i="3" s="1"/>
  <c r="AB47" i="3" s="1"/>
  <c r="AC47" i="3" s="1"/>
  <c r="AD47" i="3" s="1"/>
  <c r="AE47" i="3" s="1"/>
  <c r="AF47" i="3" s="1"/>
  <c r="AG47" i="3" s="1"/>
  <c r="AH47" i="3" s="1"/>
  <c r="AI47" i="3" s="1"/>
  <c r="S96" i="3"/>
  <c r="T96" i="3" s="1"/>
  <c r="U96" i="3" s="1"/>
  <c r="V96" i="3" s="1"/>
  <c r="W96" i="3" s="1"/>
  <c r="X96" i="3" s="1"/>
  <c r="Y96" i="3" s="1"/>
  <c r="Z96" i="3" s="1"/>
  <c r="AA96" i="3" s="1"/>
  <c r="AB96" i="3" s="1"/>
  <c r="AC96" i="3" s="1"/>
  <c r="AD96" i="3" s="1"/>
  <c r="AE96" i="3" s="1"/>
  <c r="AF96" i="3" s="1"/>
  <c r="AG96" i="3" s="1"/>
  <c r="AH96" i="3" s="1"/>
  <c r="AI96" i="3" s="1"/>
  <c r="I221" i="3"/>
  <c r="J221" i="3" s="1"/>
  <c r="K221" i="3" s="1"/>
  <c r="L221" i="3" s="1"/>
  <c r="M221" i="3" s="1"/>
  <c r="I237" i="3"/>
  <c r="J237" i="3" s="1"/>
  <c r="K237" i="3" s="1"/>
  <c r="L237" i="3" s="1"/>
  <c r="M237" i="3" s="1"/>
  <c r="I326" i="3"/>
  <c r="J326" i="3" s="1"/>
  <c r="K326" i="3" s="1"/>
  <c r="L326" i="3" s="1"/>
  <c r="M326" i="3" s="1"/>
  <c r="I270" i="3"/>
  <c r="J270" i="3" s="1"/>
  <c r="K270" i="3" s="1"/>
  <c r="L270" i="3" s="1"/>
  <c r="M270" i="3" s="1"/>
  <c r="I291" i="3"/>
  <c r="J291" i="3" s="1"/>
  <c r="K291" i="3" s="1"/>
  <c r="L291" i="3" s="1"/>
  <c r="M291" i="3" s="1"/>
  <c r="I389" i="3"/>
  <c r="J389" i="3" s="1"/>
  <c r="K389" i="3" s="1"/>
  <c r="L389" i="3" s="1"/>
  <c r="M389" i="3" s="1"/>
  <c r="I91" i="3"/>
  <c r="J91" i="3" s="1"/>
  <c r="K91" i="3" s="1"/>
  <c r="L91" i="3" s="1"/>
  <c r="M91" i="3" s="1"/>
  <c r="I311" i="3"/>
  <c r="J311" i="3" s="1"/>
  <c r="K311" i="3" s="1"/>
  <c r="L311" i="3" s="1"/>
  <c r="M311" i="3" s="1"/>
  <c r="I76" i="3"/>
  <c r="J76" i="3" s="1"/>
  <c r="K76" i="3" s="1"/>
  <c r="L76" i="3" s="1"/>
  <c r="M76" i="3" s="1"/>
  <c r="I106" i="3"/>
  <c r="J106" i="3" s="1"/>
  <c r="K106" i="3" s="1"/>
  <c r="L106" i="3" s="1"/>
  <c r="M106" i="3" s="1"/>
  <c r="I116" i="3"/>
  <c r="J116" i="3" s="1"/>
  <c r="K116" i="3" s="1"/>
  <c r="L116" i="3" s="1"/>
  <c r="M116" i="3" s="1"/>
  <c r="I171" i="3"/>
  <c r="J171" i="3" s="1"/>
  <c r="K171" i="3" s="1"/>
  <c r="L171" i="3" s="1"/>
  <c r="M171" i="3" s="1"/>
  <c r="I406" i="3"/>
  <c r="J406" i="3" s="1"/>
  <c r="K406" i="3" s="1"/>
  <c r="L406" i="3" s="1"/>
  <c r="M406" i="3" s="1"/>
  <c r="I514" i="3"/>
  <c r="J514" i="3" s="1"/>
  <c r="K514" i="3" s="1"/>
  <c r="L514" i="3" s="1"/>
  <c r="M514" i="3" s="1"/>
  <c r="I34" i="3"/>
  <c r="J34" i="3" s="1"/>
  <c r="K34" i="3" s="1"/>
  <c r="L34" i="3" s="1"/>
  <c r="M34" i="3" s="1"/>
  <c r="I242" i="3"/>
  <c r="J242" i="3" s="1"/>
  <c r="K242" i="3" s="1"/>
  <c r="L242" i="3" s="1"/>
  <c r="M242" i="3" s="1"/>
  <c r="I5" i="3"/>
  <c r="J5" i="3" s="1"/>
  <c r="K5" i="3" s="1"/>
  <c r="L5" i="3" s="1"/>
  <c r="M5" i="3" s="1"/>
  <c r="I136" i="3"/>
  <c r="J136" i="3" s="1"/>
  <c r="K136" i="3" s="1"/>
  <c r="L136" i="3" s="1"/>
  <c r="M136" i="3" s="1"/>
  <c r="I180" i="3"/>
  <c r="J180" i="3" s="1"/>
  <c r="K180" i="3" s="1"/>
  <c r="L180" i="3" s="1"/>
  <c r="M180" i="3" s="1"/>
  <c r="I447" i="3"/>
  <c r="J447" i="3" s="1"/>
  <c r="K447" i="3" s="1"/>
  <c r="L447" i="3" s="1"/>
  <c r="M447" i="3" s="1"/>
  <c r="I131" i="3"/>
  <c r="J131" i="3" s="1"/>
  <c r="K131" i="3" s="1"/>
  <c r="L131" i="3" s="1"/>
  <c r="M131" i="3" s="1"/>
  <c r="I101" i="3"/>
  <c r="J101" i="3" s="1"/>
  <c r="K101" i="3" s="1"/>
  <c r="L101" i="3" s="1"/>
  <c r="M101" i="3" s="1"/>
  <c r="I185" i="3"/>
  <c r="J185" i="3" s="1"/>
  <c r="K185" i="3" s="1"/>
  <c r="L185" i="3" s="1"/>
  <c r="M185" i="3" s="1"/>
  <c r="I472" i="3"/>
  <c r="J472" i="3" s="1"/>
  <c r="K472" i="3" s="1"/>
  <c r="L472" i="3" s="1"/>
  <c r="M472" i="3" s="1"/>
  <c r="I524" i="3"/>
  <c r="J524" i="3" s="1"/>
  <c r="K524" i="3" s="1"/>
  <c r="L524" i="3" s="1"/>
  <c r="M524" i="3" s="1"/>
  <c r="I346" i="3"/>
  <c r="J346" i="3" s="1"/>
  <c r="K346" i="3" s="1"/>
  <c r="L346" i="3" s="1"/>
  <c r="M346" i="3" s="1"/>
  <c r="I249" i="3"/>
  <c r="J249" i="3" s="1"/>
  <c r="K249" i="3" s="1"/>
  <c r="L249" i="3" s="1"/>
  <c r="M249" i="3" s="1"/>
  <c r="I29" i="3"/>
  <c r="J29" i="3" s="1"/>
  <c r="K29" i="3" s="1"/>
  <c r="L29" i="3" s="1"/>
  <c r="M29" i="3" s="1"/>
  <c r="I211" i="3"/>
  <c r="J211" i="3" s="1"/>
  <c r="K211" i="3" s="1"/>
  <c r="L211" i="3" s="1"/>
  <c r="M211" i="3" s="1"/>
  <c r="I190" i="3"/>
  <c r="J190" i="3" s="1"/>
  <c r="K190" i="3" s="1"/>
  <c r="L190" i="3" s="1"/>
  <c r="M190" i="3" s="1"/>
  <c r="I479" i="3"/>
  <c r="J479" i="3" s="1"/>
  <c r="K479" i="3" s="1"/>
  <c r="L479" i="3" s="1"/>
  <c r="M479" i="3" s="1"/>
  <c r="N237" i="3" l="1"/>
  <c r="O237" i="3" s="1"/>
  <c r="P237" i="3" s="1"/>
  <c r="Q237" i="3" s="1"/>
  <c r="R237" i="3" s="1"/>
  <c r="N472" i="3"/>
  <c r="O472" i="3" s="1"/>
  <c r="P472" i="3" s="1"/>
  <c r="Q472" i="3" s="1"/>
  <c r="R472" i="3" s="1"/>
  <c r="N5" i="3"/>
  <c r="O5" i="3" s="1"/>
  <c r="P5" i="3" s="1"/>
  <c r="Q5" i="3" s="1"/>
  <c r="R5" i="3" s="1"/>
  <c r="N76" i="3"/>
  <c r="O76" i="3" s="1"/>
  <c r="P76" i="3" s="1"/>
  <c r="Q76" i="3" s="1"/>
  <c r="R76" i="3" s="1"/>
  <c r="N221" i="3"/>
  <c r="O221" i="3" s="1"/>
  <c r="P221" i="3" s="1"/>
  <c r="Q221" i="3" s="1"/>
  <c r="R221" i="3" s="1"/>
  <c r="N524" i="3"/>
  <c r="O524" i="3" s="1"/>
  <c r="P524" i="3" s="1"/>
  <c r="Q524" i="3" s="1"/>
  <c r="R524" i="3" s="1"/>
  <c r="N311" i="3"/>
  <c r="O311" i="3" s="1"/>
  <c r="P311" i="3" s="1"/>
  <c r="Q311" i="3" s="1"/>
  <c r="R311" i="3" s="1"/>
  <c r="N101" i="3"/>
  <c r="O101" i="3" s="1"/>
  <c r="P101" i="3" s="1"/>
  <c r="Q101" i="3" s="1"/>
  <c r="R101" i="3" s="1"/>
  <c r="N34" i="3"/>
  <c r="O34" i="3" s="1"/>
  <c r="P34" i="3" s="1"/>
  <c r="Q34" i="3" s="1"/>
  <c r="R34" i="3" s="1"/>
  <c r="N91" i="3"/>
  <c r="O91" i="3" s="1"/>
  <c r="P91" i="3" s="1"/>
  <c r="Q91" i="3" s="1"/>
  <c r="R91" i="3" s="1"/>
  <c r="N106" i="3"/>
  <c r="O106" i="3" s="1"/>
  <c r="P106" i="3" s="1"/>
  <c r="Q106" i="3" s="1"/>
  <c r="R106" i="3" s="1"/>
  <c r="N190" i="3"/>
  <c r="O190" i="3" s="1"/>
  <c r="P190" i="3" s="1"/>
  <c r="Q190" i="3" s="1"/>
  <c r="R190" i="3" s="1"/>
  <c r="N514" i="3"/>
  <c r="O514" i="3" s="1"/>
  <c r="P514" i="3" s="1"/>
  <c r="Q514" i="3" s="1"/>
  <c r="R514" i="3" s="1"/>
  <c r="N389" i="3"/>
  <c r="O389" i="3" s="1"/>
  <c r="P389" i="3" s="1"/>
  <c r="Q389" i="3" s="1"/>
  <c r="R389" i="3" s="1"/>
  <c r="N136" i="3"/>
  <c r="O136" i="3" s="1"/>
  <c r="P136" i="3" s="1"/>
  <c r="Q136" i="3" s="1"/>
  <c r="R136" i="3" s="1"/>
  <c r="N242" i="3"/>
  <c r="O242" i="3" s="1"/>
  <c r="P242" i="3" s="1"/>
  <c r="Q242" i="3" s="1"/>
  <c r="R242" i="3" s="1"/>
  <c r="N29" i="3"/>
  <c r="O29" i="3" s="1"/>
  <c r="P29" i="3" s="1"/>
  <c r="Q29" i="3" s="1"/>
  <c r="R29" i="3" s="1"/>
  <c r="N131" i="3"/>
  <c r="O131" i="3" s="1"/>
  <c r="P131" i="3" s="1"/>
  <c r="Q131" i="3" s="1"/>
  <c r="R131" i="3" s="1"/>
  <c r="N406" i="3"/>
  <c r="O406" i="3" s="1"/>
  <c r="P406" i="3" s="1"/>
  <c r="Q406" i="3" s="1"/>
  <c r="R406" i="3" s="1"/>
  <c r="N291" i="3"/>
  <c r="O291" i="3" s="1"/>
  <c r="P291" i="3" s="1"/>
  <c r="Q291" i="3" s="1"/>
  <c r="R291" i="3" s="1"/>
  <c r="N479" i="3"/>
  <c r="O479" i="3" s="1"/>
  <c r="P479" i="3" s="1"/>
  <c r="Q479" i="3" s="1"/>
  <c r="R479" i="3" s="1"/>
  <c r="N211" i="3"/>
  <c r="O211" i="3" s="1"/>
  <c r="P211" i="3" s="1"/>
  <c r="Q211" i="3" s="1"/>
  <c r="R211" i="3" s="1"/>
  <c r="N249" i="3"/>
  <c r="O249" i="3" s="1"/>
  <c r="P249" i="3" s="1"/>
  <c r="Q249" i="3" s="1"/>
  <c r="R249" i="3" s="1"/>
  <c r="N447" i="3"/>
  <c r="O447" i="3" s="1"/>
  <c r="P447" i="3" s="1"/>
  <c r="Q447" i="3" s="1"/>
  <c r="R447" i="3" s="1"/>
  <c r="N171" i="3"/>
  <c r="O171" i="3" s="1"/>
  <c r="P171" i="3" s="1"/>
  <c r="Q171" i="3" s="1"/>
  <c r="R171" i="3" s="1"/>
  <c r="N270" i="3"/>
  <c r="O270" i="3" s="1"/>
  <c r="P270" i="3" s="1"/>
  <c r="Q270" i="3" s="1"/>
  <c r="R270" i="3" s="1"/>
  <c r="N185" i="3"/>
  <c r="O185" i="3" s="1"/>
  <c r="P185" i="3" s="1"/>
  <c r="Q185" i="3" s="1"/>
  <c r="R185" i="3" s="1"/>
  <c r="N346" i="3"/>
  <c r="O346" i="3" s="1"/>
  <c r="P346" i="3" s="1"/>
  <c r="Q346" i="3" s="1"/>
  <c r="R346" i="3" s="1"/>
  <c r="N180" i="3"/>
  <c r="O180" i="3" s="1"/>
  <c r="P180" i="3" s="1"/>
  <c r="Q180" i="3" s="1"/>
  <c r="R180" i="3" s="1"/>
  <c r="N116" i="3"/>
  <c r="O116" i="3" s="1"/>
  <c r="P116" i="3" s="1"/>
  <c r="Q116" i="3" s="1"/>
  <c r="R116" i="3" s="1"/>
  <c r="N326" i="3"/>
  <c r="O326" i="3" s="1"/>
  <c r="P326" i="3" s="1"/>
  <c r="Q326" i="3" s="1"/>
  <c r="R326" i="3" s="1"/>
  <c r="S242" i="3" l="1"/>
  <c r="T242" i="3" s="1"/>
  <c r="U242" i="3" s="1"/>
  <c r="V242" i="3" s="1"/>
  <c r="W242" i="3" s="1"/>
  <c r="X242" i="3" s="1"/>
  <c r="Y242" i="3" s="1"/>
  <c r="Z242" i="3" s="1"/>
  <c r="AA242" i="3" s="1"/>
  <c r="AB242" i="3" s="1"/>
  <c r="AC242" i="3" s="1"/>
  <c r="AD242" i="3" s="1"/>
  <c r="AE242" i="3" s="1"/>
  <c r="AF242" i="3" s="1"/>
  <c r="AG242" i="3" s="1"/>
  <c r="AH242" i="3" s="1"/>
  <c r="AI242" i="3" s="1"/>
  <c r="S311" i="3"/>
  <c r="T311" i="3" s="1"/>
  <c r="U311" i="3" s="1"/>
  <c r="V311" i="3" s="1"/>
  <c r="W311" i="3" s="1"/>
  <c r="X311" i="3" s="1"/>
  <c r="Y311" i="3" s="1"/>
  <c r="Z311" i="3" s="1"/>
  <c r="AA311" i="3" s="1"/>
  <c r="AB311" i="3" s="1"/>
  <c r="AC311" i="3" s="1"/>
  <c r="AD311" i="3" s="1"/>
  <c r="AE311" i="3" s="1"/>
  <c r="AF311" i="3" s="1"/>
  <c r="AG311" i="3" s="1"/>
  <c r="AH311" i="3" s="1"/>
  <c r="AI311" i="3" s="1"/>
  <c r="S326" i="3"/>
  <c r="T326" i="3" s="1"/>
  <c r="U326" i="3" s="1"/>
  <c r="V326" i="3" s="1"/>
  <c r="W326" i="3" s="1"/>
  <c r="X326" i="3" s="1"/>
  <c r="Y326" i="3" s="1"/>
  <c r="Z326" i="3" s="1"/>
  <c r="AA326" i="3" s="1"/>
  <c r="AB326" i="3" s="1"/>
  <c r="AC326" i="3" s="1"/>
  <c r="AD326" i="3" s="1"/>
  <c r="AE326" i="3" s="1"/>
  <c r="AF326" i="3" s="1"/>
  <c r="AG326" i="3" s="1"/>
  <c r="AH326" i="3" s="1"/>
  <c r="AI326" i="3" s="1"/>
  <c r="S136" i="3"/>
  <c r="T136" i="3" s="1"/>
  <c r="U136" i="3" s="1"/>
  <c r="V136" i="3" s="1"/>
  <c r="W136" i="3" s="1"/>
  <c r="X136" i="3" s="1"/>
  <c r="Y136" i="3" s="1"/>
  <c r="Z136" i="3" s="1"/>
  <c r="AA136" i="3" s="1"/>
  <c r="AB136" i="3" s="1"/>
  <c r="AC136" i="3" s="1"/>
  <c r="AD136" i="3" s="1"/>
  <c r="AE136" i="3" s="1"/>
  <c r="AF136" i="3" s="1"/>
  <c r="AG136" i="3" s="1"/>
  <c r="AH136" i="3" s="1"/>
  <c r="AI136" i="3" s="1"/>
  <c r="S346" i="3"/>
  <c r="T346" i="3" s="1"/>
  <c r="U346" i="3" s="1"/>
  <c r="V346" i="3" s="1"/>
  <c r="W346" i="3" s="1"/>
  <c r="X346" i="3" s="1"/>
  <c r="Y346" i="3" s="1"/>
  <c r="Z346" i="3" s="1"/>
  <c r="AA346" i="3" s="1"/>
  <c r="AB346" i="3" s="1"/>
  <c r="AC346" i="3" s="1"/>
  <c r="AD346" i="3" s="1"/>
  <c r="AE346" i="3" s="1"/>
  <c r="AF346" i="3" s="1"/>
  <c r="AG346" i="3" s="1"/>
  <c r="AH346" i="3" s="1"/>
  <c r="AI346" i="3" s="1"/>
  <c r="S479" i="3"/>
  <c r="T479" i="3" s="1"/>
  <c r="U479" i="3" s="1"/>
  <c r="V479" i="3" s="1"/>
  <c r="W479" i="3" s="1"/>
  <c r="X479" i="3" s="1"/>
  <c r="Y479" i="3" s="1"/>
  <c r="Z479" i="3" s="1"/>
  <c r="AA479" i="3" s="1"/>
  <c r="AB479" i="3" s="1"/>
  <c r="AC479" i="3" s="1"/>
  <c r="AD479" i="3" s="1"/>
  <c r="AE479" i="3" s="1"/>
  <c r="AF479" i="3" s="1"/>
  <c r="AG479" i="3" s="1"/>
  <c r="AH479" i="3" s="1"/>
  <c r="AI479" i="3" s="1"/>
  <c r="S514" i="3"/>
  <c r="T514" i="3" s="1"/>
  <c r="U514" i="3" s="1"/>
  <c r="V514" i="3" s="1"/>
  <c r="W514" i="3" s="1"/>
  <c r="X514" i="3" s="1"/>
  <c r="Y514" i="3" s="1"/>
  <c r="Z514" i="3" s="1"/>
  <c r="AA514" i="3" s="1"/>
  <c r="AB514" i="3" s="1"/>
  <c r="AC514" i="3" s="1"/>
  <c r="AD514" i="3" s="1"/>
  <c r="AE514" i="3" s="1"/>
  <c r="AF514" i="3" s="1"/>
  <c r="AG514" i="3" s="1"/>
  <c r="AH514" i="3" s="1"/>
  <c r="AI514" i="3" s="1"/>
  <c r="S221" i="3"/>
  <c r="T221" i="3" s="1"/>
  <c r="U221" i="3" s="1"/>
  <c r="V221" i="3" s="1"/>
  <c r="W221" i="3" s="1"/>
  <c r="X221" i="3" s="1"/>
  <c r="Y221" i="3" s="1"/>
  <c r="Z221" i="3" s="1"/>
  <c r="AA221" i="3" s="1"/>
  <c r="AB221" i="3" s="1"/>
  <c r="AC221" i="3" s="1"/>
  <c r="AD221" i="3" s="1"/>
  <c r="AE221" i="3" s="1"/>
  <c r="AF221" i="3" s="1"/>
  <c r="AG221" i="3" s="1"/>
  <c r="AH221" i="3" s="1"/>
  <c r="AI221" i="3" s="1"/>
  <c r="S101" i="3"/>
  <c r="T101" i="3" s="1"/>
  <c r="U101" i="3" s="1"/>
  <c r="V101" i="3" s="1"/>
  <c r="W101" i="3" s="1"/>
  <c r="X101" i="3" s="1"/>
  <c r="Y101" i="3" s="1"/>
  <c r="Z101" i="3" s="1"/>
  <c r="AA101" i="3" s="1"/>
  <c r="AB101" i="3" s="1"/>
  <c r="AC101" i="3" s="1"/>
  <c r="AD101" i="3" s="1"/>
  <c r="AE101" i="3" s="1"/>
  <c r="AF101" i="3" s="1"/>
  <c r="AG101" i="3" s="1"/>
  <c r="AH101" i="3" s="1"/>
  <c r="AI101" i="3" s="1"/>
  <c r="S190" i="3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AE190" i="3" s="1"/>
  <c r="AF190" i="3" s="1"/>
  <c r="AG190" i="3" s="1"/>
  <c r="AH190" i="3" s="1"/>
  <c r="AI190" i="3" s="1"/>
  <c r="S76" i="3"/>
  <c r="T76" i="3" s="1"/>
  <c r="U76" i="3" s="1"/>
  <c r="V76" i="3" s="1"/>
  <c r="W76" i="3" s="1"/>
  <c r="X76" i="3" s="1"/>
  <c r="Y76" i="3" s="1"/>
  <c r="Z76" i="3" s="1"/>
  <c r="AA76" i="3" s="1"/>
  <c r="AB76" i="3" s="1"/>
  <c r="AC76" i="3" s="1"/>
  <c r="AD76" i="3" s="1"/>
  <c r="AE76" i="3" s="1"/>
  <c r="AF76" i="3" s="1"/>
  <c r="AG76" i="3" s="1"/>
  <c r="AH76" i="3" s="1"/>
  <c r="AI76" i="3" s="1"/>
  <c r="S447" i="3"/>
  <c r="T447" i="3" s="1"/>
  <c r="U447" i="3" s="1"/>
  <c r="V447" i="3" s="1"/>
  <c r="W447" i="3" s="1"/>
  <c r="X447" i="3" s="1"/>
  <c r="Y447" i="3" s="1"/>
  <c r="Z447" i="3" s="1"/>
  <c r="AA447" i="3" s="1"/>
  <c r="AB447" i="3" s="1"/>
  <c r="AC447" i="3" s="1"/>
  <c r="AD447" i="3" s="1"/>
  <c r="AE447" i="3" s="1"/>
  <c r="AF447" i="3" s="1"/>
  <c r="AG447" i="3" s="1"/>
  <c r="AH447" i="3" s="1"/>
  <c r="AI447" i="3" s="1"/>
  <c r="S180" i="3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AE180" i="3" s="1"/>
  <c r="AF180" i="3" s="1"/>
  <c r="AG180" i="3" s="1"/>
  <c r="AH180" i="3" s="1"/>
  <c r="AI180" i="3" s="1"/>
  <c r="S389" i="3"/>
  <c r="T389" i="3" s="1"/>
  <c r="U389" i="3" s="1"/>
  <c r="V389" i="3" s="1"/>
  <c r="W389" i="3" s="1"/>
  <c r="X389" i="3" s="1"/>
  <c r="Y389" i="3" s="1"/>
  <c r="Z389" i="3" s="1"/>
  <c r="AA389" i="3" s="1"/>
  <c r="AB389" i="3" s="1"/>
  <c r="AC389" i="3" s="1"/>
  <c r="AD389" i="3" s="1"/>
  <c r="AE389" i="3" s="1"/>
  <c r="AF389" i="3" s="1"/>
  <c r="AG389" i="3" s="1"/>
  <c r="AH389" i="3" s="1"/>
  <c r="AI389" i="3" s="1"/>
  <c r="S185" i="3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AE185" i="3" s="1"/>
  <c r="AF185" i="3" s="1"/>
  <c r="AG185" i="3" s="1"/>
  <c r="AH185" i="3" s="1"/>
  <c r="AI185" i="3" s="1"/>
  <c r="S406" i="3"/>
  <c r="T406" i="3" s="1"/>
  <c r="U406" i="3" s="1"/>
  <c r="V406" i="3" s="1"/>
  <c r="W406" i="3" s="1"/>
  <c r="X406" i="3" s="1"/>
  <c r="Y406" i="3" s="1"/>
  <c r="Z406" i="3" s="1"/>
  <c r="AA406" i="3" s="1"/>
  <c r="AB406" i="3" s="1"/>
  <c r="AC406" i="3" s="1"/>
  <c r="AD406" i="3" s="1"/>
  <c r="AE406" i="3" s="1"/>
  <c r="AF406" i="3" s="1"/>
  <c r="AG406" i="3" s="1"/>
  <c r="AH406" i="3" s="1"/>
  <c r="AI406" i="3" s="1"/>
  <c r="S106" i="3"/>
  <c r="T106" i="3" s="1"/>
  <c r="U106" i="3" s="1"/>
  <c r="V106" i="3" s="1"/>
  <c r="W106" i="3" s="1"/>
  <c r="X106" i="3" s="1"/>
  <c r="Y106" i="3" s="1"/>
  <c r="Z106" i="3" s="1"/>
  <c r="AA106" i="3" s="1"/>
  <c r="AB106" i="3" s="1"/>
  <c r="AC106" i="3" s="1"/>
  <c r="AD106" i="3" s="1"/>
  <c r="AE106" i="3" s="1"/>
  <c r="AF106" i="3" s="1"/>
  <c r="AG106" i="3" s="1"/>
  <c r="AH106" i="3" s="1"/>
  <c r="AI106" i="3" s="1"/>
  <c r="S5" i="3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S116" i="3"/>
  <c r="T116" i="3" s="1"/>
  <c r="U116" i="3" s="1"/>
  <c r="V116" i="3" s="1"/>
  <c r="W116" i="3" s="1"/>
  <c r="X116" i="3" s="1"/>
  <c r="Y116" i="3" s="1"/>
  <c r="Z116" i="3" s="1"/>
  <c r="AA116" i="3" s="1"/>
  <c r="AB116" i="3" s="1"/>
  <c r="AC116" i="3" s="1"/>
  <c r="AD116" i="3" s="1"/>
  <c r="AE116" i="3" s="1"/>
  <c r="AF116" i="3" s="1"/>
  <c r="AG116" i="3" s="1"/>
  <c r="AH116" i="3" s="1"/>
  <c r="AI116" i="3" s="1"/>
  <c r="S211" i="3"/>
  <c r="T211" i="3" s="1"/>
  <c r="U211" i="3" s="1"/>
  <c r="V211" i="3" s="1"/>
  <c r="W211" i="3" s="1"/>
  <c r="X211" i="3" s="1"/>
  <c r="Y211" i="3" s="1"/>
  <c r="Z211" i="3" s="1"/>
  <c r="AA211" i="3" s="1"/>
  <c r="AB211" i="3" s="1"/>
  <c r="AC211" i="3" s="1"/>
  <c r="AD211" i="3" s="1"/>
  <c r="AE211" i="3" s="1"/>
  <c r="AF211" i="3" s="1"/>
  <c r="AG211" i="3" s="1"/>
  <c r="AH211" i="3" s="1"/>
  <c r="AI211" i="3" s="1"/>
  <c r="S270" i="3"/>
  <c r="T270" i="3" s="1"/>
  <c r="U270" i="3" s="1"/>
  <c r="V270" i="3" s="1"/>
  <c r="W270" i="3" s="1"/>
  <c r="X270" i="3" s="1"/>
  <c r="Y270" i="3" s="1"/>
  <c r="Z270" i="3" s="1"/>
  <c r="AA270" i="3" s="1"/>
  <c r="AB270" i="3" s="1"/>
  <c r="AC270" i="3" s="1"/>
  <c r="AD270" i="3" s="1"/>
  <c r="AE270" i="3" s="1"/>
  <c r="AF270" i="3" s="1"/>
  <c r="AG270" i="3" s="1"/>
  <c r="AH270" i="3" s="1"/>
  <c r="AI270" i="3" s="1"/>
  <c r="S131" i="3"/>
  <c r="T131" i="3" s="1"/>
  <c r="U131" i="3" s="1"/>
  <c r="V131" i="3" s="1"/>
  <c r="W131" i="3" s="1"/>
  <c r="X131" i="3" s="1"/>
  <c r="Y131" i="3" s="1"/>
  <c r="Z131" i="3" s="1"/>
  <c r="AA131" i="3" s="1"/>
  <c r="AB131" i="3" s="1"/>
  <c r="AC131" i="3" s="1"/>
  <c r="AD131" i="3" s="1"/>
  <c r="AE131" i="3" s="1"/>
  <c r="AF131" i="3" s="1"/>
  <c r="AG131" i="3" s="1"/>
  <c r="AH131" i="3" s="1"/>
  <c r="AI131" i="3" s="1"/>
  <c r="S91" i="3"/>
  <c r="T91" i="3" s="1"/>
  <c r="U91" i="3" s="1"/>
  <c r="V91" i="3" s="1"/>
  <c r="W91" i="3" s="1"/>
  <c r="X91" i="3" s="1"/>
  <c r="Y91" i="3" s="1"/>
  <c r="Z91" i="3" s="1"/>
  <c r="AA91" i="3" s="1"/>
  <c r="AB91" i="3" s="1"/>
  <c r="AC91" i="3" s="1"/>
  <c r="AD91" i="3" s="1"/>
  <c r="AE91" i="3" s="1"/>
  <c r="AF91" i="3" s="1"/>
  <c r="AG91" i="3" s="1"/>
  <c r="AH91" i="3" s="1"/>
  <c r="AI91" i="3" s="1"/>
  <c r="S472" i="3"/>
  <c r="T472" i="3" s="1"/>
  <c r="U472" i="3" s="1"/>
  <c r="V472" i="3" s="1"/>
  <c r="W472" i="3" s="1"/>
  <c r="X472" i="3" s="1"/>
  <c r="Y472" i="3" s="1"/>
  <c r="Z472" i="3" s="1"/>
  <c r="AA472" i="3" s="1"/>
  <c r="AB472" i="3" s="1"/>
  <c r="AC472" i="3" s="1"/>
  <c r="AD472" i="3" s="1"/>
  <c r="AE472" i="3" s="1"/>
  <c r="AF472" i="3" s="1"/>
  <c r="AG472" i="3" s="1"/>
  <c r="AH472" i="3" s="1"/>
  <c r="AI472" i="3" s="1"/>
  <c r="S249" i="3"/>
  <c r="T249" i="3" s="1"/>
  <c r="U249" i="3" s="1"/>
  <c r="V249" i="3" s="1"/>
  <c r="W249" i="3" s="1"/>
  <c r="X249" i="3" s="1"/>
  <c r="Y249" i="3" s="1"/>
  <c r="Z249" i="3" s="1"/>
  <c r="AA249" i="3" s="1"/>
  <c r="AB249" i="3" s="1"/>
  <c r="AC249" i="3" s="1"/>
  <c r="AD249" i="3" s="1"/>
  <c r="AE249" i="3" s="1"/>
  <c r="AF249" i="3" s="1"/>
  <c r="AG249" i="3" s="1"/>
  <c r="AH249" i="3" s="1"/>
  <c r="AI249" i="3" s="1"/>
  <c r="S524" i="3"/>
  <c r="T524" i="3" s="1"/>
  <c r="U524" i="3" s="1"/>
  <c r="V524" i="3" s="1"/>
  <c r="W524" i="3" s="1"/>
  <c r="X524" i="3" s="1"/>
  <c r="Y524" i="3" s="1"/>
  <c r="Z524" i="3" s="1"/>
  <c r="AA524" i="3" s="1"/>
  <c r="AB524" i="3" s="1"/>
  <c r="AC524" i="3" s="1"/>
  <c r="AD524" i="3" s="1"/>
  <c r="AE524" i="3" s="1"/>
  <c r="AF524" i="3" s="1"/>
  <c r="AG524" i="3" s="1"/>
  <c r="AH524" i="3" s="1"/>
  <c r="AI524" i="3" s="1"/>
  <c r="S291" i="3"/>
  <c r="T291" i="3" s="1"/>
  <c r="U291" i="3" s="1"/>
  <c r="V291" i="3" s="1"/>
  <c r="W291" i="3" s="1"/>
  <c r="X291" i="3" s="1"/>
  <c r="Y291" i="3" s="1"/>
  <c r="Z291" i="3" s="1"/>
  <c r="AA291" i="3" s="1"/>
  <c r="AB291" i="3" s="1"/>
  <c r="AC291" i="3" s="1"/>
  <c r="AD291" i="3" s="1"/>
  <c r="AE291" i="3" s="1"/>
  <c r="AF291" i="3" s="1"/>
  <c r="AG291" i="3" s="1"/>
  <c r="AH291" i="3" s="1"/>
  <c r="AI291" i="3" s="1"/>
  <c r="S171" i="3"/>
  <c r="T171" i="3" s="1"/>
  <c r="U171" i="3" s="1"/>
  <c r="V171" i="3" s="1"/>
  <c r="W171" i="3" s="1"/>
  <c r="X171" i="3" s="1"/>
  <c r="Y171" i="3" s="1"/>
  <c r="Z171" i="3" s="1"/>
  <c r="AA171" i="3" s="1"/>
  <c r="AB171" i="3" s="1"/>
  <c r="AC171" i="3" s="1"/>
  <c r="AD171" i="3" s="1"/>
  <c r="AE171" i="3" s="1"/>
  <c r="AF171" i="3" s="1"/>
  <c r="AG171" i="3" s="1"/>
  <c r="AH171" i="3" s="1"/>
  <c r="AI171" i="3" s="1"/>
  <c r="S29" i="3"/>
  <c r="T29" i="3" s="1"/>
  <c r="U29" i="3" s="1"/>
  <c r="V29" i="3" s="1"/>
  <c r="W29" i="3" s="1"/>
  <c r="X29" i="3" s="1"/>
  <c r="Y29" i="3" s="1"/>
  <c r="Z29" i="3" s="1"/>
  <c r="AA29" i="3" s="1"/>
  <c r="AB29" i="3" s="1"/>
  <c r="AC29" i="3" s="1"/>
  <c r="AD29" i="3" s="1"/>
  <c r="AE29" i="3" s="1"/>
  <c r="AF29" i="3" s="1"/>
  <c r="AG29" i="3" s="1"/>
  <c r="AH29" i="3" s="1"/>
  <c r="AI29" i="3" s="1"/>
  <c r="S34" i="3"/>
  <c r="T34" i="3" s="1"/>
  <c r="U34" i="3" s="1"/>
  <c r="V34" i="3" s="1"/>
  <c r="W34" i="3" s="1"/>
  <c r="X34" i="3" s="1"/>
  <c r="Y34" i="3" s="1"/>
  <c r="Z34" i="3" s="1"/>
  <c r="AA34" i="3" s="1"/>
  <c r="AB34" i="3" s="1"/>
  <c r="AC34" i="3" s="1"/>
  <c r="AD34" i="3" s="1"/>
  <c r="AE34" i="3" s="1"/>
  <c r="AF34" i="3" s="1"/>
  <c r="AG34" i="3" s="1"/>
  <c r="AH34" i="3" s="1"/>
  <c r="AI34" i="3" s="1"/>
  <c r="S237" i="3"/>
  <c r="T237" i="3" s="1"/>
  <c r="U237" i="3" s="1"/>
  <c r="V237" i="3" s="1"/>
  <c r="W237" i="3" s="1"/>
  <c r="X237" i="3" s="1"/>
  <c r="Y237" i="3" s="1"/>
  <c r="Z237" i="3" s="1"/>
  <c r="AA237" i="3" s="1"/>
  <c r="AB237" i="3" s="1"/>
  <c r="AC237" i="3" s="1"/>
  <c r="AD237" i="3" s="1"/>
  <c r="AE237" i="3" s="1"/>
  <c r="AF237" i="3" s="1"/>
  <c r="AG237" i="3" s="1"/>
  <c r="AH237" i="3" s="1"/>
  <c r="AI237" i="3" s="1"/>
  <c r="AE374" i="3" l="1"/>
  <c r="AG374" i="3" l="1"/>
  <c r="AH374" i="3"/>
  <c r="AF374" i="3"/>
  <c r="AD374" i="3" l="1"/>
  <c r="AC374" i="3" l="1"/>
  <c r="Z374" i="3" l="1"/>
  <c r="AA374" i="3"/>
  <c r="G374" i="3"/>
  <c r="I374" i="3"/>
  <c r="V374" i="3"/>
  <c r="P374" i="3"/>
  <c r="R374" i="3"/>
  <c r="J374" i="3"/>
  <c r="M374" i="3"/>
  <c r="X374" i="3"/>
  <c r="O374" i="3"/>
  <c r="D374" i="3"/>
  <c r="Y374" i="3"/>
  <c r="W374" i="3"/>
  <c r="K374" i="3"/>
  <c r="T374" i="3"/>
  <c r="U374" i="3"/>
  <c r="N374" i="3"/>
  <c r="E374" i="3"/>
  <c r="F374" i="3"/>
  <c r="Q374" i="3"/>
  <c r="H374" i="3"/>
  <c r="S374" i="3"/>
  <c r="L374" i="3"/>
  <c r="AB374" i="3" l="1"/>
  <c r="R432" i="3" l="1"/>
  <c r="I432" i="3"/>
  <c r="G432" i="3"/>
  <c r="V432" i="3"/>
  <c r="O432" i="3"/>
  <c r="H432" i="3"/>
  <c r="X432" i="3"/>
  <c r="AA432" i="3"/>
  <c r="F432" i="3"/>
  <c r="T432" i="3"/>
  <c r="Q432" i="3"/>
  <c r="J432" i="3"/>
  <c r="Z432" i="3"/>
  <c r="Y432" i="3"/>
  <c r="M432" i="3"/>
  <c r="K432" i="3"/>
  <c r="S432" i="3"/>
  <c r="W432" i="3"/>
  <c r="E432" i="3"/>
  <c r="N432" i="3"/>
  <c r="U432" i="3"/>
  <c r="D432" i="3"/>
  <c r="L432" i="3"/>
  <c r="P432" i="3"/>
  <c r="AB432" i="3" l="1"/>
  <c r="AC432" i="3"/>
  <c r="AD432" i="3" l="1"/>
  <c r="AE432" i="3" l="1"/>
  <c r="AF432" i="3" l="1"/>
  <c r="AH432" i="3" l="1"/>
  <c r="AG432" i="3"/>
  <c r="AI443" i="3" l="1"/>
  <c r="AH443" i="3" l="1"/>
  <c r="AG443" i="3" l="1"/>
  <c r="AF443" i="3" l="1"/>
  <c r="AE443" i="3" l="1"/>
  <c r="AD443" i="3" l="1"/>
  <c r="AC443" i="3" l="1"/>
  <c r="AH385" i="3" l="1"/>
  <c r="AC385" i="3"/>
  <c r="AD385" i="3"/>
  <c r="AG385" i="3"/>
  <c r="AE385" i="3"/>
  <c r="AF385" i="3"/>
  <c r="AI385" i="3" l="1"/>
  <c r="AB385" i="3" l="1"/>
  <c r="M385" i="3"/>
  <c r="F385" i="3"/>
  <c r="K385" i="3"/>
  <c r="P385" i="3"/>
  <c r="G385" i="3"/>
  <c r="Q385" i="3"/>
  <c r="U385" i="3"/>
  <c r="W385" i="3"/>
  <c r="N385" i="3"/>
  <c r="R385" i="3"/>
  <c r="Z385" i="3"/>
  <c r="AA385" i="3"/>
  <c r="O385" i="3"/>
  <c r="I385" i="3"/>
  <c r="S385" i="3"/>
  <c r="J385" i="3"/>
  <c r="X385" i="3"/>
  <c r="H385" i="3"/>
  <c r="T385" i="3"/>
  <c r="Y385" i="3"/>
  <c r="L385" i="3"/>
  <c r="V385" i="3"/>
  <c r="E385" i="3" l="1"/>
  <c r="D385" i="3" l="1"/>
  <c r="E443" i="3" l="1"/>
  <c r="I443" i="3"/>
  <c r="L443" i="3"/>
  <c r="Z443" i="3"/>
  <c r="Y443" i="3"/>
  <c r="Q443" i="3"/>
  <c r="W443" i="3"/>
  <c r="R443" i="3"/>
  <c r="P443" i="3"/>
  <c r="O443" i="3"/>
  <c r="M443" i="3"/>
  <c r="F443" i="3"/>
  <c r="J443" i="3"/>
  <c r="H443" i="3"/>
  <c r="T443" i="3"/>
  <c r="V443" i="3"/>
  <c r="N443" i="3"/>
  <c r="AB443" i="3"/>
  <c r="AA443" i="3"/>
  <c r="K443" i="3"/>
  <c r="S443" i="3"/>
  <c r="U443" i="3"/>
  <c r="G443" i="3"/>
  <c r="X443" i="3" l="1"/>
  <c r="D443" i="3"/>
  <c r="AL51" i="10" l="1"/>
  <c r="AL57" i="10" l="1"/>
  <c r="AL77" i="10"/>
  <c r="AK77" i="10" l="1"/>
  <c r="AK51" i="10" l="1"/>
  <c r="AK57" i="10" s="1"/>
  <c r="AJ51" i="10" l="1"/>
  <c r="AJ77" i="10"/>
  <c r="AJ57" i="10" l="1"/>
  <c r="AI77" i="10" l="1"/>
  <c r="AI51" i="10"/>
  <c r="AI57" i="10" l="1"/>
  <c r="AH77" i="10" l="1"/>
  <c r="AH51" i="10"/>
  <c r="AH57" i="10" l="1"/>
  <c r="AG77" i="10" l="1"/>
  <c r="AG51" i="10"/>
  <c r="AG57" i="10" l="1"/>
  <c r="AF51" i="10" l="1"/>
  <c r="AF77" i="10" l="1"/>
  <c r="AF57" i="10"/>
  <c r="AE77" i="10" l="1"/>
  <c r="AE51" i="10"/>
  <c r="AE57" i="10" l="1"/>
  <c r="AE133" i="10" l="1"/>
  <c r="AG133" i="10"/>
  <c r="AG135" i="10" s="1"/>
  <c r="AE135" i="10" l="1"/>
  <c r="AF133" i="10"/>
  <c r="AF135" i="10" s="1"/>
  <c r="AI133" i="10"/>
  <c r="AI135" i="10" s="1"/>
  <c r="AH133" i="10"/>
  <c r="AH135" i="10" s="1"/>
  <c r="AK133" i="10" l="1"/>
  <c r="AJ133" i="10"/>
  <c r="AJ135" i="10" s="1"/>
  <c r="AL133" i="10" l="1"/>
  <c r="AL135" i="10" s="1"/>
  <c r="AD77" i="10" l="1"/>
  <c r="AD51" i="10"/>
  <c r="AD57" i="10" s="1"/>
  <c r="AD133" i="10"/>
  <c r="AC133" i="10" l="1"/>
  <c r="AD135" i="10" l="1"/>
  <c r="AC135" i="10" l="1"/>
  <c r="L133" i="10"/>
  <c r="P133" i="10"/>
  <c r="Z133" i="10"/>
  <c r="X133" i="10"/>
  <c r="AA133" i="10"/>
  <c r="T133" i="10"/>
  <c r="O133" i="10"/>
  <c r="AB133" i="10"/>
  <c r="Q51" i="10"/>
  <c r="R133" i="10"/>
  <c r="R135" i="10" s="1"/>
  <c r="Y51" i="10"/>
  <c r="AA135" i="10"/>
  <c r="AB135" i="10" l="1"/>
  <c r="S51" i="10"/>
  <c r="O51" i="10"/>
  <c r="O57" i="10" s="1"/>
  <c r="V51" i="10"/>
  <c r="V57" i="10" s="1"/>
  <c r="M51" i="10"/>
  <c r="M57" i="10" s="1"/>
  <c r="U51" i="10"/>
  <c r="U57" i="10" s="1"/>
  <c r="Z51" i="10"/>
  <c r="L51" i="10"/>
  <c r="S57" i="10"/>
  <c r="Y57" i="10"/>
  <c r="T51" i="10"/>
  <c r="T57" i="10" s="1"/>
  <c r="R51" i="10"/>
  <c r="W51" i="10"/>
  <c r="Q57" i="10"/>
  <c r="N51" i="10"/>
  <c r="X51" i="10"/>
  <c r="AA51" i="10"/>
  <c r="AB51" i="10"/>
  <c r="AB57" i="10" s="1"/>
  <c r="P51" i="10"/>
  <c r="L135" i="10"/>
  <c r="P135" i="10"/>
  <c r="O135" i="10"/>
  <c r="N133" i="10"/>
  <c r="R77" i="10"/>
  <c r="O77" i="10"/>
  <c r="S77" i="10"/>
  <c r="T77" i="10"/>
  <c r="Z135" i="10"/>
  <c r="T135" i="10"/>
  <c r="X135" i="10"/>
  <c r="V77" i="10"/>
  <c r="M133" i="10"/>
  <c r="Y133" i="10"/>
  <c r="Y135" i="10" s="1"/>
  <c r="Q133" i="10"/>
  <c r="U77" i="10"/>
  <c r="X77" i="10"/>
  <c r="P77" i="10"/>
  <c r="V133" i="10"/>
  <c r="S133" i="10"/>
  <c r="K133" i="10"/>
  <c r="N77" i="10"/>
  <c r="L77" i="10"/>
  <c r="AB77" i="10"/>
  <c r="AA77" i="10"/>
  <c r="Y77" i="10"/>
  <c r="Q77" i="10"/>
  <c r="M77" i="10"/>
  <c r="U133" i="10"/>
  <c r="Z77" i="10"/>
  <c r="W133" i="10"/>
  <c r="W77" i="10"/>
  <c r="W57" i="10" l="1"/>
  <c r="L57" i="10"/>
  <c r="R57" i="10"/>
  <c r="AA57" i="10"/>
  <c r="X57" i="10"/>
  <c r="Z57" i="10"/>
  <c r="P57" i="10"/>
  <c r="N57" i="10"/>
  <c r="AC51" i="10"/>
  <c r="S135" i="10"/>
  <c r="Q135" i="10"/>
  <c r="M135" i="10"/>
  <c r="K135" i="10"/>
  <c r="V135" i="10"/>
  <c r="N135" i="10"/>
  <c r="U135" i="10"/>
  <c r="W135" i="10"/>
  <c r="K51" i="10"/>
  <c r="AC77" i="10"/>
  <c r="AC57" i="10" l="1"/>
  <c r="J133" i="10"/>
  <c r="J135" i="10" s="1"/>
  <c r="K57" i="10"/>
  <c r="G51" i="10"/>
  <c r="J51" i="10"/>
  <c r="H51" i="10"/>
  <c r="I51" i="10"/>
  <c r="J57" i="10" l="1"/>
  <c r="I133" i="10"/>
  <c r="I135" i="10" s="1"/>
  <c r="I57" i="10"/>
  <c r="H133" i="10" l="1"/>
  <c r="H135" i="10" s="1"/>
  <c r="H57" i="10"/>
  <c r="G57" i="10"/>
  <c r="G133" i="10" l="1"/>
  <c r="G135" i="10" s="1"/>
  <c r="H117" i="10" l="1"/>
  <c r="J77" i="10" l="1"/>
  <c r="G77" i="10"/>
  <c r="K77" i="10"/>
  <c r="H77" i="10"/>
  <c r="I77" i="10" l="1"/>
  <c r="AK135" i="10" l="1"/>
  <c r="AK115" i="10" l="1"/>
  <c r="AK117" i="10" s="1"/>
  <c r="AF115" i="10"/>
  <c r="AF117" i="10" s="1"/>
  <c r="AG115" i="10"/>
  <c r="AG117" i="10" s="1"/>
  <c r="AJ115" i="10"/>
  <c r="AJ117" i="10" s="1"/>
  <c r="AH115" i="10"/>
  <c r="AH117" i="10" s="1"/>
  <c r="AI115" i="10"/>
  <c r="AI117" i="10" s="1"/>
  <c r="AL115" i="10" l="1"/>
  <c r="AL117" i="10" s="1"/>
  <c r="O115" i="10" l="1"/>
  <c r="O117" i="10" s="1"/>
  <c r="AC115" i="10"/>
  <c r="AC117" i="10" s="1"/>
  <c r="AB115" i="10"/>
  <c r="AB117" i="10" s="1"/>
  <c r="T115" i="10"/>
  <c r="T117" i="10" s="1"/>
  <c r="Z115" i="10"/>
  <c r="Z117" i="10" s="1"/>
  <c r="U115" i="10"/>
  <c r="U117" i="10" s="1"/>
  <c r="S115" i="10"/>
  <c r="S117" i="10" s="1"/>
  <c r="P115" i="10"/>
  <c r="P117" i="10" s="1"/>
  <c r="W115" i="10"/>
  <c r="W117" i="10" s="1"/>
  <c r="Y115" i="10"/>
  <c r="Y117" i="10" s="1"/>
  <c r="Q115" i="10"/>
  <c r="Q117" i="10" s="1"/>
  <c r="AE115" i="10"/>
  <c r="AE117" i="10" s="1"/>
  <c r="AD115" i="10"/>
  <c r="AD117" i="10" s="1"/>
  <c r="V115" i="10"/>
  <c r="V117" i="10" s="1"/>
  <c r="X115" i="10"/>
  <c r="X117" i="10" s="1"/>
  <c r="J115" i="10" l="1"/>
  <c r="J117" i="10" s="1"/>
  <c r="I115" i="10"/>
  <c r="I117" i="10" s="1"/>
  <c r="K115" i="10"/>
  <c r="K117" i="10" s="1"/>
  <c r="L115" i="10"/>
  <c r="L117" i="10" s="1"/>
  <c r="N115" i="10"/>
  <c r="N117" i="10" s="1"/>
  <c r="M115" i="10"/>
  <c r="M117" i="10" s="1"/>
  <c r="R115" i="10"/>
  <c r="R117" i="10" s="1"/>
  <c r="G115" i="10" l="1"/>
  <c r="G117" i="10" s="1"/>
  <c r="AA115" i="10"/>
  <c r="AA117" i="10" s="1"/>
  <c r="AL99" i="10" l="1"/>
  <c r="AL103" i="10" l="1"/>
  <c r="AL96" i="10" l="1"/>
  <c r="AL93" i="10"/>
  <c r="AL105" i="10" l="1"/>
  <c r="AK99" i="10" l="1"/>
  <c r="AK103" i="10"/>
  <c r="AK96" i="10" l="1"/>
  <c r="AK93" i="10"/>
  <c r="AK105" i="10" l="1"/>
  <c r="AJ99" i="10" l="1"/>
  <c r="AJ103" i="10" l="1"/>
  <c r="AJ96" i="10" l="1"/>
  <c r="AJ93" i="10"/>
  <c r="AJ105" i="10" l="1"/>
  <c r="AI99" i="10" l="1"/>
  <c r="AI93" i="10"/>
  <c r="AI103" i="10"/>
  <c r="AI96" i="10" l="1"/>
  <c r="AI105" i="10" l="1"/>
  <c r="AH103" i="10" l="1"/>
  <c r="AH99" i="10" l="1"/>
  <c r="AH93" i="10" l="1"/>
  <c r="AH96" i="10"/>
  <c r="AH105" i="10" l="1"/>
  <c r="AG103" i="10" l="1"/>
  <c r="AG99" i="10" l="1"/>
  <c r="AG96" i="10" l="1"/>
  <c r="AG93" i="10"/>
  <c r="AG105" i="10" l="1"/>
  <c r="L103" i="10" l="1"/>
  <c r="T103" i="10"/>
  <c r="AB103" i="10"/>
  <c r="N103" i="10"/>
  <c r="V103" i="10"/>
  <c r="AD103" i="10"/>
  <c r="P103" i="10"/>
  <c r="X103" i="10"/>
  <c r="Z103" i="10"/>
  <c r="R103" i="10"/>
  <c r="AF103" i="10"/>
  <c r="S103" i="10"/>
  <c r="AA103" i="10"/>
  <c r="U99" i="10"/>
  <c r="O103" i="10"/>
  <c r="W103" i="10"/>
  <c r="AE103" i="10"/>
  <c r="Y103" i="10"/>
  <c r="Q103" i="10"/>
  <c r="V99" i="10"/>
  <c r="Y99" i="10"/>
  <c r="M103" i="10"/>
  <c r="U103" i="10"/>
  <c r="AC103" i="10"/>
  <c r="Z99" i="10"/>
  <c r="M99" i="10"/>
  <c r="AC99" i="10"/>
  <c r="N99" i="10"/>
  <c r="AD99" i="10"/>
  <c r="Q99" i="10"/>
  <c r="R99" i="10"/>
  <c r="O99" i="10"/>
  <c r="S99" i="10"/>
  <c r="W99" i="10"/>
  <c r="AA99" i="10"/>
  <c r="AE99" i="10"/>
  <c r="P99" i="10"/>
  <c r="T99" i="10"/>
  <c r="X99" i="10"/>
  <c r="AB99" i="10"/>
  <c r="AF99" i="10"/>
  <c r="AB93" i="10" l="1"/>
  <c r="AD93" i="10"/>
  <c r="M93" i="10"/>
  <c r="V96" i="10"/>
  <c r="AB96" i="10"/>
  <c r="R96" i="10"/>
  <c r="N93" i="10"/>
  <c r="U93" i="10"/>
  <c r="AA96" i="10"/>
  <c r="N96" i="10"/>
  <c r="S96" i="10"/>
  <c r="T93" i="10"/>
  <c r="U96" i="10"/>
  <c r="AC93" i="10"/>
  <c r="L93" i="10"/>
  <c r="AD96" i="10"/>
  <c r="V93" i="10"/>
  <c r="W96" i="10"/>
  <c r="H96" i="10"/>
  <c r="S93" i="10"/>
  <c r="O96" i="10"/>
  <c r="J96" i="10"/>
  <c r="Z93" i="10"/>
  <c r="W93" i="10"/>
  <c r="AF96" i="10"/>
  <c r="L96" i="10"/>
  <c r="P96" i="10"/>
  <c r="G96" i="10"/>
  <c r="R93" i="10"/>
  <c r="I96" i="10"/>
  <c r="Y93" i="10"/>
  <c r="AF93" i="10"/>
  <c r="O93" i="10"/>
  <c r="M96" i="10"/>
  <c r="K96" i="10"/>
  <c r="AE96" i="10"/>
  <c r="AA93" i="10"/>
  <c r="Q93" i="10"/>
  <c r="X93" i="10"/>
  <c r="Y96" i="10"/>
  <c r="P93" i="10"/>
  <c r="Z96" i="10"/>
  <c r="AE93" i="10"/>
  <c r="AC96" i="10"/>
  <c r="T96" i="10"/>
  <c r="X96" i="10"/>
  <c r="Q96" i="10"/>
  <c r="J93" i="10"/>
  <c r="G93" i="10"/>
  <c r="I93" i="10"/>
  <c r="K93" i="10"/>
  <c r="L99" i="10"/>
  <c r="N105" i="10" l="1"/>
  <c r="AB105" i="10"/>
  <c r="U105" i="10"/>
  <c r="AD105" i="10"/>
  <c r="V105" i="10"/>
  <c r="M105" i="10"/>
  <c r="AC105" i="10"/>
  <c r="T105" i="10"/>
  <c r="W105" i="10"/>
  <c r="Z105" i="10"/>
  <c r="Q105" i="10"/>
  <c r="X105" i="10"/>
  <c r="AA105" i="10"/>
  <c r="R105" i="10"/>
  <c r="L105" i="10"/>
  <c r="O105" i="10"/>
  <c r="AE105" i="10"/>
  <c r="P105" i="10"/>
  <c r="AF105" i="10"/>
  <c r="Y105" i="10"/>
  <c r="S105" i="10"/>
  <c r="K103" i="10" l="1"/>
  <c r="K99" i="10"/>
  <c r="J99" i="10" l="1"/>
  <c r="K105" i="10"/>
  <c r="J103" i="10"/>
  <c r="I103" i="10"/>
  <c r="I99" i="10" l="1"/>
  <c r="J105" i="10"/>
  <c r="I105" i="10" l="1"/>
  <c r="H103" i="10"/>
  <c r="H99" i="10"/>
  <c r="G99" i="10" l="1"/>
  <c r="H105" i="10"/>
  <c r="G103" i="10"/>
  <c r="G105" i="10" l="1"/>
  <c r="AJ47" i="10" l="1"/>
  <c r="AK47" i="10"/>
  <c r="AH47" i="10"/>
  <c r="AI47" i="10"/>
  <c r="AL47" i="10"/>
  <c r="G47" i="10" l="1"/>
  <c r="AE47" i="10"/>
  <c r="V47" i="10"/>
  <c r="K47" i="10"/>
  <c r="Y47" i="10"/>
  <c r="AB47" i="10"/>
  <c r="P47" i="10"/>
  <c r="Z47" i="10"/>
  <c r="O47" i="10"/>
  <c r="AF47" i="10"/>
  <c r="AD47" i="10"/>
  <c r="AG47" i="10"/>
  <c r="AK71" i="10"/>
  <c r="AH207" i="3"/>
  <c r="U47" i="10"/>
  <c r="W47" i="10"/>
  <c r="J47" i="10"/>
  <c r="N47" i="10"/>
  <c r="AA47" i="10"/>
  <c r="M47" i="10"/>
  <c r="AC47" i="10"/>
  <c r="H47" i="10"/>
  <c r="L47" i="10"/>
  <c r="S47" i="10"/>
  <c r="I47" i="10"/>
  <c r="T47" i="10"/>
  <c r="X47" i="10"/>
  <c r="Q47" i="10"/>
  <c r="R47" i="10"/>
  <c r="AL71" i="10" l="1"/>
  <c r="AI207" i="3"/>
  <c r="AA71" i="10" l="1"/>
  <c r="X207" i="3"/>
  <c r="N207" i="3"/>
  <c r="Q71" i="10"/>
  <c r="D207" i="3"/>
  <c r="G71" i="10"/>
  <c r="AB71" i="10" l="1"/>
  <c r="Y207" i="3"/>
  <c r="R71" i="10"/>
  <c r="O207" i="3"/>
  <c r="P207" i="3" l="1"/>
  <c r="S71" i="10"/>
  <c r="Z207" i="3" l="1"/>
  <c r="AC71" i="10"/>
  <c r="T71" i="10"/>
  <c r="Q207" i="3"/>
  <c r="E207" i="3"/>
  <c r="H71" i="10"/>
  <c r="U71" i="10" l="1"/>
  <c r="R207" i="3"/>
  <c r="F207" i="3"/>
  <c r="I71" i="10"/>
  <c r="AA207" i="3"/>
  <c r="AD71" i="10"/>
  <c r="V71" i="10" l="1"/>
  <c r="S207" i="3"/>
  <c r="AE71" i="10"/>
  <c r="AB207" i="3"/>
  <c r="AC207" i="3"/>
  <c r="AF71" i="10"/>
  <c r="J71" i="10"/>
  <c r="G207" i="3"/>
  <c r="T207" i="3" l="1"/>
  <c r="W71" i="10"/>
  <c r="H207" i="3"/>
  <c r="K71" i="10"/>
  <c r="X71" i="10" l="1"/>
  <c r="U207" i="3"/>
  <c r="AH71" i="10"/>
  <c r="AE207" i="3"/>
  <c r="AD207" i="3"/>
  <c r="AG71" i="10"/>
  <c r="V207" i="3" l="1"/>
  <c r="Y71" i="10"/>
  <c r="AJ71" i="10"/>
  <c r="AG207" i="3"/>
  <c r="M71" i="10"/>
  <c r="J207" i="3"/>
  <c r="I207" i="3"/>
  <c r="L71" i="10"/>
  <c r="Z71" i="10"/>
  <c r="W207" i="3"/>
  <c r="N71" i="10" l="1"/>
  <c r="K207" i="3"/>
  <c r="AI71" i="10"/>
  <c r="AF207" i="3"/>
  <c r="M207" i="3" l="1"/>
  <c r="P71" i="10"/>
  <c r="L207" i="3"/>
  <c r="O71" i="10" l="1"/>
</calcChain>
</file>

<file path=xl/sharedStrings.xml><?xml version="1.0" encoding="utf-8"?>
<sst xmlns="http://schemas.openxmlformats.org/spreadsheetml/2006/main" count="3093" uniqueCount="485">
  <si>
    <r>
      <rPr>
        <b/>
        <sz val="14"/>
        <rFont val="ＭＳ Ｐゴシック"/>
        <family val="3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Ｐゴシック"/>
        <family val="3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工業プロセス及び製品の使用分野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掲載時系列データ</t>
    </r>
    <rPh sb="0" eb="1">
      <t>ダイ</t>
    </rPh>
    <rPh sb="4" eb="6">
      <t>コウギョウ</t>
    </rPh>
    <rPh sb="10" eb="11">
      <t>オヨ</t>
    </rPh>
    <rPh sb="12" eb="14">
      <t>セイヒン</t>
    </rPh>
    <rPh sb="15" eb="17">
      <t>シヨウ</t>
    </rPh>
    <rPh sb="17" eb="19">
      <t>ブンヤ</t>
    </rPh>
    <rPh sb="20" eb="22">
      <t>ケイサイ</t>
    </rPh>
    <rPh sb="22" eb="25">
      <t>ジケイレツ</t>
    </rPh>
    <phoneticPr fontId="2"/>
  </si>
  <si>
    <r>
      <t>NIR</t>
    </r>
    <r>
      <rPr>
        <b/>
        <sz val="14"/>
        <rFont val="ＭＳ 明朝"/>
        <family val="1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明朝"/>
        <family val="1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明朝"/>
        <family val="1"/>
        <charset val="128"/>
      </rPr>
      <t>工業プロセス及び製品の使用分野　各カテゴリーの排出量</t>
    </r>
    <rPh sb="3" eb="4">
      <t>ダイ</t>
    </rPh>
    <rPh sb="5" eb="6">
      <t>ショウ</t>
    </rPh>
    <rPh sb="7" eb="9">
      <t>コウギョウ</t>
    </rPh>
    <rPh sb="13" eb="14">
      <t>オヨ</t>
    </rPh>
    <rPh sb="15" eb="17">
      <t>セイヒン</t>
    </rPh>
    <rPh sb="18" eb="20">
      <t>シヨウ</t>
    </rPh>
    <rPh sb="20" eb="22">
      <t>ブンヤ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</si>
  <si>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2.A.</t>
    </r>
    <r>
      <rPr>
        <sz val="10"/>
        <rFont val="ＭＳ 明朝"/>
        <family val="1"/>
        <charset val="128"/>
      </rPr>
      <t>鉱物産業からの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9" eb="11">
      <t>コウブツ</t>
    </rPh>
    <rPh sb="11" eb="13">
      <t>サンギョウ</t>
    </rPh>
    <phoneticPr fontId="2"/>
  </si>
  <si>
    <r>
      <rPr>
        <sz val="10"/>
        <rFont val="ＭＳ 明朝"/>
        <family val="1"/>
        <charset val="128"/>
      </rPr>
      <t>ガス</t>
    </r>
    <phoneticPr fontId="2"/>
  </si>
  <si>
    <r>
      <rPr>
        <sz val="10"/>
        <rFont val="ＭＳ 明朝"/>
        <family val="1"/>
        <charset val="128"/>
      </rPr>
      <t>単位</t>
    </r>
    <rPh sb="0" eb="2">
      <t>タンイ</t>
    </rPh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</si>
  <si>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2"/>
  </si>
  <si>
    <t>2.A.1</t>
  </si>
  <si>
    <r>
      <rPr>
        <sz val="10"/>
        <rFont val="ＭＳ 明朝"/>
        <family val="1"/>
        <charset val="128"/>
      </rPr>
      <t>セメント製造</t>
    </r>
    <rPh sb="4" eb="6">
      <t>セイゾウ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</si>
  <si>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phoneticPr fontId="12"/>
  </si>
  <si>
    <t>2.A.2</t>
  </si>
  <si>
    <r>
      <rPr>
        <sz val="10"/>
        <rFont val="ＭＳ 明朝"/>
        <family val="1"/>
        <charset val="128"/>
      </rPr>
      <t>石灰製造</t>
    </r>
    <rPh sb="0" eb="2">
      <t>セッカイ</t>
    </rPh>
    <rPh sb="2" eb="4">
      <t>セイゾウ</t>
    </rPh>
    <phoneticPr fontId="12"/>
  </si>
  <si>
    <t>2.A.3</t>
  </si>
  <si>
    <r>
      <rPr>
        <sz val="10"/>
        <rFont val="ＭＳ 明朝"/>
        <family val="1"/>
        <charset val="128"/>
      </rPr>
      <t>ガラス製造</t>
    </r>
    <rPh sb="3" eb="5">
      <t>セイゾウ</t>
    </rPh>
    <phoneticPr fontId="12"/>
  </si>
  <si>
    <t>2.A.4</t>
  </si>
  <si>
    <r>
      <rPr>
        <sz val="10"/>
        <rFont val="ＭＳ 明朝"/>
        <family val="1"/>
        <charset val="128"/>
      </rPr>
      <t>その他プロセスでの炭酸塩の使用</t>
    </r>
  </si>
  <si>
    <r>
      <rPr>
        <sz val="10"/>
        <rFont val="ＭＳ 明朝"/>
        <family val="1"/>
        <charset val="128"/>
      </rPr>
      <t>セラミックス製品</t>
    </r>
    <rPh sb="6" eb="8">
      <t>セイヒン</t>
    </rPh>
    <phoneticPr fontId="12"/>
  </si>
  <si>
    <r>
      <rPr>
        <sz val="10"/>
        <rFont val="ＭＳ 明朝"/>
        <family val="1"/>
        <charset val="128"/>
      </rPr>
      <t>その他用途でのソーダ灰の使用</t>
    </r>
    <phoneticPr fontId="12"/>
  </si>
  <si>
    <r>
      <rPr>
        <sz val="10"/>
        <rFont val="ＭＳ 明朝"/>
        <family val="1"/>
        <charset val="128"/>
      </rPr>
      <t>その他</t>
    </r>
    <phoneticPr fontId="2"/>
  </si>
  <si>
    <r>
      <rPr>
        <sz val="10"/>
        <rFont val="ＭＳ 明朝"/>
        <family val="1"/>
        <charset val="128"/>
      </rPr>
      <t>合計</t>
    </r>
    <phoneticPr fontId="1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</si>
  <si>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4-14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2.B.</t>
    </r>
    <r>
      <rPr>
        <sz val="10"/>
        <rFont val="ＭＳ 明朝"/>
        <family val="1"/>
        <charset val="128"/>
      </rPr>
      <t>化学産業からの排出量</t>
    </r>
    <rPh sb="10" eb="12">
      <t>カガク</t>
    </rPh>
    <rPh sb="12" eb="14">
      <t>サンギョウ</t>
    </rPh>
    <phoneticPr fontId="2"/>
  </si>
  <si>
    <t>2.B.1</t>
    <phoneticPr fontId="2"/>
  </si>
  <si>
    <r>
      <rPr>
        <sz val="10"/>
        <rFont val="ＭＳ 明朝"/>
        <family val="1"/>
        <charset val="128"/>
      </rPr>
      <t>アンモニア製造</t>
    </r>
    <phoneticPr fontId="12"/>
  </si>
  <si>
    <t>2.B.5</t>
    <phoneticPr fontId="12"/>
  </si>
  <si>
    <r>
      <rPr>
        <sz val="10"/>
        <rFont val="ＭＳ 明朝"/>
        <family val="1"/>
        <charset val="128"/>
      </rPr>
      <t>カーバイド製造</t>
    </r>
  </si>
  <si>
    <r>
      <rPr>
        <sz val="10"/>
        <rFont val="ＭＳ 明朝"/>
        <family val="1"/>
        <charset val="128"/>
      </rPr>
      <t>シリコンカーバイド</t>
    </r>
    <phoneticPr fontId="12"/>
  </si>
  <si>
    <r>
      <rPr>
        <sz val="10"/>
        <rFont val="ＭＳ 明朝"/>
        <family val="1"/>
        <charset val="128"/>
      </rPr>
      <t>カルシウムカーバイド</t>
    </r>
  </si>
  <si>
    <t>2.B.6</t>
    <phoneticPr fontId="2"/>
  </si>
  <si>
    <r>
      <rPr>
        <sz val="10"/>
        <rFont val="ＭＳ 明朝"/>
        <family val="1"/>
        <charset val="128"/>
      </rPr>
      <t>二酸化チタン製造</t>
    </r>
    <rPh sb="6" eb="8">
      <t>セイゾウ</t>
    </rPh>
    <phoneticPr fontId="2"/>
  </si>
  <si>
    <t>2.B.8</t>
    <phoneticPr fontId="12"/>
  </si>
  <si>
    <r>
      <rPr>
        <sz val="10"/>
        <rFont val="ＭＳ 明朝"/>
        <family val="1"/>
        <charset val="128"/>
      </rPr>
      <t>石油化学及びカーボンブラック製造</t>
    </r>
    <phoneticPr fontId="2"/>
  </si>
  <si>
    <r>
      <rPr>
        <sz val="10"/>
        <rFont val="ＭＳ 明朝"/>
        <family val="1"/>
        <charset val="128"/>
      </rPr>
      <t>メタノール</t>
    </r>
  </si>
  <si>
    <r>
      <rPr>
        <sz val="10"/>
        <rFont val="ＭＳ 明朝"/>
        <family val="1"/>
        <charset val="128"/>
      </rPr>
      <t>エチレン</t>
    </r>
  </si>
  <si>
    <r>
      <t>1,2-</t>
    </r>
    <r>
      <rPr>
        <sz val="10"/>
        <rFont val="ＭＳ 明朝"/>
        <family val="1"/>
        <charset val="128"/>
      </rPr>
      <t>ジクロロエタン、クロロエチレン</t>
    </r>
    <phoneticPr fontId="2"/>
  </si>
  <si>
    <r>
      <rPr>
        <sz val="10"/>
        <rFont val="ＭＳ 明朝"/>
        <family val="1"/>
        <charset val="128"/>
      </rPr>
      <t>酸化エチレン</t>
    </r>
    <phoneticPr fontId="2"/>
  </si>
  <si>
    <r>
      <rPr>
        <sz val="10"/>
        <rFont val="ＭＳ 明朝"/>
        <family val="1"/>
        <charset val="128"/>
      </rPr>
      <t>アクリロニトリル</t>
    </r>
    <phoneticPr fontId="2"/>
  </si>
  <si>
    <r>
      <rPr>
        <sz val="10"/>
        <rFont val="ＭＳ 明朝"/>
        <family val="1"/>
        <charset val="128"/>
      </rPr>
      <t>カーボンブラック</t>
    </r>
    <phoneticPr fontId="12"/>
  </si>
  <si>
    <r>
      <rPr>
        <sz val="10"/>
        <rFont val="ＭＳ 明朝"/>
        <family val="1"/>
        <charset val="128"/>
      </rPr>
      <t>無水フタル酸</t>
    </r>
    <phoneticPr fontId="2"/>
  </si>
  <si>
    <r>
      <rPr>
        <sz val="10"/>
        <rFont val="ＭＳ 明朝"/>
        <family val="1"/>
        <charset val="128"/>
      </rPr>
      <t>無水マレイン酸</t>
    </r>
    <phoneticPr fontId="2"/>
  </si>
  <si>
    <r>
      <rPr>
        <sz val="10"/>
        <rFont val="ＭＳ 明朝"/>
        <family val="1"/>
        <charset val="128"/>
      </rPr>
      <t>水素</t>
    </r>
    <rPh sb="0" eb="2">
      <t>スイソ</t>
    </rPh>
    <phoneticPr fontId="12"/>
  </si>
  <si>
    <r>
      <t>CH</t>
    </r>
    <r>
      <rPr>
        <vertAlign val="subscript"/>
        <sz val="10"/>
        <rFont val="Times New Roman"/>
        <family val="1"/>
      </rPr>
      <t>4</t>
    </r>
    <phoneticPr fontId="2"/>
  </si>
  <si>
    <r>
      <rPr>
        <sz val="10"/>
        <rFont val="ＭＳ 明朝"/>
        <family val="1"/>
        <charset val="128"/>
      </rPr>
      <t>シリコンカーバイド</t>
    </r>
  </si>
  <si>
    <r>
      <t>kt-CH</t>
    </r>
    <r>
      <rPr>
        <vertAlign val="subscript"/>
        <sz val="10"/>
        <rFont val="Times New Roman"/>
        <family val="1"/>
      </rPr>
      <t>4</t>
    </r>
    <phoneticPr fontId="12"/>
  </si>
  <si>
    <r>
      <rPr>
        <sz val="10"/>
        <rFont val="ＭＳ 明朝"/>
        <family val="1"/>
        <charset val="128"/>
      </rPr>
      <t>石油化学及びカーボンブラック製造</t>
    </r>
    <rPh sb="0" eb="2">
      <t>セキユ</t>
    </rPh>
    <rPh sb="2" eb="4">
      <t>カガク</t>
    </rPh>
    <rPh sb="4" eb="5">
      <t>オヨ</t>
    </rPh>
    <rPh sb="14" eb="16">
      <t>セイゾウ</t>
    </rPh>
    <phoneticPr fontId="2"/>
  </si>
  <si>
    <r>
      <rPr>
        <sz val="10"/>
        <rFont val="ＭＳ 明朝"/>
        <family val="1"/>
        <charset val="128"/>
      </rPr>
      <t>酸化エチレン</t>
    </r>
    <phoneticPr fontId="12"/>
  </si>
  <si>
    <r>
      <rPr>
        <sz val="10"/>
        <rFont val="ＭＳ 明朝"/>
        <family val="1"/>
        <charset val="128"/>
      </rPr>
      <t>カーボンブラック</t>
    </r>
  </si>
  <si>
    <r>
      <rPr>
        <sz val="10"/>
        <rFont val="ＭＳ 明朝"/>
        <family val="1"/>
        <charset val="128"/>
      </rPr>
      <t>スチレン</t>
    </r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</si>
  <si>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12"/>
  </si>
  <si>
    <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</si>
  <si>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t>2.B.2</t>
  </si>
  <si>
    <r>
      <rPr>
        <sz val="10"/>
        <rFont val="ＭＳ 明朝"/>
        <family val="1"/>
        <charset val="128"/>
      </rPr>
      <t>硝酸製造</t>
    </r>
  </si>
  <si>
    <r>
      <t>kt-N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12"/>
  </si>
  <si>
    <t>2.B.3</t>
  </si>
  <si>
    <r>
      <rPr>
        <sz val="10"/>
        <rFont val="ＭＳ 明朝"/>
        <family val="1"/>
        <charset val="128"/>
      </rPr>
      <t>アジピン酸製造</t>
    </r>
    <phoneticPr fontId="2"/>
  </si>
  <si>
    <t>2.B.4</t>
    <phoneticPr fontId="2"/>
  </si>
  <si>
    <r>
      <rPr>
        <sz val="10"/>
        <rFont val="ＭＳ 明朝"/>
        <family val="1"/>
        <charset val="128"/>
      </rPr>
      <t>カプロラクタム、グリオキサール、グリオキシル酸製造</t>
    </r>
    <phoneticPr fontId="2"/>
  </si>
  <si>
    <r>
      <rPr>
        <sz val="10"/>
        <rFont val="ＭＳ 明朝"/>
        <family val="1"/>
        <charset val="128"/>
      </rPr>
      <t>カプロラクタム</t>
    </r>
    <phoneticPr fontId="2"/>
  </si>
  <si>
    <r>
      <rPr>
        <sz val="10"/>
        <rFont val="ＭＳ 明朝"/>
        <family val="1"/>
        <charset val="128"/>
      </rPr>
      <t>グリオキサール</t>
    </r>
    <phoneticPr fontId="2"/>
  </si>
  <si>
    <r>
      <rPr>
        <sz val="10"/>
        <rFont val="ＭＳ 明朝"/>
        <family val="1"/>
        <charset val="128"/>
      </rPr>
      <t>グリオキシル酸</t>
    </r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</si>
  <si>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合計</t>
    </r>
    <rPh sb="11" eb="13">
      <t>ゴウケイ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</si>
  <si>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phoneticPr fontId="12"/>
  </si>
  <si>
    <t>HFCs</t>
    <phoneticPr fontId="2"/>
  </si>
  <si>
    <t>2.B.9</t>
    <phoneticPr fontId="2"/>
  </si>
  <si>
    <r>
      <rPr>
        <sz val="10"/>
        <rFont val="ＭＳ 明朝"/>
        <family val="1"/>
        <charset val="128"/>
      </rPr>
      <t>フッ化物製造</t>
    </r>
  </si>
  <si>
    <r>
      <t>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</t>
    </r>
    <phoneticPr fontId="12"/>
  </si>
  <si>
    <r>
      <rPr>
        <sz val="10"/>
        <rFont val="ＭＳ 明朝"/>
        <family val="1"/>
        <charset val="128"/>
      </rPr>
      <t>製造時の漏出</t>
    </r>
  </si>
  <si>
    <t>PFCs</t>
    <phoneticPr fontId="2"/>
  </si>
  <si>
    <r>
      <t>SF</t>
    </r>
    <r>
      <rPr>
        <vertAlign val="subscript"/>
        <sz val="10"/>
        <rFont val="Times New Roman"/>
        <family val="1"/>
      </rPr>
      <t>6</t>
    </r>
    <phoneticPr fontId="2"/>
  </si>
  <si>
    <t>t</t>
    <phoneticPr fontId="12"/>
  </si>
  <si>
    <r>
      <t>NF</t>
    </r>
    <r>
      <rPr>
        <vertAlign val="subscript"/>
        <sz val="10"/>
        <rFont val="Times New Roman"/>
        <family val="1"/>
      </rPr>
      <t>3</t>
    </r>
    <phoneticPr fontId="2"/>
  </si>
  <si>
    <r>
      <t>F</t>
    </r>
    <r>
      <rPr>
        <sz val="10"/>
        <rFont val="ＭＳ 明朝"/>
        <family val="1"/>
        <charset val="128"/>
      </rPr>
      <t>ガス合計</t>
    </r>
    <rPh sb="3" eb="5">
      <t>ゴウケイ</t>
    </rPh>
    <phoneticPr fontId="12"/>
  </si>
  <si>
    <t>2.C.1</t>
    <phoneticPr fontId="2"/>
  </si>
  <si>
    <r>
      <rPr>
        <sz val="10"/>
        <rFont val="ＭＳ 明朝"/>
        <family val="1"/>
        <charset val="128"/>
      </rPr>
      <t>鉄鋼製造</t>
    </r>
    <phoneticPr fontId="2"/>
  </si>
  <si>
    <r>
      <rPr>
        <sz val="10"/>
        <rFont val="ＭＳ 明朝"/>
        <family val="1"/>
        <charset val="128"/>
      </rPr>
      <t>鉄鋼製造における電気炉の使用</t>
    </r>
    <phoneticPr fontId="2"/>
  </si>
  <si>
    <t>鉄鋼製造における石灰石・ドロマイトの使用</t>
    <phoneticPr fontId="12"/>
  </si>
  <si>
    <t>副生ガスのフレアリング</t>
    <rPh sb="0" eb="2">
      <t>フクセイ</t>
    </rPh>
    <phoneticPr fontId="80"/>
  </si>
  <si>
    <t>2.C.3</t>
  </si>
  <si>
    <r>
      <rPr>
        <sz val="10"/>
        <rFont val="ＭＳ 明朝"/>
        <family val="1"/>
        <charset val="128"/>
      </rPr>
      <t>アルミニウム製造</t>
    </r>
  </si>
  <si>
    <t>2.C.2</t>
  </si>
  <si>
    <r>
      <rPr>
        <sz val="10"/>
        <rFont val="ＭＳ 明朝"/>
        <family val="1"/>
        <charset val="128"/>
      </rPr>
      <t>フェロアロイ製造</t>
    </r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</si>
  <si>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合計</t>
    </r>
    <rPh sb="7" eb="9">
      <t>ゴウケイ</t>
    </rPh>
    <phoneticPr fontId="12"/>
  </si>
  <si>
    <t>2.C.4</t>
    <phoneticPr fontId="12"/>
  </si>
  <si>
    <r>
      <rPr>
        <sz val="10"/>
        <rFont val="ＭＳ 明朝"/>
        <family val="1"/>
        <charset val="128"/>
      </rPr>
      <t>マグネシウム製造</t>
    </r>
    <rPh sb="6" eb="8">
      <t>セイゾウ</t>
    </rPh>
    <phoneticPr fontId="12"/>
  </si>
  <si>
    <t>2.C.4</t>
    <phoneticPr fontId="2"/>
  </si>
  <si>
    <r>
      <rPr>
        <sz val="10"/>
        <rFont val="ＭＳ 明朝"/>
        <family val="1"/>
        <charset val="128"/>
      </rPr>
      <t>マグネシウム製造</t>
    </r>
    <phoneticPr fontId="2"/>
  </si>
  <si>
    <t>2.D.1</t>
    <phoneticPr fontId="2"/>
  </si>
  <si>
    <r>
      <rPr>
        <sz val="10"/>
        <rFont val="ＭＳ 明朝"/>
        <family val="1"/>
        <charset val="128"/>
      </rPr>
      <t>潤滑油の使用</t>
    </r>
    <rPh sb="0" eb="3">
      <t>ジュンカツユ</t>
    </rPh>
    <rPh sb="4" eb="6">
      <t>シヨウ</t>
    </rPh>
    <phoneticPr fontId="2"/>
  </si>
  <si>
    <t>2.D.2</t>
    <phoneticPr fontId="2"/>
  </si>
  <si>
    <r>
      <rPr>
        <sz val="10"/>
        <rFont val="ＭＳ 明朝"/>
        <family val="1"/>
        <charset val="128"/>
      </rPr>
      <t>パラフィンろうの使用</t>
    </r>
    <phoneticPr fontId="2"/>
  </si>
  <si>
    <t>2.D.3</t>
    <phoneticPr fontId="2"/>
  </si>
  <si>
    <r>
      <rPr>
        <sz val="10"/>
        <rFont val="ＭＳ 明朝"/>
        <family val="1"/>
        <charset val="128"/>
      </rPr>
      <t>尿素触媒</t>
    </r>
  </si>
  <si>
    <t>NO</t>
    <phoneticPr fontId="12"/>
  </si>
  <si>
    <r>
      <t>NMVOC</t>
    </r>
    <r>
      <rPr>
        <sz val="10"/>
        <rFont val="ＭＳ 明朝"/>
        <family val="1"/>
        <charset val="128"/>
      </rPr>
      <t>の焼却</t>
    </r>
    <rPh sb="6" eb="8">
      <t>ショウキャク</t>
    </rPh>
    <phoneticPr fontId="12"/>
  </si>
  <si>
    <t>HFCs</t>
    <phoneticPr fontId="12"/>
  </si>
  <si>
    <t>2.E.1</t>
    <phoneticPr fontId="2"/>
  </si>
  <si>
    <r>
      <rPr>
        <sz val="10"/>
        <rFont val="ＭＳ 明朝"/>
        <family val="1"/>
        <charset val="128"/>
      </rPr>
      <t>半導体製造</t>
    </r>
    <rPh sb="3" eb="5">
      <t>セイゾウ</t>
    </rPh>
    <phoneticPr fontId="2"/>
  </si>
  <si>
    <t>2.E.2</t>
    <phoneticPr fontId="2"/>
  </si>
  <si>
    <r>
      <rPr>
        <sz val="10"/>
        <rFont val="ＭＳ 明朝"/>
        <family val="1"/>
        <charset val="128"/>
      </rPr>
      <t>液晶製造</t>
    </r>
    <rPh sb="0" eb="2">
      <t>エキショウ</t>
    </rPh>
    <phoneticPr fontId="2"/>
  </si>
  <si>
    <t>PFCs</t>
    <phoneticPr fontId="12"/>
  </si>
  <si>
    <r>
      <rPr>
        <sz val="10"/>
        <rFont val="ＭＳ 明朝"/>
        <family val="1"/>
        <charset val="128"/>
      </rPr>
      <t>半導体製造</t>
    </r>
    <phoneticPr fontId="2"/>
  </si>
  <si>
    <r>
      <t>SF</t>
    </r>
    <r>
      <rPr>
        <vertAlign val="subscript"/>
        <sz val="10"/>
        <rFont val="Times New Roman"/>
        <family val="1"/>
      </rPr>
      <t>6</t>
    </r>
    <phoneticPr fontId="12"/>
  </si>
  <si>
    <r>
      <t>NF</t>
    </r>
    <r>
      <rPr>
        <vertAlign val="subscript"/>
        <sz val="10"/>
        <rFont val="Times New Roman"/>
        <family val="1"/>
      </rPr>
      <t>3</t>
    </r>
    <phoneticPr fontId="12"/>
  </si>
  <si>
    <r>
      <rPr>
        <sz val="10"/>
        <rFont val="ＭＳ 明朝"/>
        <family val="1"/>
        <charset val="128"/>
      </rPr>
      <t>全ガス合計</t>
    </r>
    <rPh sb="0" eb="1">
      <t>ゼン</t>
    </rPh>
    <rPh sb="3" eb="5">
      <t>ゴウケイ</t>
    </rPh>
    <phoneticPr fontId="12"/>
  </si>
  <si>
    <t>2.F.1</t>
    <phoneticPr fontId="2"/>
  </si>
  <si>
    <r>
      <rPr>
        <sz val="10"/>
        <rFont val="ＭＳ 明朝"/>
        <family val="1"/>
        <charset val="128"/>
      </rPr>
      <t>冷蔵庫及び空調機器</t>
    </r>
  </si>
  <si>
    <t>2.F.2</t>
    <phoneticPr fontId="2"/>
  </si>
  <si>
    <r>
      <rPr>
        <sz val="10"/>
        <rFont val="ＭＳ 明朝"/>
        <family val="1"/>
        <charset val="128"/>
      </rPr>
      <t>発泡剤</t>
    </r>
    <rPh sb="2" eb="3">
      <t>ザイ</t>
    </rPh>
    <phoneticPr fontId="12"/>
  </si>
  <si>
    <t>2.F.3</t>
    <phoneticPr fontId="2"/>
  </si>
  <si>
    <r>
      <rPr>
        <sz val="10"/>
        <rFont val="ＭＳ 明朝"/>
        <family val="1"/>
        <charset val="128"/>
      </rPr>
      <t>消火剤</t>
    </r>
    <phoneticPr fontId="12"/>
  </si>
  <si>
    <t>2.F.4</t>
    <phoneticPr fontId="2"/>
  </si>
  <si>
    <r>
      <rPr>
        <sz val="10"/>
        <rFont val="ＭＳ 明朝"/>
        <family val="1"/>
        <charset val="128"/>
      </rPr>
      <t>エアゾール</t>
    </r>
    <phoneticPr fontId="12"/>
  </si>
  <si>
    <t>2.F.5</t>
    <phoneticPr fontId="12"/>
  </si>
  <si>
    <r>
      <rPr>
        <sz val="10"/>
        <rFont val="ＭＳ 明朝"/>
        <family val="1"/>
        <charset val="128"/>
      </rPr>
      <t>溶剤</t>
    </r>
    <rPh sb="0" eb="2">
      <t>ヨウザイ</t>
    </rPh>
    <phoneticPr fontId="12"/>
  </si>
  <si>
    <t>2.G.3</t>
    <phoneticPr fontId="12"/>
  </si>
  <si>
    <r>
      <rPr>
        <sz val="10"/>
        <rFont val="ＭＳ 明朝"/>
        <family val="1"/>
        <charset val="128"/>
      </rPr>
      <t>医療利用</t>
    </r>
    <rPh sb="0" eb="2">
      <t>イリョウ</t>
    </rPh>
    <rPh sb="2" eb="4">
      <t>リヨウ</t>
    </rPh>
    <phoneticPr fontId="12"/>
  </si>
  <si>
    <r>
      <rPr>
        <sz val="10"/>
        <rFont val="ＭＳ 明朝"/>
        <family val="1"/>
        <charset val="128"/>
      </rPr>
      <t>半導体・液晶製造工程における利用</t>
    </r>
    <phoneticPr fontId="12"/>
  </si>
  <si>
    <t>2.G.2</t>
    <phoneticPr fontId="12"/>
  </si>
  <si>
    <r>
      <rPr>
        <sz val="10"/>
        <rFont val="ＭＳ 明朝"/>
        <family val="1"/>
        <charset val="128"/>
      </rPr>
      <t>その他　鉄道用シリコン整流器</t>
    </r>
  </si>
  <si>
    <t>2.G.1</t>
    <phoneticPr fontId="12"/>
  </si>
  <si>
    <r>
      <rPr>
        <sz val="10"/>
        <rFont val="ＭＳ 明朝"/>
        <family val="1"/>
        <charset val="128"/>
      </rPr>
      <t>防衛利用</t>
    </r>
  </si>
  <si>
    <r>
      <rPr>
        <sz val="10"/>
        <rFont val="ＭＳ 明朝"/>
        <family val="1"/>
        <charset val="128"/>
      </rPr>
      <t>加速器</t>
    </r>
  </si>
  <si>
    <r>
      <rPr>
        <sz val="10"/>
        <rFont val="ＭＳ 明朝"/>
        <family val="1"/>
        <charset val="128"/>
      </rPr>
      <t>合計</t>
    </r>
    <rPh sb="0" eb="2">
      <t>ゴウケイ</t>
    </rPh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</si>
  <si>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12"/>
  </si>
  <si>
    <t>2.H.2</t>
    <phoneticPr fontId="12"/>
  </si>
  <si>
    <r>
      <rPr>
        <sz val="10"/>
        <rFont val="ＭＳ 明朝"/>
        <family val="1"/>
        <charset val="128"/>
      </rPr>
      <t>食品・飲料産業</t>
    </r>
  </si>
  <si>
    <t>2.H.3</t>
  </si>
  <si>
    <r>
      <rPr>
        <sz val="10"/>
        <rFont val="ＭＳ 明朝"/>
        <family val="1"/>
        <charset val="128"/>
      </rPr>
      <t>輸入炭酸ガスからの排出</t>
    </r>
    <phoneticPr fontId="12"/>
  </si>
  <si>
    <r>
      <t>NIR</t>
    </r>
    <r>
      <rPr>
        <b/>
        <sz val="14"/>
        <rFont val="ＭＳ 明朝"/>
        <family val="1"/>
        <charset val="128"/>
      </rPr>
      <t>第</t>
    </r>
    <r>
      <rPr>
        <b/>
        <sz val="14"/>
        <rFont val="Times New Roman"/>
        <family val="1"/>
      </rPr>
      <t>4</t>
    </r>
    <r>
      <rPr>
        <b/>
        <sz val="14"/>
        <rFont val="ＭＳ 明朝"/>
        <family val="1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明朝"/>
        <family val="1"/>
        <charset val="128"/>
      </rPr>
      <t>工業プロセス及び製品の使用分野　排出量以外の時系列データ</t>
    </r>
    <rPh sb="3" eb="4">
      <t>ダイ</t>
    </rPh>
    <rPh sb="5" eb="6">
      <t>ショウ</t>
    </rPh>
    <rPh sb="7" eb="9">
      <t>コウギョウ</t>
    </rPh>
    <rPh sb="13" eb="14">
      <t>オヨ</t>
    </rPh>
    <rPh sb="15" eb="17">
      <t>セイヒン</t>
    </rPh>
    <rPh sb="18" eb="20">
      <t>シヨウ</t>
    </rPh>
    <rPh sb="23" eb="25">
      <t>ハイシュツ</t>
    </rPh>
    <rPh sb="25" eb="26">
      <t>リョウ</t>
    </rPh>
    <rPh sb="26" eb="28">
      <t>イガイ</t>
    </rPh>
    <rPh sb="29" eb="32">
      <t>ジケイレツ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</si>
  <si>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  </t>
    </r>
    <r>
      <rPr>
        <sz val="10"/>
        <rFont val="ＭＳ 明朝"/>
        <family val="1"/>
        <charset val="128"/>
      </rPr>
      <t>セメント製造に伴う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の排出係数</t>
    </r>
    <rPh sb="0" eb="1">
      <t>ヒョウ</t>
    </rPh>
    <rPh sb="10" eb="12">
      <t>セイゾウ</t>
    </rPh>
    <rPh sb="13" eb="14">
      <t>トモナ</t>
    </rPh>
    <rPh sb="19" eb="21">
      <t>ハイシュツ</t>
    </rPh>
    <rPh sb="21" eb="23">
      <t>ケイスウ</t>
    </rPh>
    <phoneticPr fontId="2"/>
  </si>
  <si>
    <r>
      <rPr>
        <sz val="10"/>
        <rFont val="ＭＳ 明朝"/>
        <family val="1"/>
        <charset val="128"/>
      </rPr>
      <t>項目</t>
    </r>
    <rPh sb="0" eb="2">
      <t>コウモク</t>
    </rPh>
    <phoneticPr fontId="2"/>
  </si>
  <si>
    <r>
      <rPr>
        <sz val="10"/>
        <rFont val="ＭＳ 明朝"/>
        <family val="1"/>
        <charset val="128"/>
      </rPr>
      <t>単位</t>
    </r>
    <rPh sb="0" eb="2">
      <t>タンイ</t>
    </rPh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</si>
  <si>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</si>
  <si>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t>%</t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</si>
  <si>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</si>
  <si>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</si>
  <si>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/CaO</t>
    </r>
    <phoneticPr fontId="2"/>
  </si>
  <si>
    <r>
      <rPr>
        <sz val="10"/>
        <rFont val="ＭＳ 明朝"/>
        <family val="1"/>
        <charset val="128"/>
      </rPr>
      <t>排出係数</t>
    </r>
    <rPh sb="0" eb="2">
      <t>ハイシュツ</t>
    </rPh>
    <rPh sb="2" eb="4">
      <t>ケイスウ</t>
    </rPh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</si>
  <si>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/t</t>
    </r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</si>
  <si>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</si>
  <si>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</si>
  <si>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</si>
  <si>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/MgO</t>
    </r>
    <phoneticPr fontId="2"/>
  </si>
  <si>
    <r>
      <rPr>
        <sz val="10"/>
        <rFont val="ＭＳ 明朝"/>
        <family val="1"/>
        <charset val="128"/>
      </rPr>
      <t>合計排出係数</t>
    </r>
    <rPh sb="0" eb="2">
      <t>ゴウケイ</t>
    </rPh>
    <rPh sb="2" eb="4">
      <t>ハイシュツ</t>
    </rPh>
    <rPh sb="4" eb="6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</si>
  <si>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  </t>
    </r>
    <r>
      <rPr>
        <sz val="10"/>
        <rFont val="ＭＳ 明朝"/>
        <family val="1"/>
        <charset val="128"/>
      </rPr>
      <t>クリンカ生産量</t>
    </r>
    <rPh sb="0" eb="1">
      <t>ヒョウ</t>
    </rPh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</si>
  <si>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石灰石消費量　実績</t>
    </r>
    <r>
      <rPr>
        <sz val="10"/>
        <rFont val="Times New Roman"/>
        <family val="1"/>
      </rPr>
      <t xml:space="preserve"> </t>
    </r>
    <rPh sb="0" eb="3">
      <t>セッカイセキ</t>
    </rPh>
    <rPh sb="3" eb="6">
      <t>ショウヒリョウ</t>
    </rPh>
    <rPh sb="7" eb="9">
      <t>ジッセキ</t>
    </rPh>
    <phoneticPr fontId="2"/>
  </si>
  <si>
    <t>kt (dry)</t>
    <phoneticPr fontId="2"/>
  </si>
  <si>
    <t>-</t>
    <phoneticPr fontId="2"/>
  </si>
  <si>
    <r>
      <rPr>
        <sz val="10"/>
        <rFont val="ＭＳ 明朝"/>
        <family val="1"/>
        <charset val="128"/>
      </rPr>
      <t>クリンカ生産量　実績</t>
    </r>
    <rPh sb="4" eb="7">
      <t>セイサンリョウ</t>
    </rPh>
    <rPh sb="8" eb="10">
      <t>ジッセキ</t>
    </rPh>
    <phoneticPr fontId="2"/>
  </si>
  <si>
    <t>kt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</si>
  <si>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  </t>
    </r>
    <r>
      <rPr>
        <sz val="10"/>
        <rFont val="ＭＳ 明朝"/>
        <family val="1"/>
        <charset val="128"/>
      </rPr>
      <t>石灰石消費量</t>
    </r>
    <rPh sb="6" eb="9">
      <t>セッカイセキ</t>
    </rPh>
    <rPh sb="9" eb="12">
      <t>ショウヒリョウ</t>
    </rPh>
    <phoneticPr fontId="2"/>
  </si>
  <si>
    <r>
      <rPr>
        <sz val="10"/>
        <rFont val="ＭＳ 明朝"/>
        <family val="1"/>
        <charset val="128"/>
      </rPr>
      <t>石灰石消費量（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</si>
  <si>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  </t>
    </r>
    <r>
      <rPr>
        <sz val="10"/>
        <rFont val="ＭＳ 明朝"/>
        <family val="1"/>
        <charset val="128"/>
      </rPr>
      <t>石灰石、ドロマイト及びソーダ灰の消費量</t>
    </r>
    <rPh sb="15" eb="16">
      <t>オヨ</t>
    </rPh>
    <rPh sb="20" eb="21">
      <t>ハイ</t>
    </rPh>
    <phoneticPr fontId="2"/>
  </si>
  <si>
    <r>
      <rPr>
        <sz val="10"/>
        <rFont val="ＭＳ 明朝"/>
        <family val="1"/>
        <charset val="128"/>
      </rPr>
      <t>ドロマイト消費量（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</si>
  <si>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ソーダ灰消費量（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rPh sb="3" eb="4">
      <t>ハイ</t>
    </rPh>
    <phoneticPr fontId="2"/>
  </si>
  <si>
    <r>
      <rPr>
        <sz val="10"/>
        <rFont val="ＭＳ 明朝"/>
        <family val="1"/>
        <charset val="128"/>
      </rPr>
      <t>石灰石消費量</t>
    </r>
  </si>
  <si>
    <r>
      <rPr>
        <sz val="10"/>
        <rFont val="ＭＳ 明朝"/>
        <family val="1"/>
        <charset val="128"/>
      </rPr>
      <t>ドロマイト消費量</t>
    </r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</si>
  <si>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4-13  </t>
    </r>
    <r>
      <rPr>
        <sz val="10"/>
        <rFont val="ＭＳ 明朝"/>
        <family val="1"/>
        <charset val="128"/>
      </rPr>
      <t>石灰石及びドロマイトの消費量</t>
    </r>
    <phoneticPr fontId="2"/>
  </si>
  <si>
    <r>
      <t xml:space="preserve">  </t>
    </r>
    <r>
      <rPr>
        <sz val="10"/>
        <rFont val="ＭＳ 明朝"/>
        <family val="1"/>
        <charset val="128"/>
      </rPr>
      <t>排煙脱硫用（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</si>
  <si>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 xml:space="preserve">  </t>
    </r>
    <r>
      <rPr>
        <sz val="10"/>
        <rFont val="ＭＳ 明朝"/>
        <family val="1"/>
        <charset val="128"/>
      </rPr>
      <t>化学製品用（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</si>
  <si>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4-15  </t>
    </r>
    <r>
      <rPr>
        <sz val="10"/>
        <rFont val="ＭＳ 明朝"/>
        <family val="1"/>
        <charset val="128"/>
      </rPr>
      <t>アンモニア製造時に使用する原料、排出係数及び発熱量</t>
    </r>
    <rPh sb="12" eb="14">
      <t>セイゾウ</t>
    </rPh>
    <rPh sb="14" eb="15">
      <t>ジ</t>
    </rPh>
    <rPh sb="16" eb="18">
      <t>シヨウ</t>
    </rPh>
    <rPh sb="20" eb="22">
      <t>ゲンリョウ</t>
    </rPh>
    <rPh sb="23" eb="25">
      <t>ハイシュツ</t>
    </rPh>
    <rPh sb="25" eb="27">
      <t>ケイスウ</t>
    </rPh>
    <rPh sb="27" eb="28">
      <t>オヨ</t>
    </rPh>
    <rPh sb="29" eb="31">
      <t>ハツネツ</t>
    </rPh>
    <rPh sb="31" eb="32">
      <t>リョウ</t>
    </rPh>
    <phoneticPr fontId="2"/>
  </si>
  <si>
    <r>
      <rPr>
        <sz val="10"/>
        <rFont val="ＭＳ 明朝"/>
        <family val="1"/>
        <charset val="128"/>
      </rPr>
      <t>ナフサ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　　　総発熱量</t>
    </r>
    <rPh sb="11" eb="15">
      <t>ソウハツネツリョウ</t>
    </rPh>
    <phoneticPr fontId="2"/>
  </si>
  <si>
    <r>
      <rPr>
        <sz val="10"/>
        <rFont val="ＭＳ 明朝"/>
        <family val="1"/>
        <charset val="128"/>
      </rPr>
      <t>液化石油ガス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総発熱量</t>
    </r>
    <phoneticPr fontId="2"/>
  </si>
  <si>
    <t>MJ/kg</t>
  </si>
  <si>
    <r>
      <rPr>
        <sz val="10"/>
        <rFont val="ＭＳ 明朝"/>
        <family val="1"/>
        <charset val="128"/>
      </rPr>
      <t>石油系炭化水素ガス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総発熱量</t>
    </r>
    <rPh sb="0" eb="3">
      <t>セキユケイ</t>
    </rPh>
    <rPh sb="3" eb="5">
      <t>タンカ</t>
    </rPh>
    <rPh sb="5" eb="7">
      <t>スイソ</t>
    </rPh>
    <phoneticPr fontId="2"/>
  </si>
  <si>
    <r>
      <t>MJ/m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</si>
  <si>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天然ガス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　　総発熱量</t>
    </r>
    <rPh sb="0" eb="2">
      <t>テンネン</t>
    </rPh>
    <phoneticPr fontId="2"/>
  </si>
  <si>
    <r>
      <rPr>
        <sz val="10"/>
        <rFont val="ＭＳ 明朝"/>
        <family val="1"/>
        <charset val="128"/>
      </rPr>
      <t>石炭（一般炭、輸入炭）総発熱量</t>
    </r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</si>
  <si>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r>
      <rPr>
        <sz val="10"/>
        <rFont val="ＭＳ 明朝"/>
        <family val="1"/>
        <charset val="128"/>
      </rPr>
      <t>オイルコークス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総発熱量</t>
    </r>
    <phoneticPr fontId="2"/>
  </si>
  <si>
    <r>
      <rPr>
        <sz val="10"/>
        <rFont val="ＭＳ 明朝"/>
        <family val="1"/>
        <charset val="128"/>
      </rPr>
      <t>液化天然ガス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　総発熱量</t>
    </r>
    <rPh sb="0" eb="2">
      <t>エキカ</t>
    </rPh>
    <rPh sb="2" eb="4">
      <t>テンネン</t>
    </rPh>
    <phoneticPr fontId="2"/>
  </si>
  <si>
    <r>
      <rPr>
        <sz val="10"/>
        <rFont val="ＭＳ 明朝"/>
        <family val="1"/>
        <charset val="128"/>
      </rPr>
      <t>コークス炉ガス</t>
    </r>
    <r>
      <rPr>
        <sz val="10"/>
        <rFont val="Times New Roman"/>
        <family val="1"/>
      </rPr>
      <t xml:space="preserve">  </t>
    </r>
    <r>
      <rPr>
        <sz val="10"/>
        <rFont val="ＭＳ 明朝"/>
        <family val="1"/>
        <charset val="128"/>
      </rPr>
      <t>　　総発熱量</t>
    </r>
    <rPh sb="4" eb="5">
      <t>ロ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</si>
  <si>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4-16  </t>
    </r>
    <r>
      <rPr>
        <sz val="10"/>
        <rFont val="ＭＳ 明朝"/>
        <family val="1"/>
        <charset val="128"/>
      </rPr>
      <t>アンモニア製造に係る原料用消費量</t>
    </r>
    <rPh sb="12" eb="14">
      <t>セイゾウ</t>
    </rPh>
    <rPh sb="15" eb="16">
      <t>カカ</t>
    </rPh>
    <rPh sb="17" eb="19">
      <t>ゲンリョウ</t>
    </rPh>
    <rPh sb="19" eb="20">
      <t>ヨウ</t>
    </rPh>
    <rPh sb="20" eb="22">
      <t>ショウヒ</t>
    </rPh>
    <rPh sb="22" eb="23">
      <t>リョウ</t>
    </rPh>
    <phoneticPr fontId="2"/>
  </si>
  <si>
    <r>
      <rPr>
        <sz val="10"/>
        <rFont val="ＭＳ 明朝"/>
        <family val="1"/>
        <charset val="128"/>
      </rPr>
      <t>ナフサ</t>
    </r>
    <phoneticPr fontId="2"/>
  </si>
  <si>
    <r>
      <rPr>
        <sz val="10"/>
        <rFont val="ＭＳ 明朝"/>
        <family val="1"/>
        <charset val="128"/>
      </rPr>
      <t>液化石油ガス</t>
    </r>
    <phoneticPr fontId="2"/>
  </si>
  <si>
    <t>t</t>
    <phoneticPr fontId="2"/>
  </si>
  <si>
    <r>
      <rPr>
        <sz val="10"/>
        <rFont val="ＭＳ 明朝"/>
        <family val="1"/>
        <charset val="128"/>
      </rPr>
      <t>石油系炭化水素ガス</t>
    </r>
    <rPh sb="0" eb="3">
      <t>セキユケイ</t>
    </rPh>
    <rPh sb="3" eb="5">
      <t>タンカ</t>
    </rPh>
    <rPh sb="5" eb="7">
      <t>スイソ</t>
    </rPh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</si>
  <si>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</si>
  <si>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天然ガス</t>
    </r>
    <rPh sb="0" eb="2">
      <t>テンネン</t>
    </rPh>
    <phoneticPr fontId="2"/>
  </si>
  <si>
    <r>
      <rPr>
        <sz val="10"/>
        <rFont val="ＭＳ 明朝"/>
        <family val="1"/>
        <charset val="128"/>
      </rPr>
      <t>石炭（一般炭、輸入炭）</t>
    </r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</si>
  <si>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r>
      <rPr>
        <sz val="10"/>
        <rFont val="ＭＳ 明朝"/>
        <family val="1"/>
        <charset val="128"/>
      </rPr>
      <t>オイルコークス</t>
    </r>
    <phoneticPr fontId="2"/>
  </si>
  <si>
    <r>
      <rPr>
        <sz val="10"/>
        <rFont val="ＭＳ 明朝"/>
        <family val="1"/>
        <charset val="128"/>
      </rPr>
      <t>液化天然ガス</t>
    </r>
    <rPh sb="0" eb="2">
      <t>エキカ</t>
    </rPh>
    <rPh sb="2" eb="4">
      <t>テンネン</t>
    </rPh>
    <phoneticPr fontId="2"/>
  </si>
  <si>
    <r>
      <rPr>
        <sz val="10"/>
        <rFont val="ＭＳ 明朝"/>
        <family val="1"/>
        <charset val="128"/>
      </rPr>
      <t>コークス炉ガス</t>
    </r>
    <rPh sb="4" eb="5">
      <t>ロ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</si>
  <si>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4-17 </t>
    </r>
    <r>
      <rPr>
        <sz val="10"/>
        <rFont val="ＭＳ 明朝"/>
        <family val="1"/>
        <charset val="128"/>
      </rPr>
      <t>硝酸製造に伴う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排出係数</t>
    </r>
    <rPh sb="6" eb="8">
      <t>ショウサン</t>
    </rPh>
    <rPh sb="8" eb="10">
      <t>セイゾウ</t>
    </rPh>
    <rPh sb="11" eb="12">
      <t>トモナ</t>
    </rPh>
    <rPh sb="16" eb="18">
      <t>ハイシュツ</t>
    </rPh>
    <rPh sb="18" eb="20">
      <t>ケイスウ</t>
    </rPh>
    <phoneticPr fontId="2"/>
  </si>
  <si>
    <r>
      <rPr>
        <sz val="10"/>
        <rFont val="ＭＳ 明朝"/>
        <family val="1"/>
        <charset val="128"/>
      </rPr>
      <t>硝酸製造に伴う排出係数</t>
    </r>
    <rPh sb="0" eb="2">
      <t>ショウサン</t>
    </rPh>
    <rPh sb="2" eb="4">
      <t>セイゾウ</t>
    </rPh>
    <rPh sb="5" eb="6">
      <t>トモナ</t>
    </rPh>
    <rPh sb="7" eb="9">
      <t>ハイシュツ</t>
    </rPh>
    <rPh sb="9" eb="11">
      <t>ケイスウ</t>
    </rPh>
    <phoneticPr fontId="2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</si>
  <si>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O/t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</si>
  <si>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4-18 </t>
    </r>
    <r>
      <rPr>
        <sz val="10"/>
        <rFont val="ＭＳ 明朝"/>
        <family val="1"/>
        <charset val="128"/>
      </rPr>
      <t>硝酸生産量</t>
    </r>
    <rPh sb="6" eb="8">
      <t>ショウサン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</si>
  <si>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硝酸生産量</t>
    </r>
    <rPh sb="0" eb="2">
      <t>ショウサン</t>
    </rPh>
    <rPh sb="2" eb="4">
      <t>セイサン</t>
    </rPh>
    <rPh sb="4" eb="5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</si>
  <si>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4-19 </t>
    </r>
    <r>
      <rPr>
        <sz val="10"/>
        <rFont val="ＭＳ 明朝"/>
        <family val="1"/>
        <charset val="128"/>
      </rPr>
      <t>カプロラクタム生産量</t>
    </r>
    <rPh sb="13" eb="15">
      <t>セイサン</t>
    </rPh>
    <rPh sb="15" eb="16">
      <t>リョウ</t>
    </rPh>
    <phoneticPr fontId="2"/>
  </si>
  <si>
    <r>
      <rPr>
        <sz val="10"/>
        <rFont val="ＭＳ 明朝"/>
        <family val="1"/>
        <charset val="128"/>
      </rPr>
      <t>カプロラクタム生産量</t>
    </r>
    <rPh sb="7" eb="10">
      <t>セイサンリョウ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</si>
  <si>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4-21 </t>
    </r>
    <r>
      <rPr>
        <sz val="10"/>
        <rFont val="ＭＳ 明朝"/>
        <family val="1"/>
        <charset val="128"/>
      </rPr>
      <t>メタノール生産量</t>
    </r>
    <rPh sb="11" eb="13">
      <t>セイサン</t>
    </rPh>
    <rPh sb="13" eb="14">
      <t>リョウ</t>
    </rPh>
    <phoneticPr fontId="2"/>
  </si>
  <si>
    <r>
      <rPr>
        <sz val="10"/>
        <rFont val="ＭＳ 明朝"/>
        <family val="1"/>
        <charset val="128"/>
      </rPr>
      <t>メタノール生産量</t>
    </r>
    <rPh sb="5" eb="8">
      <t>セイサンリョウ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</si>
  <si>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4-22 </t>
    </r>
    <r>
      <rPr>
        <sz val="10"/>
        <rFont val="ＭＳ 明朝"/>
        <family val="1"/>
        <charset val="128"/>
      </rPr>
      <t>エチレン生産量</t>
    </r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</si>
  <si>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エチレン生産量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</si>
  <si>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4-23 </t>
    </r>
    <r>
      <rPr>
        <sz val="10"/>
        <rFont val="ＭＳ 明朝"/>
        <family val="1"/>
        <charset val="128"/>
      </rPr>
      <t>塩化ビニルモノマー（クロロエチレン）生産量</t>
    </r>
    <rPh sb="6" eb="8">
      <t>エンカ</t>
    </rPh>
    <rPh sb="24" eb="26">
      <t>セイサン</t>
    </rPh>
    <rPh sb="26" eb="27">
      <t>リョウ</t>
    </rPh>
    <phoneticPr fontId="2"/>
  </si>
  <si>
    <r>
      <rPr>
        <sz val="10"/>
        <rFont val="ＭＳ 明朝"/>
        <family val="1"/>
        <charset val="128"/>
      </rPr>
      <t>塩化ビニルモノマー生産量</t>
    </r>
    <rPh sb="0" eb="2">
      <t>エンカ</t>
    </rPh>
    <rPh sb="9" eb="11">
      <t>セイサン</t>
    </rPh>
    <rPh sb="11" eb="12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</si>
  <si>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4-24 </t>
    </r>
    <r>
      <rPr>
        <sz val="10"/>
        <rFont val="ＭＳ 明朝"/>
        <family val="1"/>
        <charset val="128"/>
      </rPr>
      <t>二塩化エチレン（</t>
    </r>
    <r>
      <rPr>
        <sz val="10"/>
        <rFont val="Times New Roman"/>
        <family val="1"/>
      </rPr>
      <t>1,2-</t>
    </r>
    <r>
      <rPr>
        <sz val="10"/>
        <rFont val="ＭＳ 明朝"/>
        <family val="1"/>
        <charset val="128"/>
      </rPr>
      <t>ジクロロエタン）生産量</t>
    </r>
    <rPh sb="6" eb="7">
      <t>ニ</t>
    </rPh>
    <rPh sb="7" eb="9">
      <t>エンカ</t>
    </rPh>
    <rPh sb="26" eb="28">
      <t>セイサン</t>
    </rPh>
    <rPh sb="28" eb="29">
      <t>リョウ</t>
    </rPh>
    <phoneticPr fontId="2"/>
  </si>
  <si>
    <r>
      <t>1,2-</t>
    </r>
    <r>
      <rPr>
        <sz val="10"/>
        <rFont val="ＭＳ 明朝"/>
        <family val="1"/>
        <charset val="128"/>
      </rPr>
      <t>ジクロロエタン生産量</t>
    </r>
    <rPh sb="11" eb="14">
      <t>セイサンリョウ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</si>
  <si>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4-25 </t>
    </r>
    <r>
      <rPr>
        <sz val="10"/>
        <rFont val="ＭＳ 明朝"/>
        <family val="1"/>
        <charset val="128"/>
      </rPr>
      <t>酸化エチレン生産量</t>
    </r>
    <rPh sb="6" eb="8">
      <t>サンカ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</si>
  <si>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酸化エチレン生産量</t>
    </r>
    <rPh sb="0" eb="2">
      <t>サンカ</t>
    </rPh>
    <rPh sb="6" eb="8">
      <t>セイサン</t>
    </rPh>
    <rPh sb="8" eb="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</si>
  <si>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4-26 </t>
    </r>
    <r>
      <rPr>
        <sz val="10"/>
        <rFont val="ＭＳ 明朝"/>
        <family val="1"/>
        <charset val="128"/>
      </rPr>
      <t>アクリロニトリル生産量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</si>
  <si>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アクリロニトリル生産量</t>
    </r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</si>
  <si>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4-27 </t>
    </r>
    <r>
      <rPr>
        <sz val="10"/>
        <rFont val="ＭＳ 明朝"/>
        <family val="1"/>
        <charset val="128"/>
      </rPr>
      <t>カーボンブラック生産量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</si>
  <si>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カーボンブラック生産量</t>
    </r>
    <rPh sb="8" eb="11">
      <t>セイサンリョウ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</si>
  <si>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4-28 </t>
    </r>
    <r>
      <rPr>
        <sz val="10"/>
        <rFont val="ＭＳ 明朝"/>
        <family val="1"/>
        <charset val="128"/>
      </rPr>
      <t>スチレン（モノマー）生産量</t>
    </r>
    <rPh sb="16" eb="18">
      <t>セイサン</t>
    </rPh>
    <rPh sb="18" eb="19">
      <t>リョウ</t>
    </rPh>
    <phoneticPr fontId="2"/>
  </si>
  <si>
    <r>
      <rPr>
        <sz val="10"/>
        <rFont val="ＭＳ 明朝"/>
        <family val="1"/>
        <charset val="128"/>
      </rPr>
      <t>スチレン生産量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</si>
  <si>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4-30 </t>
    </r>
    <r>
      <rPr>
        <sz val="10"/>
        <rFont val="ＭＳ 明朝"/>
        <family val="1"/>
        <charset val="128"/>
      </rPr>
      <t>無水フタル酸生産能力に基づく加重平均排出係数</t>
    </r>
    <rPh sb="6" eb="8">
      <t>ムスイ</t>
    </rPh>
    <rPh sb="11" eb="12">
      <t>サン</t>
    </rPh>
    <rPh sb="12" eb="14">
      <t>セイサン</t>
    </rPh>
    <rPh sb="14" eb="16">
      <t>ノウリョク</t>
    </rPh>
    <rPh sb="17" eb="18">
      <t>モト</t>
    </rPh>
    <rPh sb="20" eb="22">
      <t>カジュウ</t>
    </rPh>
    <rPh sb="22" eb="24">
      <t>ヘイキン</t>
    </rPh>
    <rPh sb="24" eb="26">
      <t>ハイシュツ</t>
    </rPh>
    <rPh sb="26" eb="28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</si>
  <si>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4-31 </t>
    </r>
    <r>
      <rPr>
        <sz val="10"/>
        <rFont val="ＭＳ 明朝"/>
        <family val="1"/>
        <charset val="128"/>
      </rPr>
      <t>無水フタル酸生産量</t>
    </r>
    <rPh sb="6" eb="8">
      <t>ムスイ</t>
    </rPh>
    <rPh sb="11" eb="12">
      <t>サン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</si>
  <si>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無水フタル酸生産量</t>
    </r>
    <rPh sb="6" eb="8">
      <t>セイサン</t>
    </rPh>
    <rPh sb="8" eb="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</si>
  <si>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4-33 </t>
    </r>
    <r>
      <rPr>
        <sz val="10"/>
        <rFont val="ＭＳ 明朝"/>
        <family val="1"/>
        <charset val="128"/>
      </rPr>
      <t>無水マレイン酸生産能力に基づく加重平均排出係数</t>
    </r>
    <rPh sb="6" eb="8">
      <t>ムスイ</t>
    </rPh>
    <rPh sb="12" eb="13">
      <t>サン</t>
    </rPh>
    <rPh sb="13" eb="15">
      <t>セイサン</t>
    </rPh>
    <rPh sb="15" eb="17">
      <t>ノウリョク</t>
    </rPh>
    <rPh sb="18" eb="19">
      <t>モト</t>
    </rPh>
    <rPh sb="21" eb="23">
      <t>カジュウ</t>
    </rPh>
    <rPh sb="23" eb="25">
      <t>ヘイキン</t>
    </rPh>
    <rPh sb="25" eb="27">
      <t>ハイシュツ</t>
    </rPh>
    <rPh sb="27" eb="29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</si>
  <si>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4-34 </t>
    </r>
    <r>
      <rPr>
        <sz val="10"/>
        <rFont val="ＭＳ 明朝"/>
        <family val="1"/>
        <charset val="128"/>
      </rPr>
      <t>無水マレイン酸生産量</t>
    </r>
    <rPh sb="6" eb="8">
      <t>ムスイ</t>
    </rPh>
    <rPh sb="12" eb="13">
      <t>サン</t>
    </rPh>
    <rPh sb="13" eb="15">
      <t>セイサン</t>
    </rPh>
    <rPh sb="15" eb="16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</si>
  <si>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4-35 </t>
    </r>
    <r>
      <rPr>
        <sz val="10"/>
        <rFont val="ＭＳ 明朝"/>
        <family val="1"/>
        <charset val="128"/>
      </rPr>
      <t>水素製造における排出係数</t>
    </r>
    <rPh sb="6" eb="8">
      <t>スイソ</t>
    </rPh>
    <rPh sb="8" eb="10">
      <t>セイゾウ</t>
    </rPh>
    <rPh sb="14" eb="16">
      <t>ハイシュツ</t>
    </rPh>
    <rPh sb="16" eb="18">
      <t>ケイスウ</t>
    </rPh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</si>
  <si>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</si>
  <si>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4-36 </t>
    </r>
    <r>
      <rPr>
        <sz val="10"/>
        <rFont val="ＭＳ 明朝"/>
        <family val="1"/>
        <charset val="128"/>
      </rPr>
      <t>水素生産量</t>
    </r>
    <rPh sb="6" eb="8">
      <t>スイソ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</si>
  <si>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水素生産量</t>
    </r>
    <rPh sb="0" eb="2">
      <t>スイソ</t>
    </rPh>
    <rPh sb="2" eb="4">
      <t>セイサン</t>
    </rPh>
    <rPh sb="4" eb="5">
      <t>リョウ</t>
    </rPh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</si>
  <si>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</si>
  <si>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4-37 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の排出の関連指標</t>
    </r>
    <rPh sb="14" eb="16">
      <t>セイゾウ</t>
    </rPh>
    <rPh sb="17" eb="18">
      <t>トモナ</t>
    </rPh>
    <rPh sb="19" eb="21">
      <t>フクセイ</t>
    </rPh>
    <rPh sb="28" eb="30">
      <t>ハイシュツ</t>
    </rPh>
    <rPh sb="31" eb="33">
      <t>カンレン</t>
    </rPh>
    <rPh sb="33" eb="35">
      <t>シヒョウ</t>
    </rPh>
    <phoneticPr fontId="2"/>
  </si>
  <si>
    <r>
      <t>HCFC-22</t>
    </r>
    <r>
      <rPr>
        <sz val="10"/>
        <rFont val="ＭＳ 明朝"/>
        <family val="1"/>
        <charset val="128"/>
      </rPr>
      <t>の生産量</t>
    </r>
    <rPh sb="8" eb="11">
      <t>セイサンリョウ</t>
    </rPh>
    <phoneticPr fontId="2"/>
  </si>
  <si>
    <r>
      <t>HFC-23</t>
    </r>
    <r>
      <rPr>
        <sz val="10"/>
        <rFont val="ＭＳ 明朝"/>
        <family val="1"/>
        <charset val="128"/>
      </rPr>
      <t>副生率</t>
    </r>
    <rPh sb="6" eb="8">
      <t>フクセイ</t>
    </rPh>
    <rPh sb="8" eb="9">
      <t>リツ</t>
    </rPh>
    <phoneticPr fontId="2"/>
  </si>
  <si>
    <r>
      <t>HCFC-22</t>
    </r>
    <r>
      <rPr>
        <sz val="10"/>
        <rFont val="ＭＳ 明朝"/>
        <family val="1"/>
        <charset val="128"/>
      </rPr>
      <t>生産に対する排出割合</t>
    </r>
    <r>
      <rPr>
        <sz val="9"/>
        <rFont val="Times New Roman"/>
        <family val="1"/>
      </rPr>
      <t/>
    </r>
    <phoneticPr fontId="2"/>
  </si>
  <si>
    <r>
      <rPr>
        <sz val="10"/>
        <rFont val="ＭＳ 明朝"/>
        <family val="1"/>
        <charset val="128"/>
      </rPr>
      <t>排出量</t>
    </r>
    <phoneticPr fontId="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</si>
  <si>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</si>
  <si>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4-38 HFCs</t>
    </r>
    <r>
      <rPr>
        <sz val="10"/>
        <rFont val="ＭＳ 明朝"/>
        <family val="1"/>
        <charset val="128"/>
      </rPr>
      <t>の製造時の漏出の排出量</t>
    </r>
    <rPh sb="11" eb="13">
      <t>セイゾウ</t>
    </rPh>
    <rPh sb="13" eb="14">
      <t>ジ</t>
    </rPh>
    <rPh sb="15" eb="17">
      <t>ロウシュツ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</si>
  <si>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</si>
  <si>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4-39 PFCs</t>
    </r>
    <r>
      <rPr>
        <sz val="10"/>
        <rFont val="ＭＳ 明朝"/>
        <family val="1"/>
        <charset val="128"/>
      </rPr>
      <t>の製造時の漏出の排出量</t>
    </r>
    <rPh sb="11" eb="13">
      <t>セイゾウ</t>
    </rPh>
    <rPh sb="13" eb="14">
      <t>ジ</t>
    </rPh>
    <rPh sb="15" eb="17">
      <t>ロウシュツ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</si>
  <si>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4-40 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</si>
  <si>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</si>
  <si>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排出量</t>
    </r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</si>
  <si>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4-41 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</si>
  <si>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</si>
  <si>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4-43 </t>
    </r>
    <r>
      <rPr>
        <sz val="10"/>
        <rFont val="ＭＳ 明朝"/>
        <family val="1"/>
        <charset val="128"/>
      </rPr>
      <t>鉄鋼製造における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排出量（エネルギー用途と還元剤用途）</t>
    </r>
    <r>
      <rPr>
        <sz val="10"/>
        <rFont val="Times New Roman"/>
        <family val="1"/>
      </rPr>
      <t xml:space="preserve">  </t>
    </r>
    <rPh sb="6" eb="8">
      <t>テッコウ</t>
    </rPh>
    <rPh sb="8" eb="10">
      <t>セイゾウ</t>
    </rPh>
    <rPh sb="17" eb="19">
      <t>ハイシュツ</t>
    </rPh>
    <rPh sb="19" eb="20">
      <t>リョウ</t>
    </rPh>
    <rPh sb="26" eb="28">
      <t>ヨウト</t>
    </rPh>
    <rPh sb="29" eb="32">
      <t>カンゲンザイ</t>
    </rPh>
    <rPh sb="32" eb="34">
      <t>ヨウト</t>
    </rPh>
    <phoneticPr fontId="2"/>
  </si>
  <si>
    <r>
      <t xml:space="preserve">1.A.2.a
</t>
    </r>
    <r>
      <rPr>
        <sz val="10"/>
        <rFont val="ＭＳ 明朝"/>
        <family val="1"/>
        <charset val="128"/>
      </rPr>
      <t>（エネルギー分野－鉄鋼）</t>
    </r>
    <phoneticPr fontId="2"/>
  </si>
  <si>
    <r>
      <t>kt-CO</t>
    </r>
    <r>
      <rPr>
        <vertAlign val="subscript"/>
        <sz val="10"/>
        <rFont val="Times New Roman"/>
        <family val="1"/>
      </rPr>
      <t>2</t>
    </r>
    <phoneticPr fontId="2"/>
  </si>
  <si>
    <r>
      <t xml:space="preserve">2.C.1.
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IPPU</t>
    </r>
    <r>
      <rPr>
        <sz val="10"/>
        <rFont val="ＭＳ 明朝"/>
        <family val="1"/>
        <charset val="128"/>
      </rPr>
      <t>分野－鉄鋼製造）</t>
    </r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</si>
  <si>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合計</t>
    </r>
    <rPh sb="3" eb="5">
      <t>ゴウケイシュツリョウ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</si>
  <si>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4-44 </t>
    </r>
    <r>
      <rPr>
        <sz val="10"/>
        <rFont val="ＭＳ 明朝"/>
        <family val="1"/>
        <charset val="128"/>
      </rPr>
      <t>電気炉の電極からの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6" eb="9">
      <t>デンキロ</t>
    </rPh>
    <rPh sb="10" eb="12">
      <t>デンキョク</t>
    </rPh>
    <rPh sb="18" eb="20">
      <t>ハイシュツ</t>
    </rPh>
    <rPh sb="20" eb="21">
      <t>リョウ</t>
    </rPh>
    <phoneticPr fontId="2"/>
  </si>
  <si>
    <r>
      <t xml:space="preserve">#A </t>
    </r>
    <r>
      <rPr>
        <sz val="10"/>
        <rFont val="ＭＳ 明朝"/>
        <family val="1"/>
        <charset val="128"/>
      </rPr>
      <t>輸入量</t>
    </r>
    <rPh sb="3" eb="5">
      <t>ユニュウ</t>
    </rPh>
    <rPh sb="5" eb="6">
      <t>リョウ</t>
    </rPh>
    <phoneticPr fontId="5"/>
  </si>
  <si>
    <t>t</t>
    <phoneticPr fontId="5"/>
  </si>
  <si>
    <r>
      <t xml:space="preserve">#B </t>
    </r>
    <r>
      <rPr>
        <sz val="10"/>
        <rFont val="ＭＳ 明朝"/>
        <family val="1"/>
        <charset val="128"/>
      </rPr>
      <t>国内生産量</t>
    </r>
    <rPh sb="3" eb="5">
      <t>コクナイ</t>
    </rPh>
    <rPh sb="5" eb="7">
      <t>セイサン</t>
    </rPh>
    <rPh sb="7" eb="8">
      <t>リョウ</t>
    </rPh>
    <phoneticPr fontId="5"/>
  </si>
  <si>
    <r>
      <t xml:space="preserve">#C </t>
    </r>
    <r>
      <rPr>
        <sz val="10"/>
        <rFont val="ＭＳ 明朝"/>
        <family val="1"/>
        <charset val="128"/>
      </rPr>
      <t>輸出量</t>
    </r>
    <rPh sb="3" eb="5">
      <t>ユシュツ</t>
    </rPh>
    <rPh sb="5" eb="6">
      <t>リョウ</t>
    </rPh>
    <phoneticPr fontId="5"/>
  </si>
  <si>
    <r>
      <t xml:space="preserve">#D </t>
    </r>
    <r>
      <rPr>
        <sz val="10"/>
        <rFont val="ＭＳ 明朝"/>
        <family val="1"/>
        <charset val="128"/>
      </rPr>
      <t>電気炉ガス</t>
    </r>
    <phoneticPr fontId="5"/>
  </si>
  <si>
    <r>
      <rPr>
        <sz val="10"/>
        <rFont val="ＭＳ 明朝"/>
        <family val="1"/>
        <charset val="128"/>
      </rPr>
      <t>国内消費
（</t>
    </r>
    <r>
      <rPr>
        <sz val="10"/>
        <rFont val="Times New Roman"/>
        <family val="1"/>
      </rPr>
      <t>#A + #B - #C - #D</t>
    </r>
    <r>
      <rPr>
        <sz val="10"/>
        <rFont val="ＭＳ 明朝"/>
        <family val="1"/>
        <charset val="128"/>
      </rPr>
      <t>）</t>
    </r>
    <rPh sb="0" eb="2">
      <t>コクナイ</t>
    </rPh>
    <rPh sb="2" eb="4">
      <t>ショウヒ</t>
    </rPh>
    <phoneticPr fontId="5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</si>
  <si>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3" eb="5">
      <t>ハイシュツ</t>
    </rPh>
    <rPh sb="5" eb="6">
      <t>リョウ</t>
    </rPh>
    <phoneticPr fontId="5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</si>
  <si>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5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</si>
  <si>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4-45 </t>
    </r>
    <r>
      <rPr>
        <sz val="10"/>
        <rFont val="ＭＳ 明朝"/>
        <family val="1"/>
        <charset val="128"/>
      </rPr>
      <t>電気炉における電力消費量</t>
    </r>
    <rPh sb="6" eb="9">
      <t>デンキロ</t>
    </rPh>
    <rPh sb="13" eb="15">
      <t>デンリョク</t>
    </rPh>
    <rPh sb="15" eb="18">
      <t>ショウヒリョウ</t>
    </rPh>
    <phoneticPr fontId="2"/>
  </si>
  <si>
    <t>TJ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</si>
  <si>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4-48 </t>
    </r>
    <r>
      <rPr>
        <sz val="10"/>
        <rFont val="ＭＳ 明朝"/>
        <family val="1"/>
        <charset val="128"/>
      </rPr>
      <t>総合エネルギー統計への未計上分のフレアリング処理量の推計結果</t>
    </r>
    <rPh sb="6" eb="8">
      <t>ソウゴウ</t>
    </rPh>
    <rPh sb="13" eb="15">
      <t>トウケイ</t>
    </rPh>
    <rPh sb="17" eb="20">
      <t>ミケイジョウ</t>
    </rPh>
    <rPh sb="20" eb="21">
      <t>ブン</t>
    </rPh>
    <rPh sb="28" eb="30">
      <t>ショリ</t>
    </rPh>
    <rPh sb="30" eb="31">
      <t>リョウ</t>
    </rPh>
    <rPh sb="32" eb="34">
      <t>スイケイ</t>
    </rPh>
    <rPh sb="34" eb="36">
      <t>ケッカ</t>
    </rPh>
    <phoneticPr fontId="2"/>
  </si>
  <si>
    <t>高炉ガス</t>
    <rPh sb="0" eb="2">
      <t>コウロ</t>
    </rPh>
    <phoneticPr fontId="2"/>
  </si>
  <si>
    <r>
      <rPr>
        <sz val="10"/>
        <rFont val="ＭＳ 明朝"/>
        <family val="1"/>
        <charset val="128"/>
      </rPr>
      <t>百万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rPh sb="0" eb="2">
      <t>ヒャクマン</t>
    </rPh>
    <phoneticPr fontId="2"/>
  </si>
  <si>
    <t>転炉ガス</t>
    <rPh sb="0" eb="2">
      <t>テンロ</t>
    </rPh>
    <phoneticPr fontId="2"/>
  </si>
  <si>
    <r>
      <t>PFC-14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）発生係数</t>
    </r>
    <rPh sb="11" eb="13">
      <t>ハッセイ</t>
    </rPh>
    <rPh sb="13" eb="15">
      <t>ケイスウ</t>
    </rPh>
    <phoneticPr fontId="2"/>
  </si>
  <si>
    <t>kg-PFC-14/t</t>
    <phoneticPr fontId="2"/>
  </si>
  <si>
    <t>NA</t>
    <phoneticPr fontId="2"/>
  </si>
  <si>
    <r>
      <t>PFC-116</t>
    </r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）発生係数</t>
    </r>
    <rPh sb="13" eb="15">
      <t>ハッセイ</t>
    </rPh>
    <rPh sb="15" eb="17">
      <t>ケイスウ</t>
    </rPh>
    <phoneticPr fontId="2"/>
  </si>
  <si>
    <t>kg-PFC-116/t</t>
    <phoneticPr fontId="2"/>
  </si>
  <si>
    <r>
      <rPr>
        <sz val="10"/>
        <rFont val="ＭＳ 明朝"/>
        <family val="1"/>
        <charset val="128"/>
      </rPr>
      <t>アルミニウム生産量</t>
    </r>
    <rPh sb="6" eb="8">
      <t>セイサン</t>
    </rPh>
    <rPh sb="8" eb="9">
      <t>リョウ</t>
    </rPh>
    <phoneticPr fontId="2"/>
  </si>
  <si>
    <r>
      <t>HFC-134a</t>
    </r>
    <r>
      <rPr>
        <sz val="10"/>
        <rFont val="ＭＳ 明朝"/>
        <family val="1"/>
        <charset val="128"/>
      </rPr>
      <t>使用量</t>
    </r>
    <rPh sb="8" eb="11">
      <t>シヨウリョウ</t>
    </rPh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</si>
  <si>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使用量</t>
    </r>
    <rPh sb="3" eb="6">
      <t>シヨウリョウ</t>
    </rPh>
    <phoneticPr fontId="2"/>
  </si>
  <si>
    <r>
      <rPr>
        <sz val="10"/>
        <rFont val="ＭＳ 明朝"/>
        <family val="1"/>
        <charset val="128"/>
      </rPr>
      <t>全損タイプ以外のエンジン油消費量</t>
    </r>
    <rPh sb="0" eb="2">
      <t>ゼンソン</t>
    </rPh>
    <rPh sb="5" eb="7">
      <t>イガイ</t>
    </rPh>
    <rPh sb="12" eb="13">
      <t>アブラ</t>
    </rPh>
    <rPh sb="13" eb="16">
      <t>ショウヒリョウ</t>
    </rPh>
    <phoneticPr fontId="2"/>
  </si>
  <si>
    <r>
      <rPr>
        <sz val="10"/>
        <rFont val="ＭＳ 明朝"/>
        <family val="1"/>
        <charset val="128"/>
      </rPr>
      <t>グリース消費量</t>
    </r>
    <rPh sb="4" eb="7">
      <t>ショウヒリョウ</t>
    </rPh>
    <phoneticPr fontId="2"/>
  </si>
  <si>
    <r>
      <rPr>
        <sz val="10"/>
        <rFont val="ＭＳ 明朝"/>
        <family val="1"/>
        <charset val="128"/>
      </rPr>
      <t>塗料</t>
    </r>
    <rPh sb="0" eb="2">
      <t>トリョウ</t>
    </rPh>
    <phoneticPr fontId="2"/>
  </si>
  <si>
    <r>
      <rPr>
        <sz val="10"/>
        <rFont val="ＭＳ 明朝"/>
        <family val="1"/>
        <charset val="128"/>
      </rPr>
      <t>洗浄剤</t>
    </r>
    <rPh sb="0" eb="2">
      <t>センジョウ</t>
    </rPh>
    <rPh sb="2" eb="3">
      <t>ザイ</t>
    </rPh>
    <phoneticPr fontId="2"/>
  </si>
  <si>
    <r>
      <rPr>
        <sz val="10"/>
        <rFont val="ＭＳ 明朝"/>
        <family val="1"/>
        <charset val="128"/>
      </rPr>
      <t>印刷</t>
    </r>
    <rPh sb="0" eb="2">
      <t>インサツ</t>
    </rPh>
    <phoneticPr fontId="2"/>
  </si>
  <si>
    <r>
      <rPr>
        <sz val="10"/>
        <rFont val="ＭＳ 明朝"/>
        <family val="1"/>
        <charset val="128"/>
      </rPr>
      <t>化学製品</t>
    </r>
    <rPh sb="0" eb="2">
      <t>カガク</t>
    </rPh>
    <rPh sb="2" eb="4">
      <t>セイヒン</t>
    </rPh>
    <phoneticPr fontId="2"/>
  </si>
  <si>
    <r>
      <rPr>
        <sz val="10"/>
        <rFont val="ＭＳ 明朝"/>
        <family val="1"/>
        <charset val="128"/>
      </rPr>
      <t>その他</t>
    </r>
    <rPh sb="2" eb="3">
      <t>ホカ</t>
    </rPh>
    <phoneticPr fontId="2"/>
  </si>
  <si>
    <r>
      <t>HFC-23</t>
    </r>
    <r>
      <rPr>
        <sz val="10"/>
        <rFont val="ＭＳ 明朝"/>
        <family val="1"/>
        <charset val="128"/>
      </rPr>
      <t>の購入量</t>
    </r>
  </si>
  <si>
    <t>t</t>
  </si>
  <si>
    <r>
      <t>PFC-14</t>
    </r>
    <r>
      <rPr>
        <sz val="10"/>
        <rFont val="ＭＳ 明朝"/>
        <family val="1"/>
        <charset val="128"/>
      </rPr>
      <t>の購入量</t>
    </r>
  </si>
  <si>
    <r>
      <t>PFC-116</t>
    </r>
    <r>
      <rPr>
        <sz val="10"/>
        <rFont val="ＭＳ 明朝"/>
        <family val="1"/>
        <charset val="128"/>
      </rPr>
      <t>の購入量</t>
    </r>
  </si>
  <si>
    <r>
      <t>PFC-218</t>
    </r>
    <r>
      <rPr>
        <sz val="10"/>
        <rFont val="ＭＳ 明朝"/>
        <family val="1"/>
        <charset val="128"/>
      </rPr>
      <t>の購入量</t>
    </r>
    <phoneticPr fontId="2"/>
  </si>
  <si>
    <r>
      <t>PFC-c318</t>
    </r>
    <r>
      <rPr>
        <sz val="10"/>
        <rFont val="ＭＳ 明朝"/>
        <family val="1"/>
        <charset val="128"/>
      </rPr>
      <t>の購入量</t>
    </r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</si>
  <si>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の購入量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</si>
  <si>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の購入量</t>
    </r>
    <phoneticPr fontId="2"/>
  </si>
  <si>
    <r>
      <rPr>
        <sz val="10"/>
        <rFont val="ＭＳ 明朝"/>
        <family val="1"/>
        <charset val="128"/>
      </rPr>
      <t>プロセス供給率</t>
    </r>
  </si>
  <si>
    <t>%</t>
  </si>
  <si>
    <r>
      <t>PFCs</t>
    </r>
    <r>
      <rPr>
        <sz val="10"/>
        <rFont val="ＭＳ 明朝"/>
        <family val="1"/>
        <charset val="128"/>
      </rPr>
      <t>等の反応消費率</t>
    </r>
    <phoneticPr fontId="2"/>
  </si>
  <si>
    <t>10 - 98 %</t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</si>
  <si>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等発生率</t>
    </r>
    <rPh sb="1" eb="2">
      <t>ナマ</t>
    </rPh>
    <rPh sb="5" eb="6">
      <t>トウ</t>
    </rPh>
    <phoneticPr fontId="2"/>
  </si>
  <si>
    <t>2 - 20 %</t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</si>
  <si>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等除害効率</t>
    </r>
    <rPh sb="1" eb="2">
      <t>ナマ</t>
    </rPh>
    <rPh sb="5" eb="6">
      <t>トウ</t>
    </rPh>
    <phoneticPr fontId="2"/>
  </si>
  <si>
    <r>
      <t>HFCs</t>
    </r>
    <r>
      <rPr>
        <sz val="10"/>
        <rFont val="ＭＳ 明朝"/>
        <family val="1"/>
        <charset val="128"/>
      </rPr>
      <t>排出量</t>
    </r>
    <phoneticPr fontId="2"/>
  </si>
  <si>
    <r>
      <t>PFCs</t>
    </r>
    <r>
      <rPr>
        <sz val="10"/>
        <rFont val="ＭＳ 明朝"/>
        <family val="1"/>
        <charset val="128"/>
      </rPr>
      <t>排出量</t>
    </r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</si>
  <si>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</si>
  <si>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排出量</t>
    </r>
    <phoneticPr fontId="2"/>
  </si>
  <si>
    <t>40 - 97 %</t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</si>
  <si>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等発生率</t>
    </r>
    <rPh sb="1" eb="2">
      <t>ナマ</t>
    </rPh>
    <phoneticPr fontId="2"/>
  </si>
  <si>
    <t>0.9 - 7 %</t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</si>
  <si>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等除害効率</t>
    </r>
    <rPh sb="1" eb="2">
      <t>ナマ</t>
    </rPh>
    <phoneticPr fontId="2"/>
  </si>
  <si>
    <r>
      <rPr>
        <sz val="10"/>
        <rFont val="ＭＳ 明朝"/>
        <family val="1"/>
        <charset val="128"/>
      </rPr>
      <t>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充填総量</t>
    </r>
    <rPh sb="0" eb="3">
      <t>セイゾウジ</t>
    </rPh>
    <rPh sb="6" eb="8">
      <t>ジュウテン</t>
    </rPh>
    <rPh sb="8" eb="9">
      <t>ソウ</t>
    </rPh>
    <rPh sb="9" eb="10">
      <t>リョウ</t>
    </rPh>
    <phoneticPr fontId="5"/>
  </si>
  <si>
    <r>
      <rPr>
        <sz val="10"/>
        <rFont val="ＭＳ 明朝"/>
        <family val="1"/>
        <charset val="128"/>
      </rPr>
      <t>生産時漏洩率</t>
    </r>
  </si>
  <si>
    <r>
      <t>HFC</t>
    </r>
    <r>
      <rPr>
        <sz val="10"/>
        <rFont val="ＭＳ 明朝"/>
        <family val="1"/>
        <charset val="128"/>
      </rPr>
      <t>使用機器国内稼働台数</t>
    </r>
    <rPh sb="3" eb="5">
      <t>シヨウ</t>
    </rPh>
    <rPh sb="5" eb="7">
      <t>キキ</t>
    </rPh>
    <rPh sb="7" eb="9">
      <t>コクナイ</t>
    </rPh>
    <rPh sb="9" eb="11">
      <t>カドウ</t>
    </rPh>
    <phoneticPr fontId="5"/>
  </si>
  <si>
    <r>
      <rPr>
        <sz val="10"/>
        <rFont val="ＭＳ 明朝"/>
        <family val="1"/>
        <charset val="128"/>
      </rPr>
      <t>千台</t>
    </r>
    <rPh sb="0" eb="1">
      <t>セン</t>
    </rPh>
    <rPh sb="1" eb="2">
      <t>ダイ</t>
    </rPh>
    <phoneticPr fontId="5"/>
  </si>
  <si>
    <r>
      <t>1</t>
    </r>
    <r>
      <rPr>
        <sz val="10"/>
        <rFont val="ＭＳ 明朝"/>
        <family val="1"/>
        <charset val="128"/>
      </rPr>
      <t>台当たり充填量</t>
    </r>
    <phoneticPr fontId="2"/>
  </si>
  <si>
    <t>g</t>
    <phoneticPr fontId="2"/>
  </si>
  <si>
    <r>
      <rPr>
        <sz val="10"/>
        <rFont val="ＭＳ 明朝"/>
        <family val="1"/>
        <charset val="128"/>
      </rPr>
      <t>使用時（故障時含む）漏洩率</t>
    </r>
    <rPh sb="0" eb="3">
      <t>シヨウジ</t>
    </rPh>
    <rPh sb="4" eb="7">
      <t>コショウジ</t>
    </rPh>
    <rPh sb="7" eb="8">
      <t>フク</t>
    </rPh>
    <phoneticPr fontId="5"/>
  </si>
  <si>
    <r>
      <t>HFC</t>
    </r>
    <r>
      <rPr>
        <sz val="10"/>
        <rFont val="ＭＳ 明朝"/>
        <family val="1"/>
        <charset val="128"/>
      </rPr>
      <t>使用機器廃棄台数</t>
    </r>
    <rPh sb="3" eb="5">
      <t>シヨウ</t>
    </rPh>
    <rPh sb="5" eb="7">
      <t>キキ</t>
    </rPh>
    <phoneticPr fontId="5"/>
  </si>
  <si>
    <r>
      <rPr>
        <sz val="10"/>
        <rFont val="ＭＳ 明朝"/>
        <family val="1"/>
        <charset val="128"/>
      </rPr>
      <t>法律に基づく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9" eb="12">
      <t>カイシュウリョウ</t>
    </rPh>
    <phoneticPr fontId="5"/>
  </si>
  <si>
    <r>
      <t>t/</t>
    </r>
    <r>
      <rPr>
        <sz val="10"/>
        <rFont val="ＭＳ 明朝"/>
        <family val="1"/>
        <charset val="128"/>
      </rPr>
      <t>年</t>
    </r>
    <rPh sb="2" eb="3">
      <t>ネン</t>
    </rPh>
    <phoneticPr fontId="5"/>
  </si>
  <si>
    <r>
      <rPr>
        <sz val="10"/>
        <rFont val="ＭＳ 明朝"/>
        <family val="1"/>
        <charset val="128"/>
      </rPr>
      <t>機器製造時排出量</t>
    </r>
    <phoneticPr fontId="2"/>
  </si>
  <si>
    <r>
      <rPr>
        <sz val="10"/>
        <rFont val="ＭＳ 明朝"/>
        <family val="1"/>
        <charset val="128"/>
      </rPr>
      <t>機器稼働時排出量</t>
    </r>
    <phoneticPr fontId="2"/>
  </si>
  <si>
    <r>
      <rPr>
        <sz val="10"/>
        <rFont val="ＭＳ 明朝"/>
        <family val="1"/>
        <charset val="128"/>
      </rPr>
      <t>機器廃棄時排出量</t>
    </r>
    <phoneticPr fontId="2"/>
  </si>
  <si>
    <r>
      <t>HFC</t>
    </r>
    <r>
      <rPr>
        <sz val="10"/>
        <rFont val="ＭＳ 明朝"/>
        <family val="1"/>
        <charset val="128"/>
      </rPr>
      <t>機器生産台数</t>
    </r>
    <rPh sb="3" eb="5">
      <t>キキ</t>
    </rPh>
    <rPh sb="5" eb="7">
      <t>セイサン</t>
    </rPh>
    <rPh sb="7" eb="9">
      <t>ダイスウ</t>
    </rPh>
    <phoneticPr fontId="0"/>
  </si>
  <si>
    <r>
      <rPr>
        <sz val="10"/>
        <rFont val="ＭＳ 明朝"/>
        <family val="1"/>
        <charset val="128"/>
      </rPr>
      <t>千台</t>
    </r>
    <rPh sb="0" eb="2">
      <t>センダイ</t>
    </rPh>
    <phoneticPr fontId="5"/>
  </si>
  <si>
    <r>
      <rPr>
        <sz val="10"/>
        <rFont val="ＭＳ 明朝"/>
        <family val="1"/>
        <charset val="128"/>
      </rPr>
      <t>工場生産時平均冷媒充填量</t>
    </r>
    <rPh sb="0" eb="2">
      <t>コウジョウ</t>
    </rPh>
    <rPh sb="2" eb="5">
      <t>セイサンジ</t>
    </rPh>
    <rPh sb="5" eb="7">
      <t>ヘイキン</t>
    </rPh>
    <rPh sb="7" eb="9">
      <t>レイバイ</t>
    </rPh>
    <rPh sb="9" eb="12">
      <t>ジュウテンリョウ</t>
    </rPh>
    <phoneticPr fontId="0"/>
  </si>
  <si>
    <r>
      <t>g/</t>
    </r>
    <r>
      <rPr>
        <sz val="10"/>
        <rFont val="ＭＳ 明朝"/>
        <family val="1"/>
        <charset val="128"/>
      </rPr>
      <t>台</t>
    </r>
    <rPh sb="2" eb="3">
      <t>ダイ</t>
    </rPh>
    <phoneticPr fontId="5"/>
  </si>
  <si>
    <r>
      <rPr>
        <sz val="10"/>
        <rFont val="ＭＳ 明朝"/>
        <family val="1"/>
        <charset val="128"/>
      </rPr>
      <t>工場生産時冷媒排出係数</t>
    </r>
    <rPh sb="0" eb="2">
      <t>コウジョウ</t>
    </rPh>
    <rPh sb="2" eb="4">
      <t>セイサン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</si>
  <si>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t>HFC</t>
    </r>
    <r>
      <rPr>
        <sz val="10"/>
        <rFont val="ＭＳ 明朝"/>
        <family val="1"/>
        <charset val="128"/>
      </rPr>
      <t>機器現場充填実施台数</t>
    </r>
    <rPh sb="3" eb="5">
      <t>キキ</t>
    </rPh>
    <rPh sb="5" eb="7">
      <t>ゲンバ</t>
    </rPh>
    <rPh sb="7" eb="9">
      <t>ジュウテン</t>
    </rPh>
    <rPh sb="9" eb="11">
      <t>ジッシ</t>
    </rPh>
    <rPh sb="11" eb="13">
      <t>ダイスウ</t>
    </rPh>
    <phoneticPr fontId="0"/>
  </si>
  <si>
    <r>
      <rPr>
        <sz val="10"/>
        <rFont val="ＭＳ 明朝"/>
        <family val="1"/>
        <charset val="128"/>
      </rPr>
      <t>現場設置時平均冷媒充填量</t>
    </r>
    <rPh sb="0" eb="2">
      <t>ゲンバ</t>
    </rPh>
    <rPh sb="2" eb="5">
      <t>セッチジ</t>
    </rPh>
    <rPh sb="5" eb="7">
      <t>ヘイキン</t>
    </rPh>
    <rPh sb="7" eb="9">
      <t>レイバイ</t>
    </rPh>
    <rPh sb="9" eb="12">
      <t>ジュウテンリョウ</t>
    </rPh>
    <phoneticPr fontId="0"/>
  </si>
  <si>
    <r>
      <rPr>
        <sz val="10"/>
        <rFont val="ＭＳ 明朝"/>
        <family val="1"/>
        <charset val="128"/>
      </rPr>
      <t>現場設置時冷媒排出係数</t>
    </r>
    <rPh sb="0" eb="2">
      <t>ゲンバ</t>
    </rPh>
    <rPh sb="2" eb="4">
      <t>セッチ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</si>
  <si>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t>HFC</t>
    </r>
    <r>
      <rPr>
        <sz val="10"/>
        <rFont val="ＭＳ 明朝"/>
        <family val="1"/>
        <charset val="128"/>
      </rPr>
      <t>機器市中稼働台数</t>
    </r>
    <rPh sb="3" eb="5">
      <t>キキ</t>
    </rPh>
    <rPh sb="5" eb="7">
      <t>シチュウ</t>
    </rPh>
    <rPh sb="7" eb="9">
      <t>カドウ</t>
    </rPh>
    <rPh sb="9" eb="11">
      <t>ダイスウ</t>
    </rPh>
    <phoneticPr fontId="0"/>
  </si>
  <si>
    <r>
      <rPr>
        <sz val="10"/>
        <rFont val="ＭＳ 明朝"/>
        <family val="1"/>
        <charset val="128"/>
      </rPr>
      <t>機器稼働時平均冷媒充填量</t>
    </r>
    <rPh sb="0" eb="2">
      <t>キキ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2"/>
  </si>
  <si>
    <r>
      <rPr>
        <sz val="10"/>
        <rFont val="ＭＳ 明朝"/>
        <family val="1"/>
        <charset val="128"/>
      </rPr>
      <t>機器稼働時冷媒排出係数</t>
    </r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</si>
  <si>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ズ</t>
    </rPh>
    <rPh sb="6" eb="8">
      <t>キキ</t>
    </rPh>
    <rPh sb="8" eb="10">
      <t>ハッセイ</t>
    </rPh>
    <rPh sb="10" eb="12">
      <t>ダイスウ</t>
    </rPh>
    <phoneticPr fontId="0"/>
  </si>
  <si>
    <r>
      <rPr>
        <sz val="10"/>
        <rFont val="ＭＳ 明朝"/>
        <family val="1"/>
        <charset val="128"/>
      </rPr>
      <t>法律に基づく整備時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phoneticPr fontId="2"/>
  </si>
  <si>
    <r>
      <rPr>
        <sz val="10"/>
        <rFont val="ＭＳ 明朝"/>
        <family val="1"/>
        <charset val="128"/>
      </rPr>
      <t>法律に基づく使用済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6" eb="8">
      <t>シヨウ</t>
    </rPh>
    <rPh sb="8" eb="9">
      <t>スミ</t>
    </rPh>
    <phoneticPr fontId="2"/>
  </si>
  <si>
    <r>
      <t>HFC</t>
    </r>
    <r>
      <rPr>
        <sz val="10"/>
        <rFont val="ＭＳ 明朝"/>
        <family val="1"/>
        <charset val="128"/>
      </rPr>
      <t>使用機器生産（販売）台数</t>
    </r>
    <phoneticPr fontId="2"/>
  </si>
  <si>
    <r>
      <t>1</t>
    </r>
    <r>
      <rPr>
        <sz val="10"/>
        <rFont val="ＭＳ 明朝"/>
        <family val="1"/>
        <charset val="128"/>
      </rPr>
      <t>台当たり充填量</t>
    </r>
    <rPh sb="5" eb="7">
      <t>ジュウテン</t>
    </rPh>
    <phoneticPr fontId="5"/>
  </si>
  <si>
    <r>
      <rPr>
        <sz val="10"/>
        <rFont val="ＭＳ 明朝"/>
        <family val="1"/>
        <charset val="128"/>
      </rPr>
      <t>稼働台数</t>
    </r>
  </si>
  <si>
    <r>
      <rPr>
        <sz val="10"/>
        <rFont val="ＭＳ 明朝"/>
        <family val="1"/>
        <charset val="128"/>
      </rPr>
      <t>事故・故障発生率</t>
    </r>
    <rPh sb="0" eb="2">
      <t>ジコ</t>
    </rPh>
    <rPh sb="5" eb="7">
      <t>ハッセイ</t>
    </rPh>
    <phoneticPr fontId="5"/>
  </si>
  <si>
    <r>
      <rPr>
        <sz val="10"/>
        <rFont val="ＭＳ 明朝"/>
        <family val="1"/>
        <charset val="128"/>
      </rPr>
      <t>故障時平均漏洩率</t>
    </r>
    <rPh sb="0" eb="2">
      <t>コショウ</t>
    </rPh>
    <rPh sb="2" eb="3">
      <t>ジ</t>
    </rPh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</si>
  <si>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修理時平均漏洩率</t>
    </r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</si>
  <si>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廃棄台数</t>
    </r>
  </si>
  <si>
    <r>
      <rPr>
        <sz val="10"/>
        <rFont val="ＭＳ 明朝"/>
        <family val="1"/>
        <charset val="128"/>
      </rPr>
      <t>台</t>
    </r>
    <rPh sb="0" eb="1">
      <t>ダイ</t>
    </rPh>
    <phoneticPr fontId="62"/>
  </si>
  <si>
    <t>kg</t>
    <phoneticPr fontId="62"/>
  </si>
  <si>
    <r>
      <rPr>
        <sz val="10"/>
        <rFont val="ＭＳ 明朝"/>
        <family val="1"/>
        <charset val="128"/>
      </rPr>
      <t>製造時漏えい率</t>
    </r>
    <rPh sb="0" eb="2">
      <t>セイゾウ</t>
    </rPh>
    <rPh sb="2" eb="3">
      <t>ジ</t>
    </rPh>
    <rPh sb="3" eb="4">
      <t>ロウ</t>
    </rPh>
    <rPh sb="6" eb="7">
      <t>リツ</t>
    </rPh>
    <phoneticPr fontId="62"/>
  </si>
  <si>
    <t>%</t>
    <phoneticPr fontId="62"/>
  </si>
  <si>
    <r>
      <rPr>
        <sz val="10"/>
        <rFont val="ＭＳ 明朝"/>
        <family val="1"/>
        <charset val="128"/>
      </rPr>
      <t>使用時漏えい率</t>
    </r>
    <rPh sb="0" eb="2">
      <t>シヨウ</t>
    </rPh>
    <rPh sb="2" eb="3">
      <t>ジ</t>
    </rPh>
    <rPh sb="3" eb="4">
      <t>ロウ</t>
    </rPh>
    <rPh sb="6" eb="7">
      <t>リツ</t>
    </rPh>
    <phoneticPr fontId="62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</si>
  <si>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6" eb="8">
      <t>キキ</t>
    </rPh>
    <rPh sb="8" eb="10">
      <t>ハッセイ</t>
    </rPh>
    <rPh sb="10" eb="12">
      <t>ダイスウ</t>
    </rPh>
    <phoneticPr fontId="62"/>
  </si>
  <si>
    <r>
      <rPr>
        <sz val="10"/>
        <rFont val="ＭＳ 明朝"/>
        <family val="1"/>
        <charset val="128"/>
      </rPr>
      <t>廃棄時充填量</t>
    </r>
    <rPh sb="0" eb="2">
      <t>ハイキ</t>
    </rPh>
    <rPh sb="2" eb="3">
      <t>ジ</t>
    </rPh>
    <rPh sb="3" eb="5">
      <t>ジュウテン</t>
    </rPh>
    <rPh sb="5" eb="6">
      <t>リョウ</t>
    </rPh>
    <phoneticPr fontId="62"/>
  </si>
  <si>
    <r>
      <rPr>
        <sz val="10"/>
        <rFont val="ＭＳ 明朝"/>
        <family val="1"/>
        <charset val="128"/>
      </rPr>
      <t>回収率</t>
    </r>
    <rPh sb="0" eb="2">
      <t>カイシュウ</t>
    </rPh>
    <rPh sb="2" eb="3">
      <t>リツ</t>
    </rPh>
    <phoneticPr fontId="62"/>
  </si>
  <si>
    <r>
      <rPr>
        <sz val="10"/>
        <rFont val="ＭＳ 明朝"/>
        <family val="1"/>
        <charset val="128"/>
      </rPr>
      <t>機器製造時排出量</t>
    </r>
    <rPh sb="0" eb="2">
      <t>キキ</t>
    </rPh>
    <rPh sb="2" eb="4">
      <t>セイゾウ</t>
    </rPh>
    <rPh sb="4" eb="5">
      <t>ジ</t>
    </rPh>
    <rPh sb="5" eb="7">
      <t>ハイシュツ</t>
    </rPh>
    <rPh sb="7" eb="8">
      <t>リョウ</t>
    </rPh>
    <phoneticPr fontId="62"/>
  </si>
  <si>
    <r>
      <rPr>
        <sz val="10"/>
        <rFont val="ＭＳ 明朝"/>
        <family val="1"/>
        <charset val="128"/>
      </rPr>
      <t>機器稼働時排出量</t>
    </r>
    <rPh sb="0" eb="2">
      <t>キキ</t>
    </rPh>
    <rPh sb="2" eb="4">
      <t>カドウ</t>
    </rPh>
    <rPh sb="4" eb="5">
      <t>ジ</t>
    </rPh>
    <rPh sb="5" eb="7">
      <t>ハイシュツ</t>
    </rPh>
    <rPh sb="7" eb="8">
      <t>リョウ</t>
    </rPh>
    <phoneticPr fontId="62"/>
  </si>
  <si>
    <r>
      <rPr>
        <sz val="10"/>
        <rFont val="ＭＳ 明朝"/>
        <family val="1"/>
        <charset val="128"/>
      </rPr>
      <t>機器廃棄時排出量</t>
    </r>
    <rPh sb="0" eb="2">
      <t>キキ</t>
    </rPh>
    <rPh sb="2" eb="4">
      <t>ハイキ</t>
    </rPh>
    <rPh sb="4" eb="5">
      <t>ジ</t>
    </rPh>
    <rPh sb="5" eb="7">
      <t>ハイシュツ</t>
    </rPh>
    <rPh sb="7" eb="8">
      <t>リョウ</t>
    </rPh>
    <phoneticPr fontId="62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</si>
  <si>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62"/>
  </si>
  <si>
    <r>
      <t>HFC</t>
    </r>
    <r>
      <rPr>
        <sz val="10"/>
        <rFont val="ＭＳ 明朝"/>
        <family val="1"/>
        <charset val="128"/>
      </rPr>
      <t>使用機器生産台数</t>
    </r>
    <phoneticPr fontId="2"/>
  </si>
  <si>
    <r>
      <rPr>
        <sz val="10"/>
        <rFont val="ＭＳ 明朝"/>
        <family val="1"/>
        <charset val="128"/>
      </rPr>
      <t>生産時排出係数</t>
    </r>
    <r>
      <rPr>
        <sz val="10"/>
        <rFont val="Times New Roman"/>
        <family val="1"/>
      </rPr>
      <t xml:space="preserve"> </t>
    </r>
    <phoneticPr fontId="2"/>
  </si>
  <si>
    <r>
      <t>HFC</t>
    </r>
    <r>
      <rPr>
        <sz val="10"/>
        <rFont val="ＭＳ 明朝"/>
        <family val="1"/>
        <charset val="128"/>
      </rPr>
      <t>機器市中稼働台数</t>
    </r>
    <rPh sb="3" eb="5">
      <t>キキ</t>
    </rPh>
    <rPh sb="5" eb="7">
      <t>シチュウ</t>
    </rPh>
    <rPh sb="7" eb="9">
      <t>カドウ</t>
    </rPh>
    <rPh sb="9" eb="11">
      <t>ダイスウ</t>
    </rPh>
    <phoneticPr fontId="5"/>
  </si>
  <si>
    <r>
      <rPr>
        <sz val="10"/>
        <rFont val="ＭＳ 明朝"/>
        <family val="1"/>
        <charset val="128"/>
      </rPr>
      <t>機器稼働時平均冷媒充填量</t>
    </r>
  </si>
  <si>
    <r>
      <t>g/</t>
    </r>
    <r>
      <rPr>
        <sz val="10"/>
        <rFont val="ＭＳ 明朝"/>
        <family val="1"/>
        <charset val="128"/>
      </rPr>
      <t>台</t>
    </r>
    <phoneticPr fontId="5"/>
  </si>
  <si>
    <r>
      <rPr>
        <sz val="10"/>
        <rFont val="ＭＳ 明朝"/>
        <family val="1"/>
        <charset val="128"/>
      </rPr>
      <t>機器稼働時冷媒排出係数</t>
    </r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2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</si>
  <si>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6" eb="8">
      <t>キキ</t>
    </rPh>
    <rPh sb="8" eb="10">
      <t>ハッセイ</t>
    </rPh>
    <rPh sb="10" eb="12">
      <t>ダイスウ</t>
    </rPh>
    <phoneticPr fontId="2"/>
  </si>
  <si>
    <r>
      <rPr>
        <sz val="10"/>
        <rFont val="ＭＳ 明朝"/>
        <family val="1"/>
        <charset val="128"/>
      </rPr>
      <t>機器廃棄時平均冷媒充填量</t>
    </r>
    <rPh sb="0" eb="2">
      <t>キキ</t>
    </rPh>
    <rPh sb="2" eb="4">
      <t>ハイキ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9"/>
  </si>
  <si>
    <r>
      <rPr>
        <sz val="10"/>
        <rFont val="ＭＳ 明朝"/>
        <family val="1"/>
        <charset val="128"/>
      </rPr>
      <t>法律に基づく使用済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6" eb="8">
      <t>シヨウ</t>
    </rPh>
    <rPh sb="8" eb="9">
      <t>スミ</t>
    </rPh>
    <rPh sb="12" eb="14">
      <t>カイシュウ</t>
    </rPh>
    <rPh sb="14" eb="15">
      <t>リョウ</t>
    </rPh>
    <phoneticPr fontId="5"/>
  </si>
  <si>
    <t xml:space="preserve"> </t>
    <phoneticPr fontId="2"/>
  </si>
  <si>
    <r>
      <t>HFC</t>
    </r>
    <r>
      <rPr>
        <sz val="10"/>
        <rFont val="ＭＳ 明朝"/>
        <family val="1"/>
        <charset val="128"/>
      </rPr>
      <t>エアコン車生産台数</t>
    </r>
    <rPh sb="7" eb="8">
      <t>シャ</t>
    </rPh>
    <phoneticPr fontId="5"/>
  </si>
  <si>
    <r>
      <t>1</t>
    </r>
    <r>
      <rPr>
        <sz val="10"/>
        <rFont val="ＭＳ 明朝"/>
        <family val="1"/>
        <charset val="128"/>
      </rPr>
      <t>台当たり生産時漏洩量</t>
    </r>
  </si>
  <si>
    <r>
      <t>HFC</t>
    </r>
    <r>
      <rPr>
        <sz val="10"/>
        <rFont val="ＭＳ 明朝"/>
        <family val="1"/>
        <charset val="128"/>
      </rPr>
      <t>エアコン車両保有台数</t>
    </r>
  </si>
  <si>
    <r>
      <t>1</t>
    </r>
    <r>
      <rPr>
        <sz val="10"/>
        <rFont val="ＭＳ 明朝"/>
        <family val="1"/>
        <charset val="128"/>
      </rPr>
      <t>台当たり平均冷媒充填量</t>
    </r>
  </si>
  <si>
    <r>
      <t>1</t>
    </r>
    <r>
      <rPr>
        <sz val="10"/>
        <rFont val="ＭＳ 明朝"/>
        <family val="1"/>
        <charset val="128"/>
      </rPr>
      <t>台当たり年間使用時漏洩量（普通自動車）</t>
    </r>
    <rPh sb="14" eb="16">
      <t>フツウ</t>
    </rPh>
    <rPh sb="16" eb="19">
      <t>ジドウシャ</t>
    </rPh>
    <phoneticPr fontId="5"/>
  </si>
  <si>
    <r>
      <rPr>
        <sz val="10"/>
        <rFont val="ＭＳ 明朝"/>
        <family val="1"/>
        <charset val="128"/>
      </rPr>
      <t>故障発生割合</t>
    </r>
    <rPh sb="0" eb="2">
      <t>コショウ</t>
    </rPh>
    <rPh sb="2" eb="4">
      <t>ハッセイ</t>
    </rPh>
    <rPh sb="4" eb="6">
      <t>ワリアイ</t>
    </rPh>
    <phoneticPr fontId="5"/>
  </si>
  <si>
    <r>
      <rPr>
        <sz val="10"/>
        <rFont val="ＭＳ 明朝"/>
        <family val="1"/>
        <charset val="128"/>
      </rPr>
      <t>故障事故車両冷媒漏洩率</t>
    </r>
  </si>
  <si>
    <r>
      <rPr>
        <sz val="10"/>
        <rFont val="ＭＳ 明朝"/>
        <family val="1"/>
        <charset val="128"/>
      </rPr>
      <t>全損事故車両数</t>
    </r>
    <rPh sb="2" eb="4">
      <t>ジコ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</si>
  <si>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車国内台数</t>
    </r>
    <rPh sb="0" eb="2">
      <t>シヨウ</t>
    </rPh>
    <rPh sb="2" eb="3">
      <t>ズ</t>
    </rPh>
    <rPh sb="6" eb="7">
      <t>シャ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</si>
  <si>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車冷媒充填量</t>
    </r>
    <rPh sb="0" eb="2">
      <t>シヨウ</t>
    </rPh>
    <rPh sb="2" eb="3">
      <t>ズ</t>
    </rPh>
    <rPh sb="6" eb="7">
      <t>シャリョウ</t>
    </rPh>
    <phoneticPr fontId="5"/>
  </si>
  <si>
    <r>
      <t>HFC</t>
    </r>
    <r>
      <rPr>
        <sz val="10"/>
        <rFont val="ＭＳ 明朝"/>
        <family val="1"/>
        <charset val="128"/>
      </rPr>
      <t>回収量（</t>
    </r>
    <r>
      <rPr>
        <sz val="10"/>
        <rFont val="Times New Roman"/>
        <family val="1"/>
      </rPr>
      <t>2002</t>
    </r>
    <r>
      <rPr>
        <sz val="10"/>
        <rFont val="ＭＳ 明朝"/>
        <family val="1"/>
        <charset val="128"/>
      </rPr>
      <t>年度以降は法律に基づく）</t>
    </r>
    <rPh sb="11" eb="13">
      <t>ネンド</t>
    </rPh>
    <rPh sb="13" eb="15">
      <t>イコウ</t>
    </rPh>
    <rPh sb="16" eb="18">
      <t>ホウリツ</t>
    </rPh>
    <rPh sb="19" eb="20">
      <t>モト</t>
    </rPh>
    <phoneticPr fontId="5"/>
  </si>
  <si>
    <r>
      <t xml:space="preserve">HFC-134a </t>
    </r>
    <r>
      <rPr>
        <sz val="10"/>
        <rFont val="ＭＳ 明朝"/>
        <family val="1"/>
        <charset val="128"/>
      </rPr>
      <t>使用量</t>
    </r>
    <rPh sb="9" eb="12">
      <t>シヨウリョウ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</si>
  <si>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使用量</t>
    </r>
    <rPh sb="10" eb="13">
      <t>シヨウリョウ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</si>
  <si>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使用量</t>
    </r>
    <rPh sb="11" eb="14">
      <t>シヨウリョウ</t>
    </rPh>
    <phoneticPr fontId="2"/>
  </si>
  <si>
    <r>
      <rPr>
        <sz val="10"/>
        <rFont val="ＭＳ 明朝"/>
        <family val="1"/>
        <charset val="128"/>
      </rPr>
      <t>発泡時漏洩率</t>
    </r>
    <rPh sb="0" eb="2">
      <t>ハッポウ</t>
    </rPh>
    <rPh sb="2" eb="3">
      <t>ジ</t>
    </rPh>
    <rPh sb="3" eb="5">
      <t>ロウエイ</t>
    </rPh>
    <rPh sb="5" eb="6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</si>
  <si>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5"/>
  </si>
  <si>
    <r>
      <t xml:space="preserve">HFC-134a </t>
    </r>
    <r>
      <rPr>
        <sz val="10"/>
        <rFont val="ＭＳ 明朝"/>
        <family val="1"/>
        <charset val="128"/>
      </rPr>
      <t>総排出量</t>
    </r>
    <rPh sb="9" eb="10">
      <t>ソウ</t>
    </rPh>
    <rPh sb="10" eb="12">
      <t>ハイシュツ</t>
    </rPh>
    <rPh sb="12" eb="13">
      <t>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</si>
  <si>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総排出量</t>
    </r>
    <rPh sb="10" eb="11">
      <t>ソウ</t>
    </rPh>
    <rPh sb="11" eb="13">
      <t>ハイシュツ</t>
    </rPh>
    <rPh sb="13" eb="14">
      <t>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</si>
  <si>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総排出量</t>
    </r>
    <rPh sb="11" eb="12">
      <t>ソウ</t>
    </rPh>
    <rPh sb="12" eb="14">
      <t>ハイシュツ</t>
    </rPh>
    <rPh sb="14" eb="15">
      <t>リョウ</t>
    </rPh>
    <phoneticPr fontId="2"/>
  </si>
  <si>
    <r>
      <rPr>
        <sz val="10"/>
        <rFont val="ＭＳ 明朝"/>
        <family val="1"/>
        <charset val="128"/>
      </rPr>
      <t>フォーム製品化率</t>
    </r>
    <rPh sb="4" eb="6">
      <t>セイヒン</t>
    </rPh>
    <rPh sb="6" eb="7">
      <t>カ</t>
    </rPh>
    <rPh sb="7" eb="8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</si>
  <si>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2"/>
  </si>
  <si>
    <r>
      <rPr>
        <sz val="10"/>
        <rFont val="ＭＳ 明朝"/>
        <family val="1"/>
        <charset val="128"/>
      </rPr>
      <t>製造時排出量</t>
    </r>
    <rPh sb="0" eb="2">
      <t>セイゾウ</t>
    </rPh>
    <rPh sb="2" eb="3">
      <t>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</si>
  <si>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使用時排出量</t>
    </r>
    <rPh sb="0" eb="3">
      <t>シヨウジ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</si>
  <si>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排出量</t>
    </r>
    <rPh sb="0" eb="3">
      <t>ハイシュツリョウ</t>
    </rPh>
    <phoneticPr fontId="2"/>
  </si>
  <si>
    <r>
      <t>HFC-152a</t>
    </r>
    <r>
      <rPr>
        <sz val="10"/>
        <rFont val="ＭＳ 明朝"/>
        <family val="1"/>
        <charset val="128"/>
      </rPr>
      <t>使用量</t>
    </r>
    <rPh sb="8" eb="11">
      <t>シヨウリョウ</t>
    </rPh>
    <phoneticPr fontId="2"/>
  </si>
  <si>
    <r>
      <t xml:space="preserve">HFC-23 </t>
    </r>
    <r>
      <rPr>
        <sz val="10"/>
        <rFont val="ＭＳ 明朝"/>
        <family val="1"/>
        <charset val="128"/>
      </rPr>
      <t>ストック量</t>
    </r>
    <rPh sb="11" eb="12">
      <t>リョウ</t>
    </rPh>
    <phoneticPr fontId="2"/>
  </si>
  <si>
    <t>NO</t>
    <phoneticPr fontId="2"/>
  </si>
  <si>
    <r>
      <t xml:space="preserve">HFC-23 </t>
    </r>
    <r>
      <rPr>
        <sz val="10"/>
        <rFont val="ＭＳ 明朝"/>
        <family val="1"/>
        <charset val="128"/>
      </rPr>
      <t>排出量</t>
    </r>
    <rPh sb="7" eb="9">
      <t>ハイシュツ</t>
    </rPh>
    <rPh sb="9" eb="10">
      <t>リョウ</t>
    </rPh>
    <phoneticPr fontId="2"/>
  </si>
  <si>
    <r>
      <t xml:space="preserve">HFC-227ea </t>
    </r>
    <r>
      <rPr>
        <sz val="10"/>
        <rFont val="ＭＳ 明朝"/>
        <family val="1"/>
        <charset val="128"/>
      </rPr>
      <t>ストック量</t>
    </r>
    <rPh sb="14" eb="15">
      <t>リョウ</t>
    </rPh>
    <phoneticPr fontId="2"/>
  </si>
  <si>
    <r>
      <t xml:space="preserve">HFC-227ea </t>
    </r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</si>
  <si>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合計排出量</t>
    </r>
    <rPh sb="0" eb="2">
      <t>ゴウケイ</t>
    </rPh>
    <rPh sb="2" eb="4">
      <t>ハイシュツ</t>
    </rPh>
    <rPh sb="4" eb="5">
      <t>リョウ</t>
    </rPh>
    <phoneticPr fontId="2"/>
  </si>
  <si>
    <r>
      <rPr>
        <sz val="10"/>
        <rFont val="ＭＳ 明朝"/>
        <family val="1"/>
        <charset val="128"/>
      </rPr>
      <t>国内生産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  <rPh sb="2" eb="4">
      <t>セイサン</t>
    </rPh>
    <phoneticPr fontId="2"/>
  </si>
  <si>
    <r>
      <rPr>
        <sz val="10"/>
        <rFont val="ＭＳ 明朝"/>
        <family val="1"/>
        <charset val="128"/>
      </rPr>
      <t>輸入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</si>
  <si>
    <r>
      <rPr>
        <sz val="10"/>
        <rFont val="ＭＳ 明朝"/>
        <family val="1"/>
        <charset val="128"/>
      </rPr>
      <t>廃棄処理量</t>
    </r>
    <rPh sb="0" eb="2">
      <t>ハイキ</t>
    </rPh>
    <rPh sb="2" eb="4">
      <t>ショリ</t>
    </rPh>
    <phoneticPr fontId="2"/>
  </si>
  <si>
    <r>
      <rPr>
        <sz val="10"/>
        <rFont val="ＭＳ 明朝"/>
        <family val="1"/>
        <charset val="128"/>
      </rPr>
      <t>潜在排出量</t>
    </r>
    <phoneticPr fontId="2"/>
  </si>
  <si>
    <r>
      <rPr>
        <sz val="10"/>
        <rFont val="ＭＳ 明朝"/>
        <family val="1"/>
        <charset val="128"/>
      </rPr>
      <t>製造時漏洩量</t>
    </r>
    <phoneticPr fontId="2"/>
  </si>
  <si>
    <r>
      <rPr>
        <sz val="10"/>
        <rFont val="ＭＳ 明朝"/>
        <family val="1"/>
        <charset val="128"/>
      </rPr>
      <t>製造年使用時排出量</t>
    </r>
    <r>
      <rPr>
        <sz val="10"/>
        <rFont val="Times New Roman"/>
        <family val="1"/>
      </rPr>
      <t/>
    </r>
    <phoneticPr fontId="5"/>
  </si>
  <si>
    <r>
      <rPr>
        <sz val="10"/>
        <rFont val="ＭＳ 明朝"/>
        <family val="1"/>
        <charset val="128"/>
      </rPr>
      <t>残存量（次年排出量）</t>
    </r>
    <phoneticPr fontId="5"/>
  </si>
  <si>
    <r>
      <rPr>
        <sz val="10"/>
        <rFont val="ＭＳ 明朝"/>
        <family val="1"/>
        <charset val="128"/>
      </rPr>
      <t>専用機及び混合機累積台数</t>
    </r>
    <rPh sb="0" eb="3">
      <t>センヨウキ</t>
    </rPh>
    <rPh sb="3" eb="4">
      <t>オヨ</t>
    </rPh>
    <rPh sb="5" eb="7">
      <t>コンゴウ</t>
    </rPh>
    <rPh sb="7" eb="8">
      <t>キ</t>
    </rPh>
    <rPh sb="8" eb="10">
      <t>ルイセキ</t>
    </rPh>
    <rPh sb="10" eb="12">
      <t>ダイスウ</t>
    </rPh>
    <phoneticPr fontId="13"/>
  </si>
  <si>
    <r>
      <rPr>
        <sz val="10"/>
        <rFont val="ＭＳ 明朝"/>
        <family val="1"/>
        <charset val="128"/>
      </rPr>
      <t>台</t>
    </r>
    <phoneticPr fontId="2"/>
  </si>
  <si>
    <r>
      <rPr>
        <sz val="10"/>
        <rFont val="ＭＳ 明朝"/>
        <family val="1"/>
        <charset val="128"/>
      </rPr>
      <t>専用機の年間平均溶剤使用量</t>
    </r>
    <rPh sb="8" eb="10">
      <t>ヨウザイ</t>
    </rPh>
    <phoneticPr fontId="2"/>
  </si>
  <si>
    <r>
      <t>kg/</t>
    </r>
    <r>
      <rPr>
        <sz val="10"/>
        <rFont val="ＭＳ 明朝"/>
        <family val="1"/>
        <charset val="128"/>
      </rPr>
      <t>台</t>
    </r>
    <phoneticPr fontId="2"/>
  </si>
  <si>
    <r>
      <rPr>
        <sz val="10"/>
        <rFont val="ＭＳ 明朝"/>
        <family val="1"/>
        <charset val="128"/>
      </rPr>
      <t>製造時排出量</t>
    </r>
    <phoneticPr fontId="2"/>
  </si>
  <si>
    <r>
      <rPr>
        <sz val="10"/>
        <rFont val="ＭＳ 明朝"/>
        <family val="1"/>
        <charset val="128"/>
      </rPr>
      <t>使用・点検・廃棄時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</si>
  <si>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粒子加速器数（大学・研究施設）</t>
    </r>
    <phoneticPr fontId="2"/>
  </si>
  <si>
    <r>
      <rPr>
        <sz val="10"/>
        <rFont val="ＭＳ 明朝"/>
        <family val="1"/>
        <charset val="128"/>
      </rPr>
      <t>粒子加速器数（産業用）</t>
    </r>
    <phoneticPr fontId="2"/>
  </si>
  <si>
    <r>
      <rPr>
        <sz val="10"/>
        <rFont val="ＭＳ 明朝"/>
        <family val="1"/>
        <charset val="128"/>
      </rPr>
      <t>粒子加速器数（医療用）</t>
    </r>
    <phoneticPr fontId="2"/>
  </si>
  <si>
    <r>
      <rPr>
        <sz val="10"/>
        <rFont val="ＭＳ 明朝"/>
        <family val="1"/>
        <charset val="128"/>
      </rPr>
      <t>小規模電子加速器数（</t>
    </r>
    <r>
      <rPr>
        <sz val="10"/>
        <rFont val="Times New Roman"/>
        <family val="1"/>
      </rPr>
      <t>1MeV</t>
    </r>
    <r>
      <rPr>
        <sz val="10"/>
        <rFont val="ＭＳ 明朝"/>
        <family val="1"/>
        <charset val="128"/>
      </rPr>
      <t>未満）</t>
    </r>
    <rPh sb="8" eb="9">
      <t>カズ</t>
    </rPh>
    <phoneticPr fontId="2"/>
  </si>
  <si>
    <r>
      <rPr>
        <sz val="10"/>
        <rFont val="ＭＳ 明朝"/>
        <family val="1"/>
        <charset val="128"/>
      </rPr>
      <t>笑気ガス出荷量</t>
    </r>
    <rPh sb="0" eb="2">
      <t>ショウキ</t>
    </rPh>
    <rPh sb="4" eb="7">
      <t>シュッカリョウ</t>
    </rPh>
    <phoneticPr fontId="2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</si>
  <si>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</si>
  <si>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r>
      <rPr>
        <sz val="10"/>
        <rFont val="ＭＳ 明朝"/>
        <family val="1"/>
        <charset val="128"/>
      </rPr>
      <t>国内病院における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回収量</t>
    </r>
    <rPh sb="0" eb="2">
      <t>コクナイ</t>
    </rPh>
    <rPh sb="2" eb="4">
      <t>ビョウイン</t>
    </rPh>
    <phoneticPr fontId="2"/>
  </si>
  <si>
    <t>補正後クリンカ生産量</t>
    <rPh sb="0" eb="3">
      <t>ホセイゴ</t>
    </rPh>
    <rPh sb="7" eb="9">
      <t>セイサン</t>
    </rPh>
    <phoneticPr fontId="2"/>
  </si>
  <si>
    <r>
      <t>HFCs</t>
    </r>
    <r>
      <rPr>
        <sz val="10"/>
        <rFont val="ＭＳ 明朝"/>
        <family val="1"/>
        <charset val="128"/>
      </rPr>
      <t>排出量</t>
    </r>
    <rPh sb="4" eb="6">
      <t>ハイシュツ</t>
    </rPh>
    <rPh sb="6" eb="7">
      <t>リョウ</t>
    </rPh>
    <phoneticPr fontId="2"/>
  </si>
  <si>
    <r>
      <t>PFCs</t>
    </r>
    <r>
      <rPr>
        <sz val="10"/>
        <rFont val="ＭＳ 明朝"/>
        <family val="1"/>
        <charset val="128"/>
      </rPr>
      <t>排出量</t>
    </r>
    <rPh sb="4" eb="6">
      <t>ハイシュツ</t>
    </rPh>
    <rPh sb="6" eb="7">
      <t>リョウ</t>
    </rPh>
    <phoneticPr fontId="2"/>
  </si>
  <si>
    <t>無水マレイン酸生産量</t>
    <rPh sb="7" eb="9">
      <t>セイサン</t>
    </rPh>
    <rPh sb="9" eb="10">
      <t>リョウ</t>
    </rPh>
    <phoneticPr fontId="2"/>
  </si>
  <si>
    <t>無水フタル酸製造時の排出係数</t>
    <rPh sb="8" eb="9">
      <t>ジ</t>
    </rPh>
    <rPh sb="10" eb="12">
      <t>ハイシュツ</t>
    </rPh>
    <rPh sb="12" eb="14">
      <t>ケイスウ</t>
    </rPh>
    <phoneticPr fontId="2"/>
  </si>
  <si>
    <t>無水マレイン酸製造時の排出係数</t>
    <rPh sb="7" eb="9">
      <t>セイゾウ</t>
    </rPh>
    <rPh sb="9" eb="10">
      <t>ジ</t>
    </rPh>
    <phoneticPr fontId="2"/>
  </si>
  <si>
    <t>水素製造時の排出係数</t>
    <rPh sb="0" eb="2">
      <t>スイソ</t>
    </rPh>
    <rPh sb="2" eb="4">
      <t>セイゾウ</t>
    </rPh>
    <rPh sb="4" eb="5">
      <t>ジ</t>
    </rPh>
    <phoneticPr fontId="2"/>
  </si>
  <si>
    <t>排出量（鉄道）</t>
    <rPh sb="0" eb="2">
      <t>ハイシュツ</t>
    </rPh>
    <rPh sb="2" eb="3">
      <t>リョウ</t>
    </rPh>
    <rPh sb="4" eb="6">
      <t>テツドウ</t>
    </rPh>
    <phoneticPr fontId="62"/>
  </si>
  <si>
    <t>排出量（船舶）</t>
    <rPh sb="0" eb="2">
      <t>ハイシュツ</t>
    </rPh>
    <rPh sb="2" eb="3">
      <t>リョウ</t>
    </rPh>
    <rPh sb="4" eb="6">
      <t>センパク</t>
    </rPh>
    <phoneticPr fontId="62"/>
  </si>
  <si>
    <r>
      <t>HFC-134a</t>
    </r>
    <r>
      <rPr>
        <sz val="10"/>
        <rFont val="ＭＳ 明朝"/>
        <family val="1"/>
        <charset val="128"/>
      </rPr>
      <t>排出量</t>
    </r>
    <phoneticPr fontId="2"/>
  </si>
  <si>
    <r>
      <t>HFC-227ea</t>
    </r>
    <r>
      <rPr>
        <sz val="10"/>
        <rFont val="ＭＳ 明朝"/>
        <family val="1"/>
        <charset val="128"/>
      </rPr>
      <t>排出量</t>
    </r>
    <phoneticPr fontId="2"/>
  </si>
  <si>
    <r>
      <t>HFC-152a</t>
    </r>
    <r>
      <rPr>
        <sz val="10"/>
        <rFont val="ＭＳ 明朝"/>
        <family val="1"/>
        <charset val="128"/>
      </rPr>
      <t>排出量</t>
    </r>
    <phoneticPr fontId="2"/>
  </si>
  <si>
    <r>
      <t>HFC-245fa</t>
    </r>
    <r>
      <rPr>
        <sz val="10"/>
        <rFont val="ＭＳ 明朝"/>
        <family val="1"/>
        <charset val="128"/>
      </rPr>
      <t>排出量</t>
    </r>
    <phoneticPr fontId="2"/>
  </si>
  <si>
    <r>
      <t>HFC-365mfc</t>
    </r>
    <r>
      <rPr>
        <sz val="10"/>
        <rFont val="ＭＳ 明朝"/>
        <family val="1"/>
        <charset val="128"/>
      </rPr>
      <t>排出量</t>
    </r>
    <phoneticPr fontId="2"/>
  </si>
  <si>
    <t>石灰石消費量実績に対するクリンカ生産量実績の比率</t>
    <rPh sb="0" eb="3">
      <t>セッカイセキ</t>
    </rPh>
    <rPh sb="3" eb="6">
      <t>ショウヒリョウ</t>
    </rPh>
    <rPh sb="6" eb="8">
      <t>ジッセキ</t>
    </rPh>
    <rPh sb="9" eb="10">
      <t>タイ</t>
    </rPh>
    <rPh sb="19" eb="21">
      <t>ジッセキ</t>
    </rPh>
    <rPh sb="22" eb="24">
      <t>ヒリツ</t>
    </rPh>
    <phoneticPr fontId="2"/>
  </si>
  <si>
    <t>電力消費量</t>
    <rPh sb="0" eb="2">
      <t>デンリョク</t>
    </rPh>
    <rPh sb="2" eb="5">
      <t>ショウヒリョウ</t>
    </rPh>
    <phoneticPr fontId="2"/>
  </si>
  <si>
    <t>項目</t>
    <rPh sb="0" eb="2">
      <t>コウモク</t>
    </rPh>
    <phoneticPr fontId="2"/>
  </si>
  <si>
    <t>電気炉</t>
    <rPh sb="0" eb="3">
      <t>デンキロ</t>
    </rPh>
    <phoneticPr fontId="2"/>
  </si>
  <si>
    <t>電気炉（フェロアロイ）</t>
    <rPh sb="0" eb="3">
      <t>デンキロ</t>
    </rPh>
    <phoneticPr fontId="2"/>
  </si>
  <si>
    <t>炭素排出係数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</si>
  <si>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4-49 </t>
    </r>
    <r>
      <rPr>
        <sz val="10"/>
        <rFont val="ＭＳ 明朝"/>
        <family val="1"/>
        <charset val="128"/>
      </rPr>
      <t>フェロアロイ製造における電力消費量</t>
    </r>
    <rPh sb="12" eb="14">
      <t>セイゾウ</t>
    </rPh>
    <rPh sb="18" eb="20">
      <t>デンリョク</t>
    </rPh>
    <rPh sb="20" eb="23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</si>
  <si>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4-50 </t>
    </r>
    <r>
      <rPr>
        <sz val="10"/>
        <rFont val="ＭＳ 明朝"/>
        <family val="1"/>
        <charset val="128"/>
      </rPr>
      <t>アルミニウム製造に伴う</t>
    </r>
    <r>
      <rPr>
        <sz val="10"/>
        <rFont val="Times New Roman"/>
        <family val="1"/>
      </rPr>
      <t>PFCs</t>
    </r>
    <r>
      <rPr>
        <sz val="10"/>
        <rFont val="ＭＳ 明朝"/>
        <family val="1"/>
        <charset val="128"/>
      </rPr>
      <t>排出係数、生産量</t>
    </r>
    <rPh sb="12" eb="14">
      <t>セイゾウ</t>
    </rPh>
    <rPh sb="15" eb="16">
      <t>トモナ</t>
    </rPh>
    <rPh sb="21" eb="23">
      <t>ハイシュツ</t>
    </rPh>
    <rPh sb="23" eb="25">
      <t>ケイスウ</t>
    </rPh>
    <rPh sb="26" eb="28">
      <t>セイサン</t>
    </rPh>
    <rPh sb="28" eb="2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</si>
  <si>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4-51 </t>
    </r>
    <r>
      <rPr>
        <sz val="10"/>
        <rFont val="ＭＳ 明朝"/>
        <family val="1"/>
        <charset val="128"/>
      </rPr>
      <t>マグネシウムの鋳造に伴う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排出の関連指標</t>
    </r>
    <rPh sb="13" eb="15">
      <t>チュウゾウ</t>
    </rPh>
    <rPh sb="16" eb="17">
      <t>トモナ</t>
    </rPh>
    <rPh sb="26" eb="28">
      <t>ハイシュツ</t>
    </rPh>
    <rPh sb="29" eb="31">
      <t>カンレン</t>
    </rPh>
    <rPh sb="31" eb="33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</si>
  <si>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4-53 </t>
    </r>
    <r>
      <rPr>
        <sz val="10"/>
        <rFont val="ＭＳ 明朝"/>
        <family val="1"/>
        <charset val="128"/>
      </rPr>
      <t>全損タイプ以外のエンジン油、グリース消費量</t>
    </r>
    <rPh sb="6" eb="8">
      <t>ゼンソン</t>
    </rPh>
    <rPh sb="11" eb="13">
      <t>イガイ</t>
    </rPh>
    <rPh sb="18" eb="19">
      <t>アブラ</t>
    </rPh>
    <rPh sb="24" eb="26">
      <t>ショウヒ</t>
    </rPh>
    <rPh sb="26" eb="2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</si>
  <si>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4-55 NMVOC</t>
    </r>
    <r>
      <rPr>
        <sz val="10"/>
        <rFont val="ＭＳ 明朝"/>
        <family val="1"/>
        <charset val="128"/>
      </rPr>
      <t>焼却処理量</t>
    </r>
    <rPh sb="11" eb="13">
      <t>ショウキャク</t>
    </rPh>
    <rPh sb="13" eb="15">
      <t>ショリ</t>
    </rPh>
    <rPh sb="15" eb="16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</si>
  <si>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4-57 </t>
    </r>
    <r>
      <rPr>
        <sz val="10"/>
        <rFont val="ＭＳ 明朝"/>
        <family val="1"/>
        <charset val="128"/>
      </rPr>
      <t>半導体製造時の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9">
      <t>ハンドウタイ</t>
    </rPh>
    <rPh sb="9" eb="11">
      <t>セイゾウ</t>
    </rPh>
    <rPh sb="11" eb="12">
      <t>ジ</t>
    </rPh>
    <rPh sb="16" eb="18">
      <t>ハイシュツ</t>
    </rPh>
    <rPh sb="19" eb="21">
      <t>カンレン</t>
    </rPh>
    <rPh sb="21" eb="23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</si>
  <si>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4-60 </t>
    </r>
    <r>
      <rPr>
        <sz val="10"/>
        <rFont val="ＭＳ 明朝"/>
        <family val="1"/>
        <charset val="128"/>
      </rPr>
      <t>液晶製造時の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8">
      <t>エキショウ</t>
    </rPh>
    <rPh sb="8" eb="10">
      <t>セイゾウ</t>
    </rPh>
    <rPh sb="10" eb="11">
      <t>ジ</t>
    </rPh>
    <rPh sb="15" eb="17">
      <t>ハイシュツ</t>
    </rPh>
    <rPh sb="18" eb="20">
      <t>カンレン</t>
    </rPh>
    <rPh sb="20" eb="22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</si>
  <si>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4-64 </t>
    </r>
    <r>
      <rPr>
        <sz val="10"/>
        <rFont val="ＭＳ 明朝"/>
        <family val="1"/>
        <charset val="128"/>
      </rPr>
      <t>家庭用冷蔵庫からの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9" eb="12">
      <t>レイゾウコ</t>
    </rPh>
    <rPh sb="19" eb="21">
      <t>ハイシュツ</t>
    </rPh>
    <rPh sb="22" eb="24">
      <t>カンレン</t>
    </rPh>
    <rPh sb="24" eb="26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</si>
  <si>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4-65 </t>
    </r>
    <r>
      <rPr>
        <sz val="10"/>
        <rFont val="ＭＳ 明朝"/>
        <family val="1"/>
        <charset val="128"/>
      </rPr>
      <t>業務用冷凍空調機器からの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ギョウム</t>
    </rPh>
    <rPh sb="8" eb="9">
      <t>ヨウ</t>
    </rPh>
    <rPh sb="9" eb="11">
      <t>レイトウ</t>
    </rPh>
    <rPh sb="11" eb="13">
      <t>クウチョウ</t>
    </rPh>
    <rPh sb="13" eb="15">
      <t>キキ</t>
    </rPh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</si>
  <si>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4-67 </t>
    </r>
    <r>
      <rPr>
        <sz val="10"/>
        <rFont val="ＭＳ 明朝"/>
        <family val="1"/>
        <charset val="128"/>
      </rPr>
      <t>自動販売機からの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ジドウ</t>
    </rPh>
    <rPh sb="8" eb="11">
      <t>ハンバイキ</t>
    </rPh>
    <rPh sb="18" eb="20">
      <t>ハイシュツ</t>
    </rPh>
    <rPh sb="21" eb="23">
      <t>カンレン</t>
    </rPh>
    <rPh sb="23" eb="25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</si>
  <si>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4-68 </t>
    </r>
    <r>
      <rPr>
        <sz val="10"/>
        <rFont val="ＭＳ 明朝"/>
        <family val="1"/>
        <charset val="128"/>
      </rPr>
      <t>輸送機器用冷蔵庫（鉄道）からの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ユソウ</t>
    </rPh>
    <rPh sb="8" eb="11">
      <t>キキヨウ</t>
    </rPh>
    <rPh sb="11" eb="14">
      <t>レイゾウコ</t>
    </rPh>
    <rPh sb="15" eb="17">
      <t>テツドウ</t>
    </rPh>
    <rPh sb="16" eb="18">
      <t>テツドウ</t>
    </rPh>
    <rPh sb="26" eb="28">
      <t>ハイシュツ</t>
    </rPh>
    <rPh sb="29" eb="31">
      <t>カンレンシヒョウ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</si>
  <si>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4-69 </t>
    </r>
    <r>
      <rPr>
        <sz val="10"/>
        <rFont val="ＭＳ 明朝"/>
        <family val="1"/>
        <charset val="128"/>
      </rPr>
      <t>輸送機器用冷蔵庫（船舶）からの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ユソウ</t>
    </rPh>
    <rPh sb="8" eb="11">
      <t>キキヨウ</t>
    </rPh>
    <rPh sb="11" eb="14">
      <t>レイゾウコ</t>
    </rPh>
    <rPh sb="15" eb="17">
      <t>センパク</t>
    </rPh>
    <rPh sb="16" eb="18">
      <t>センパク</t>
    </rPh>
    <rPh sb="26" eb="28">
      <t>ハイシュツ</t>
    </rPh>
    <rPh sb="29" eb="31">
      <t>カンレンシヒョウ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</si>
  <si>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4-70 </t>
    </r>
    <r>
      <rPr>
        <sz val="10"/>
        <rFont val="ＭＳ 明朝"/>
        <family val="1"/>
        <charset val="128"/>
      </rPr>
      <t>家庭用エアコンからの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</si>
  <si>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4-71 </t>
    </r>
    <r>
      <rPr>
        <sz val="10"/>
        <rFont val="ＭＳ 明朝"/>
        <family val="1"/>
        <charset val="128"/>
      </rPr>
      <t>カーエアコンからの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</si>
  <si>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4-72 </t>
    </r>
    <r>
      <rPr>
        <sz val="10"/>
        <rFont val="ＭＳ 明朝"/>
        <family val="1"/>
        <charset val="128"/>
      </rPr>
      <t>鉄道用空調機器からの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テツドウ</t>
    </rPh>
    <rPh sb="8" eb="9">
      <t>ヨウ</t>
    </rPh>
    <rPh sb="9" eb="11">
      <t>クウチョウ</t>
    </rPh>
    <rPh sb="11" eb="13">
      <t>キキ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</si>
  <si>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4-73 </t>
    </r>
    <r>
      <rPr>
        <sz val="10"/>
        <rFont val="ＭＳ 明朝"/>
        <family val="1"/>
        <charset val="128"/>
      </rPr>
      <t>船舶用空調機器からの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センパク</t>
    </rPh>
    <rPh sb="8" eb="9">
      <t>ヨウ</t>
    </rPh>
    <rPh sb="9" eb="11">
      <t>クウチョウ</t>
    </rPh>
    <rPh sb="11" eb="13">
      <t>キキ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</si>
  <si>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4-75 </t>
    </r>
    <r>
      <rPr>
        <sz val="10"/>
        <rFont val="ＭＳ 明朝"/>
        <family val="1"/>
        <charset val="128"/>
      </rPr>
      <t>押出発泡ポリスチレンフォームからの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6" eb="8">
      <t>オシダ</t>
    </rPh>
    <rPh sb="8" eb="10">
      <t>ハッポウ</t>
    </rPh>
    <rPh sb="32" eb="34">
      <t>ハイシュツ</t>
    </rPh>
    <rPh sb="35" eb="37">
      <t>カンレン</t>
    </rPh>
    <rPh sb="37" eb="3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</si>
  <si>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4-76 </t>
    </r>
    <r>
      <rPr>
        <sz val="10"/>
        <rFont val="ＭＳ 明朝"/>
        <family val="1"/>
        <charset val="128"/>
      </rPr>
      <t>高発泡ポリスチレンフォームからの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排出の関連指標</t>
    </r>
    <rPh sb="6" eb="7">
      <t>タカ</t>
    </rPh>
    <rPh sb="7" eb="9">
      <t>ハッポウ</t>
    </rPh>
    <rPh sb="30" eb="32">
      <t>ハイシュツ</t>
    </rPh>
    <rPh sb="33" eb="35">
      <t>カンレン</t>
    </rPh>
    <rPh sb="35" eb="3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</si>
  <si>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4-77 </t>
    </r>
    <r>
      <rPr>
        <sz val="10"/>
        <rFont val="ＭＳ 明朝"/>
        <family val="1"/>
        <charset val="128"/>
      </rPr>
      <t>高発泡ポリスチレンフォームからの</t>
    </r>
    <r>
      <rPr>
        <sz val="10"/>
        <rFont val="Times New Roman"/>
        <family val="1"/>
      </rPr>
      <t>HFC-152a</t>
    </r>
    <r>
      <rPr>
        <sz val="10"/>
        <rFont val="ＭＳ 明朝"/>
        <family val="1"/>
        <charset val="128"/>
      </rPr>
      <t>排出の関連指標</t>
    </r>
    <rPh sb="6" eb="7">
      <t>タカ</t>
    </rPh>
    <rPh sb="7" eb="9">
      <t>ハッポウ</t>
    </rPh>
    <rPh sb="30" eb="32">
      <t>ハイシュツ</t>
    </rPh>
    <rPh sb="33" eb="35">
      <t>カンレン</t>
    </rPh>
    <rPh sb="35" eb="3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</si>
  <si>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4-79 </t>
    </r>
    <r>
      <rPr>
        <sz val="10"/>
        <rFont val="ＭＳ 明朝"/>
        <family val="1"/>
        <charset val="128"/>
      </rPr>
      <t>消火剤ストック量</t>
    </r>
    <rPh sb="6" eb="9">
      <t>ショウカザイ</t>
    </rPh>
    <rPh sb="13" eb="14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</si>
  <si>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4-80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</si>
  <si>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4-81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HFC-227ea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</si>
  <si>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4-82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</si>
  <si>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4-83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HFC-152a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</si>
  <si>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4-84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HFC-245fa</t>
    </r>
    <r>
      <rPr>
        <sz val="10"/>
        <rFont val="ＭＳ 明朝"/>
        <family val="1"/>
        <charset val="128"/>
      </rPr>
      <t>排出の関連指標</t>
    </r>
    <rPh sb="23" eb="25">
      <t>ハイシュツ</t>
    </rPh>
    <rPh sb="26" eb="28">
      <t>カンレン</t>
    </rPh>
    <rPh sb="28" eb="30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</si>
  <si>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4-85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HFC-365mfc</t>
    </r>
    <r>
      <rPr>
        <sz val="10"/>
        <rFont val="ＭＳ 明朝"/>
        <family val="1"/>
        <charset val="128"/>
      </rPr>
      <t>排出の関連指標</t>
    </r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</si>
  <si>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4-86 </t>
    </r>
    <r>
      <rPr>
        <sz val="10"/>
        <rFont val="ＭＳ 明朝"/>
        <family val="1"/>
        <charset val="128"/>
      </rPr>
      <t>ソルカンドライ用クリーニング機累積出荷台数及び年間平均溶剤使用量</t>
    </r>
    <rPh sb="13" eb="14">
      <t>ヨウ</t>
    </rPh>
    <rPh sb="20" eb="21">
      <t>キ</t>
    </rPh>
    <rPh sb="21" eb="23">
      <t>ルイセキ</t>
    </rPh>
    <rPh sb="23" eb="25">
      <t>シュッカ</t>
    </rPh>
    <rPh sb="25" eb="27">
      <t>ダイスウ</t>
    </rPh>
    <rPh sb="27" eb="28">
      <t>オヨ</t>
    </rPh>
    <rPh sb="29" eb="31">
      <t>ネンカン</t>
    </rPh>
    <rPh sb="31" eb="33">
      <t>ヘイキン</t>
    </rPh>
    <rPh sb="33" eb="35">
      <t>ヨウザイ</t>
    </rPh>
    <rPh sb="35" eb="37">
      <t>シヨウ</t>
    </rPh>
    <rPh sb="37" eb="38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</si>
  <si>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4-88 </t>
    </r>
    <r>
      <rPr>
        <sz val="10"/>
        <rFont val="ＭＳ 明朝"/>
        <family val="1"/>
        <charset val="128"/>
      </rPr>
      <t>電気設備からの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</t>
    </r>
    <rPh sb="6" eb="8">
      <t>デンキ</t>
    </rPh>
    <rPh sb="8" eb="10">
      <t>セツビ</t>
    </rPh>
    <rPh sb="16" eb="18">
      <t>ハイシュツ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</si>
  <si>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4-91 </t>
    </r>
    <r>
      <rPr>
        <sz val="10"/>
        <rFont val="ＭＳ 明朝"/>
        <family val="1"/>
        <charset val="128"/>
      </rPr>
      <t>加速器の種類毎の数</t>
    </r>
    <rPh sb="6" eb="9">
      <t>カソクキ</t>
    </rPh>
    <rPh sb="10" eb="12">
      <t>シュルイ</t>
    </rPh>
    <rPh sb="12" eb="13">
      <t>ゴト</t>
    </rPh>
    <rPh sb="14" eb="15">
      <t>カズ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</si>
  <si>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4-92 </t>
    </r>
    <r>
      <rPr>
        <sz val="10"/>
        <rFont val="ＭＳ 明朝"/>
        <family val="1"/>
        <charset val="128"/>
      </rPr>
      <t>全身麻酔剤（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）の出荷量及び国内病院における回収量</t>
    </r>
    <rPh sb="6" eb="8">
      <t>ゼンシン</t>
    </rPh>
    <rPh sb="8" eb="10">
      <t>マスイ</t>
    </rPh>
    <rPh sb="10" eb="11">
      <t>ザイ</t>
    </rPh>
    <rPh sb="17" eb="19">
      <t>シュッカ</t>
    </rPh>
    <rPh sb="19" eb="20">
      <t>リョウ</t>
    </rPh>
    <rPh sb="20" eb="21">
      <t>オヨ</t>
    </rPh>
    <rPh sb="22" eb="24">
      <t>コクナイ</t>
    </rPh>
    <rPh sb="24" eb="26">
      <t>ビョウイン</t>
    </rPh>
    <rPh sb="30" eb="32">
      <t>カイシュウ</t>
    </rPh>
    <rPh sb="32" eb="3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</si>
  <si>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4-52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2.D.</t>
    </r>
    <r>
      <rPr>
        <sz val="10"/>
        <rFont val="ＭＳ 明朝"/>
        <family val="1"/>
        <charset val="128"/>
      </rPr>
      <t>燃料からの非エネルギー製品及び溶剤の使用からの排出量</t>
    </r>
    <rPh sb="10" eb="12">
      <t>ネンリョウ</t>
    </rPh>
    <rPh sb="15" eb="16">
      <t>ヒ</t>
    </rPh>
    <rPh sb="21" eb="23">
      <t>セイヒン</t>
    </rPh>
    <rPh sb="23" eb="24">
      <t>オヨ</t>
    </rPh>
    <rPh sb="25" eb="27">
      <t>ヨウザイ</t>
    </rPh>
    <rPh sb="28" eb="30">
      <t>シヨウ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</si>
  <si>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4-56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2.E.</t>
    </r>
    <r>
      <rPr>
        <sz val="10"/>
        <rFont val="ＭＳ 明朝"/>
        <family val="1"/>
        <charset val="128"/>
      </rPr>
      <t>電子産業からの排出量</t>
    </r>
    <rPh sb="10" eb="12">
      <t>デンシ</t>
    </rPh>
    <rPh sb="12" eb="14">
      <t>サンギョウ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</si>
  <si>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4-63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2.F.</t>
    </r>
    <r>
      <rPr>
        <sz val="10"/>
        <rFont val="ＭＳ 明朝"/>
        <family val="1"/>
        <charset val="128"/>
      </rPr>
      <t>オゾン層破壊物質の代替としての製品の使用からの排出量</t>
    </r>
    <rPh sb="13" eb="14">
      <t>ソウ</t>
    </rPh>
    <rPh sb="14" eb="16">
      <t>ハカイ</t>
    </rPh>
    <rPh sb="16" eb="18">
      <t>ブッシツ</t>
    </rPh>
    <rPh sb="19" eb="21">
      <t>ダイタイ</t>
    </rPh>
    <rPh sb="25" eb="27">
      <t>セイヒン</t>
    </rPh>
    <rPh sb="28" eb="30">
      <t>シヨウ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</si>
  <si>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4-74 </t>
    </r>
    <r>
      <rPr>
        <sz val="10"/>
        <rFont val="ＭＳ 明朝"/>
        <family val="1"/>
        <charset val="128"/>
      </rPr>
      <t>ウレタンフォームからの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21" eb="23">
      <t>ハイシュツ</t>
    </rPh>
    <rPh sb="24" eb="26">
      <t>カンレン</t>
    </rPh>
    <rPh sb="26" eb="28">
      <t>シヒョウ</t>
    </rPh>
    <phoneticPr fontId="2"/>
  </si>
  <si>
    <t>5, 6, 7, 9, 11, 13, 15, 16, 17, 18, 19, 21, 22, 23, 24, 25, 26, 27, 28, 30, 31, 33, 34, 35, 36, 37, 38, 39, 40, 41, 43, 44, 45, 47, 48, 49, 50, 51, 53, 55, 57, 60, 64, 65, 67, 68, 69, 70, 71, 72, 73, 74, 75, 76, 77, 79, 80, 81, 82, 83, 84, 85, 86, 88, 91, 92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</si>
  <si>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4-87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2.G.</t>
    </r>
    <r>
      <rPr>
        <sz val="10"/>
        <rFont val="ＭＳ 明朝"/>
        <family val="1"/>
        <charset val="128"/>
      </rPr>
      <t>その他製品の製造及び使用からの排出量</t>
    </r>
    <rPh sb="12" eb="13">
      <t>ホカ</t>
    </rPh>
    <rPh sb="13" eb="15">
      <t>セイヒン</t>
    </rPh>
    <rPh sb="16" eb="18">
      <t>セイゾウ</t>
    </rPh>
    <rPh sb="18" eb="19">
      <t>オヨ</t>
    </rPh>
    <rPh sb="20" eb="22">
      <t>シヨウ</t>
    </rPh>
    <phoneticPr fontId="2"/>
  </si>
  <si>
    <r>
      <rPr>
        <b/>
        <sz val="14"/>
        <rFont val="ＭＳ Ｐゴシック"/>
        <family val="3"/>
        <charset val="128"/>
      </rPr>
      <t>日本国温室効果ガスインベントリ報告書（</t>
    </r>
    <r>
      <rPr>
        <b/>
        <sz val="14"/>
        <rFont val="Times New Roman"/>
        <family val="1"/>
      </rPr>
      <t>NIR</t>
    </r>
    <r>
      <rPr>
        <b/>
        <sz val="14"/>
        <rFont val="ＭＳ Ｐゴシック"/>
        <family val="3"/>
        <charset val="128"/>
      </rPr>
      <t>）</t>
    </r>
    <r>
      <rPr>
        <b/>
        <sz val="14"/>
        <rFont val="Times New Roman"/>
        <family val="1"/>
      </rPr>
      <t xml:space="preserve"> 2023</t>
    </r>
    <r>
      <rPr>
        <b/>
        <sz val="14"/>
        <rFont val="ＭＳ Ｐゴシック"/>
        <family val="3"/>
        <charset val="128"/>
      </rPr>
      <t>年版</t>
    </r>
    <r>
      <rPr>
        <b/>
        <sz val="14"/>
        <rFont val="Times New Roman"/>
        <family val="1"/>
      </rPr>
      <t xml:space="preserve"> </t>
    </r>
    <rPh sb="0" eb="18">
      <t>ニｒ＠</t>
    </rPh>
    <rPh sb="28" eb="29">
      <t>ネン</t>
    </rPh>
    <rPh sb="29" eb="30">
      <t>バン</t>
    </rPh>
    <phoneticPr fontId="2"/>
  </si>
  <si>
    <t>合計</t>
    <rPh sb="0" eb="2">
      <t>ゴウケイ</t>
    </rPh>
    <phoneticPr fontId="12"/>
  </si>
  <si>
    <t>2.G.4</t>
    <phoneticPr fontId="12"/>
  </si>
  <si>
    <t>電気設備</t>
    <rPh sb="0" eb="2">
      <t>デンキ</t>
    </rPh>
    <rPh sb="2" eb="4">
      <t>セツビ</t>
    </rPh>
    <phoneticPr fontId="12"/>
  </si>
  <si>
    <r>
      <t>石灰石消費量（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</si>
  <si>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電子回路基板の防水加工からの</t>
    </r>
    <r>
      <rPr>
        <sz val="10"/>
        <rFont val="Times New Roman"/>
        <family val="1"/>
      </rPr>
      <t>PFCs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HFCs</t>
    </r>
    <phoneticPr fontId="12"/>
  </si>
  <si>
    <t>全損事故車両冷媒充填量</t>
    <rPh sb="2" eb="4">
      <t>ジコ</t>
    </rPh>
    <rPh sb="4" eb="6">
      <t>シャリョウ</t>
    </rPh>
    <rPh sb="6" eb="8">
      <t>レイバイ</t>
    </rPh>
    <phoneticPr fontId="5"/>
  </si>
  <si>
    <r>
      <t>PFCs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の除害効率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</si>
  <si>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の除害効率</t>
    </r>
    <rPh sb="4" eb="6">
      <t>ジョガイ</t>
    </rPh>
    <rPh sb="6" eb="8">
      <t>コウリツ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</si>
  <si>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4-94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2.H.</t>
    </r>
    <r>
      <rPr>
        <sz val="10"/>
        <rFont val="ＭＳ 明朝"/>
        <family val="1"/>
        <charset val="128"/>
      </rPr>
      <t>その他の排出量</t>
    </r>
    <rPh sb="12" eb="13">
      <t>タ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</si>
  <si>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4-42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2.C.</t>
    </r>
    <r>
      <rPr>
        <sz val="10"/>
        <rFont val="ＭＳ 明朝"/>
        <family val="1"/>
        <charset val="128"/>
      </rPr>
      <t>金属産業からの排出量</t>
    </r>
    <rPh sb="10" eb="12">
      <t>キンゾク</t>
    </rPh>
    <rPh sb="12" eb="14">
      <t>サンギョウ</t>
    </rPh>
    <phoneticPr fontId="2"/>
  </si>
  <si>
    <t>t-C/TJ</t>
    <phoneticPr fontId="2"/>
  </si>
  <si>
    <t>3, 14, 42, 52, 56, 63, 87, 94</t>
    <phoneticPr fontId="2"/>
  </si>
  <si>
    <t>MJ/L</t>
    <phoneticPr fontId="2"/>
  </si>
  <si>
    <t>kL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</si>
  <si>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4-11  </t>
    </r>
    <r>
      <rPr>
        <sz val="10"/>
        <rFont val="ＭＳ 明朝"/>
        <family val="1"/>
        <charset val="128"/>
      </rPr>
      <t>石灰石及びドロマイトの消費量（セラミックス製品用）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</si>
  <si>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4-47 </t>
    </r>
    <r>
      <rPr>
        <sz val="10"/>
        <rFont val="ＭＳ 明朝"/>
        <family val="1"/>
        <charset val="128"/>
      </rPr>
      <t>石灰石及びドロマイト（鉄鋼・製錬用）の消費量</t>
    </r>
    <rPh sb="6" eb="9">
      <t>セッカイセキ</t>
    </rPh>
    <rPh sb="9" eb="10">
      <t>オヨ</t>
    </rPh>
    <rPh sb="17" eb="19">
      <t>テッコウ</t>
    </rPh>
    <rPh sb="20" eb="22">
      <t>セイレン</t>
    </rPh>
    <rPh sb="22" eb="23">
      <t>ヨウ</t>
    </rPh>
    <rPh sb="25" eb="28">
      <t>ショウヒリョウ</t>
    </rPh>
    <phoneticPr fontId="2"/>
  </si>
  <si>
    <r>
      <t>1</t>
    </r>
    <r>
      <rPr>
        <sz val="10"/>
        <rFont val="ＭＳ 明朝"/>
        <family val="1"/>
        <charset val="128"/>
      </rPr>
      <t>台あたり製造時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充填量</t>
    </r>
    <rPh sb="1" eb="2">
      <t>ダイ</t>
    </rPh>
    <rPh sb="5" eb="7">
      <t>セイゾウ</t>
    </rPh>
    <rPh sb="7" eb="8">
      <t>ジ</t>
    </rPh>
    <rPh sb="11" eb="13">
      <t>ジュウテン</t>
    </rPh>
    <rPh sb="13" eb="14">
      <t>リョウ</t>
    </rPh>
    <phoneticPr fontId="62"/>
  </si>
  <si>
    <r>
      <t>HFC</t>
    </r>
    <r>
      <rPr>
        <sz val="10"/>
        <rFont val="ＭＳ 明朝"/>
        <family val="1"/>
        <charset val="128"/>
      </rPr>
      <t>機器生産台数</t>
    </r>
    <rPh sb="3" eb="5">
      <t>キキ</t>
    </rPh>
    <rPh sb="5" eb="7">
      <t>セイサン</t>
    </rPh>
    <rPh sb="7" eb="9">
      <t>ダイスウ</t>
    </rPh>
    <phoneticPr fontId="62"/>
  </si>
  <si>
    <t>エチレン</t>
    <phoneticPr fontId="12"/>
  </si>
  <si>
    <t>https://www.nies.go.jp/gio/copyright/index.html</t>
  </si>
  <si>
    <t>NO</t>
  </si>
  <si>
    <t>C</t>
  </si>
  <si>
    <t>－</t>
  </si>
  <si>
    <t>-</t>
  </si>
  <si>
    <r>
      <rPr>
        <sz val="10.5"/>
        <color theme="1"/>
        <rFont val="ＭＳ 明朝"/>
        <family val="1"/>
        <charset val="128"/>
      </rPr>
      <t>※データをご使用の際は、「</t>
    </r>
    <r>
      <rPr>
        <sz val="10.5"/>
        <color theme="1"/>
        <rFont val="Times New Roman"/>
        <family val="1"/>
      </rPr>
      <t>GIO</t>
    </r>
    <r>
      <rPr>
        <sz val="10.5"/>
        <color theme="1"/>
        <rFont val="ＭＳ 明朝"/>
        <family val="1"/>
        <charset val="128"/>
      </rPr>
      <t>サイトポリシー」をご覧ください。</t>
    </r>
    <rPh sb="26" eb="27">
      <t>ラン</t>
    </rPh>
    <phoneticPr fontId="70"/>
  </si>
  <si>
    <r>
      <rPr>
        <sz val="11"/>
        <rFont val="ＭＳ 明朝"/>
        <family val="1"/>
        <charset val="128"/>
      </rPr>
      <t>国立環境研究所　温室効果ガスインベントリオフィス</t>
    </r>
    <rPh sb="0" eb="2">
      <t>コクリツ</t>
    </rPh>
    <rPh sb="2" eb="4">
      <t>カンキョウ</t>
    </rPh>
    <rPh sb="4" eb="7">
      <t>ケンキュウショ</t>
    </rPh>
    <rPh sb="8" eb="10">
      <t>オンシツ</t>
    </rPh>
    <rPh sb="10" eb="12">
      <t>コウカ</t>
    </rPh>
    <phoneticPr fontId="2"/>
  </si>
  <si>
    <r>
      <rPr>
        <sz val="11"/>
        <rFont val="ＭＳ 明朝"/>
        <family val="1"/>
        <charset val="128"/>
      </rPr>
      <t>シート名</t>
    </r>
    <rPh sb="3" eb="4">
      <t>メイ</t>
    </rPh>
    <phoneticPr fontId="2"/>
  </si>
  <si>
    <r>
      <rPr>
        <sz val="11"/>
        <color theme="1"/>
        <rFont val="ＭＳ 明朝"/>
        <family val="1"/>
        <charset val="128"/>
      </rPr>
      <t>表番号（表</t>
    </r>
    <r>
      <rPr>
        <sz val="11"/>
        <color theme="1"/>
        <rFont val="Times New Roman"/>
        <family val="1"/>
      </rPr>
      <t>4-</t>
    </r>
    <r>
      <rPr>
        <sz val="11"/>
        <color theme="1"/>
        <rFont val="ＭＳ 明朝"/>
        <family val="1"/>
        <charset val="128"/>
      </rPr>
      <t>）</t>
    </r>
    <rPh sb="0" eb="1">
      <t>ヒョウ</t>
    </rPh>
    <rPh sb="1" eb="3">
      <t>バンゴウ</t>
    </rPh>
    <rPh sb="4" eb="5">
      <t>ヒョウ</t>
    </rPh>
    <phoneticPr fontId="70"/>
  </si>
  <si>
    <r>
      <rPr>
        <sz val="11"/>
        <rFont val="ＭＳ 明朝"/>
        <family val="1"/>
        <charset val="128"/>
      </rPr>
      <t>内容</t>
    </r>
    <rPh sb="0" eb="2">
      <t>ナイヨウ</t>
    </rPh>
    <phoneticPr fontId="2"/>
  </si>
  <si>
    <r>
      <t>NIR</t>
    </r>
    <r>
      <rPr>
        <u/>
        <sz val="11"/>
        <color indexed="12"/>
        <rFont val="ＭＳ 明朝"/>
        <family val="1"/>
        <charset val="128"/>
      </rPr>
      <t>第</t>
    </r>
    <r>
      <rPr>
        <u/>
        <sz val="11"/>
        <color indexed="12"/>
        <rFont val="Times New Roman"/>
        <family val="1"/>
      </rPr>
      <t>4</t>
    </r>
    <r>
      <rPr>
        <u/>
        <sz val="11"/>
        <color indexed="12"/>
        <rFont val="ＭＳ 明朝"/>
        <family val="1"/>
        <charset val="128"/>
      </rPr>
      <t>章</t>
    </r>
    <r>
      <rPr>
        <u/>
        <sz val="11"/>
        <color indexed="12"/>
        <rFont val="Times New Roman"/>
        <family val="1"/>
      </rPr>
      <t>_</t>
    </r>
    <r>
      <rPr>
        <u/>
        <sz val="11"/>
        <color indexed="12"/>
        <rFont val="ＭＳ 明朝"/>
        <family val="1"/>
        <charset val="128"/>
      </rPr>
      <t>排出量</t>
    </r>
    <rPh sb="3" eb="4">
      <t>ダイ</t>
    </rPh>
    <phoneticPr fontId="2"/>
  </si>
  <si>
    <r>
      <rPr>
        <sz val="11"/>
        <rFont val="ＭＳ 明朝"/>
        <family val="1"/>
        <charset val="128"/>
      </rPr>
      <t>各カテゴリーの排出量</t>
    </r>
    <rPh sb="0" eb="1">
      <t>カク</t>
    </rPh>
    <rPh sb="7" eb="9">
      <t>ハイシュツ</t>
    </rPh>
    <rPh sb="9" eb="10">
      <t>リョウ</t>
    </rPh>
    <phoneticPr fontId="2"/>
  </si>
  <si>
    <r>
      <t>NIR</t>
    </r>
    <r>
      <rPr>
        <u/>
        <sz val="11"/>
        <color indexed="12"/>
        <rFont val="ＭＳ 明朝"/>
        <family val="1"/>
        <charset val="128"/>
      </rPr>
      <t>第</t>
    </r>
    <r>
      <rPr>
        <u/>
        <sz val="11"/>
        <color indexed="12"/>
        <rFont val="Times New Roman"/>
        <family val="1"/>
      </rPr>
      <t>4</t>
    </r>
    <r>
      <rPr>
        <u/>
        <sz val="11"/>
        <color indexed="12"/>
        <rFont val="ＭＳ 明朝"/>
        <family val="1"/>
        <charset val="128"/>
      </rPr>
      <t>章</t>
    </r>
    <r>
      <rPr>
        <u/>
        <sz val="11"/>
        <color indexed="12"/>
        <rFont val="Times New Roman"/>
        <family val="1"/>
      </rPr>
      <t>_</t>
    </r>
    <r>
      <rPr>
        <u/>
        <sz val="11"/>
        <color indexed="12"/>
        <rFont val="ＭＳ 明朝"/>
        <family val="1"/>
        <charset val="128"/>
      </rPr>
      <t>排出量以外のデータ</t>
    </r>
    <rPh sb="3" eb="4">
      <t>ダイ</t>
    </rPh>
    <phoneticPr fontId="2"/>
  </si>
  <si>
    <r>
      <rPr>
        <sz val="11"/>
        <rFont val="ＭＳ 明朝"/>
        <family val="1"/>
        <charset val="128"/>
      </rPr>
      <t>排出量以外の時系列データ
（活動量、排出係数、その他パラメータ）</t>
    </r>
    <rPh sb="0" eb="2">
      <t>ハイシュツ</t>
    </rPh>
    <rPh sb="2" eb="3">
      <t>リョウ</t>
    </rPh>
    <rPh sb="3" eb="5">
      <t>イガイ</t>
    </rPh>
    <rPh sb="6" eb="9">
      <t>ジケイレツ</t>
    </rPh>
    <rPh sb="14" eb="16">
      <t>カツドウ</t>
    </rPh>
    <rPh sb="16" eb="17">
      <t>リョウ</t>
    </rPh>
    <rPh sb="18" eb="20">
      <t>ハイシュツ</t>
    </rPh>
    <rPh sb="20" eb="22">
      <t>ケイスウ</t>
    </rPh>
    <rPh sb="25" eb="26">
      <t>タ</t>
    </rPh>
    <phoneticPr fontId="2"/>
  </si>
  <si>
    <t>Contents</t>
    <phoneticPr fontId="2"/>
  </si>
  <si>
    <r>
      <rPr>
        <sz val="11"/>
        <rFont val="ＭＳ 明朝"/>
        <family val="1"/>
        <charset val="128"/>
      </rPr>
      <t>－</t>
    </r>
    <phoneticPr fontId="2"/>
  </si>
  <si>
    <r>
      <rPr>
        <sz val="11"/>
        <color theme="1"/>
        <rFont val="ＭＳ 明朝"/>
        <family val="1"/>
        <charset val="128"/>
      </rPr>
      <t>本シート</t>
    </r>
    <rPh sb="0" eb="1">
      <t>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</si>
</sst>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176" formatCode="#,##0_);[Red]\(#,##0\)"/>
    <numFmt numFmtId="177" formatCode="#,##0_ "/>
    <numFmt numFmtId="178" formatCode="0.0%"/>
    <numFmt numFmtId="179" formatCode="#,##0.0_ "/>
    <numFmt numFmtId="180" formatCode="#,##0.00_ "/>
    <numFmt numFmtId="181" formatCode="0.000_ "/>
    <numFmt numFmtId="182" formatCode="0.0_ "/>
    <numFmt numFmtId="183" formatCode="#,##0.0000"/>
    <numFmt numFmtId="184" formatCode="#,##0.0"/>
    <numFmt numFmtId="185" formatCode="#,##0.000"/>
    <numFmt numFmtId="186" formatCode="0.00_ "/>
    <numFmt numFmtId="187" formatCode="0.0000000_ "/>
    <numFmt numFmtId="188" formatCode="#,##0.0000000_ "/>
    <numFmt numFmtId="189" formatCode="#,##0.000000"/>
    <numFmt numFmtId="190" formatCode="0.000"/>
    <numFmt numFmtId="191" formatCode="0.0"/>
    <numFmt numFmtId="192" formatCode="#,##0.0000_ "/>
    <numFmt numFmtId="193" formatCode="0.000000_ "/>
    <numFmt numFmtId="194" formatCode="0.0000"/>
    <numFmt numFmtId="195" formatCode="0.0000_ "/>
    <numFmt numFmtId="196" formatCode="0.000%"/>
    <numFmt numFmtId="197" formatCode="_-* #,##0.00_-;\-* #,##0.00_-;_-* &quot;-&quot;??_-;_-@_-"/>
    <numFmt numFmtId="198" formatCode="_-* #,##0.00\ _F_-;\-* #,##0.00\ _F_-;_-* &quot;-&quot;??\ _F_-;_-@_-"/>
    <numFmt numFmtId="199" formatCode="#,##0.000;[Red]\-#,##0.000"/>
    <numFmt numFmtId="200" formatCode="#,##0.000_ ;[Red]\-#,##0.000\ "/>
    <numFmt numFmtId="201" formatCode="#,##0.0000;[Red]\-#,##0.0000"/>
    <numFmt numFmtId="202" formatCode="#,##0.0;[Red]\-#,##0.0"/>
    <numFmt numFmtId="203" formatCode="0_ "/>
    <numFmt numFmtId="204" formatCode="0.00_);[Red]\(0.00\)"/>
    <numFmt numFmtId="205" formatCode="0.0_);[Red]\(0.0\)"/>
    <numFmt numFmtId="206" formatCode="0_);[Red]\(0\)"/>
    <numFmt numFmtId="207" formatCode="#,##0.00000;[Red]\-#,##0.00000"/>
    <numFmt numFmtId="208" formatCode="#,##0_ ;[Red]\-#,##0\ "/>
    <numFmt numFmtId="209" formatCode="yyyy&quot;年&quot;m&quot;月&quot;;@"/>
  </numFmts>
  <fonts count="9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Times New Roman"/>
      <family val="1"/>
    </font>
    <font>
      <sz val="12"/>
      <name val="Osaka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6"/>
      <name val="ＭＳ Ｐゴシック"/>
      <family val="2"/>
      <charset val="128"/>
      <scheme val="minor"/>
    </font>
    <font>
      <b/>
      <sz val="14"/>
      <name val="Times New Roman"/>
      <family val="1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Times New Roman"/>
      <family val="1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6"/>
      <name val="Times New Roman"/>
      <family val="2"/>
      <charset val="128"/>
    </font>
    <font>
      <vertAlign val="subscript"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name val="Times New Roman"/>
      <family val="1"/>
    </font>
    <font>
      <b/>
      <sz val="14"/>
      <name val="Times New Roman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Times New Roman"/>
      <family val="1"/>
    </font>
    <font>
      <b/>
      <sz val="14"/>
      <name val="ＭＳ 明朝"/>
      <family val="1"/>
      <charset val="128"/>
    </font>
    <font>
      <sz val="10"/>
      <name val="Times New Roman"/>
      <family val="1"/>
      <charset val="128"/>
    </font>
    <font>
      <sz val="6"/>
      <name val="Osaka"/>
      <family val="3"/>
      <charset val="128"/>
    </font>
    <font>
      <sz val="10"/>
      <name val="ＭＳ Ｐ明朝"/>
      <family val="1"/>
      <charset val="128"/>
    </font>
    <font>
      <sz val="10"/>
      <color rgb="FFFF0000"/>
      <name val="Times New Roman"/>
      <family val="1"/>
      <charset val="128"/>
    </font>
    <font>
      <sz val="9"/>
      <color rgb="FFFF0000"/>
      <name val="Times New Roman"/>
      <family val="1"/>
      <charset val="128"/>
    </font>
    <font>
      <sz val="9"/>
      <name val="ＭＳ Ｐ明朝"/>
      <family val="1"/>
      <charset val="128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99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52">
    <xf numFmtId="0" fontId="0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7" fillId="3" borderId="1">
      <alignment horizontal="right" vertical="center"/>
    </xf>
    <xf numFmtId="0" fontId="7" fillId="3" borderId="1">
      <alignment horizontal="right" vertical="center"/>
    </xf>
    <xf numFmtId="0" fontId="7" fillId="3" borderId="3">
      <alignment horizontal="right" vertical="center"/>
    </xf>
    <xf numFmtId="4" fontId="8" fillId="0" borderId="4" applyFill="0" applyBorder="0" applyProtection="0">
      <alignment horizontal="right" vertical="center"/>
    </xf>
    <xf numFmtId="0" fontId="7" fillId="0" borderId="0" applyNumberFormat="0">
      <alignment horizontal="right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7" fillId="0" borderId="6">
      <alignment horizontal="left" vertical="top" wrapText="1"/>
    </xf>
    <xf numFmtId="0" fontId="9" fillId="0" borderId="0" applyNumberFormat="0" applyFill="0" applyBorder="0" applyAlignment="0" applyProtection="0"/>
    <xf numFmtId="0" fontId="6" fillId="0" borderId="0" applyBorder="0">
      <alignment horizontal="right" vertical="center"/>
    </xf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3" fontId="6" fillId="5" borderId="1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>
      <alignment vertical="center"/>
    </xf>
    <xf numFmtId="0" fontId="11" fillId="0" borderId="0"/>
    <xf numFmtId="0" fontId="16" fillId="0" borderId="0"/>
    <xf numFmtId="0" fontId="17" fillId="0" borderId="0"/>
    <xf numFmtId="0" fontId="18" fillId="11" borderId="27" applyNumberFormat="0" applyAlignment="0" applyProtection="0"/>
    <xf numFmtId="0" fontId="19" fillId="0" borderId="0"/>
    <xf numFmtId="0" fontId="8" fillId="0" borderId="0" applyNumberFormat="0" applyFill="0" applyBorder="0" applyProtection="0">
      <alignment horizontal="left" vertical="center"/>
    </xf>
    <xf numFmtId="0" fontId="6" fillId="2" borderId="28">
      <alignment horizontal="right" vertical="center"/>
    </xf>
    <xf numFmtId="0" fontId="19" fillId="0" borderId="0" applyNumberFormat="0" applyFont="0" applyFill="0" applyBorder="0" applyProtection="0">
      <alignment horizontal="left" vertical="center" indent="2"/>
    </xf>
    <xf numFmtId="0" fontId="19" fillId="6" borderId="0" applyNumberFormat="0" applyFont="0" applyBorder="0" applyAlignment="0" applyProtection="0"/>
    <xf numFmtId="0" fontId="19" fillId="0" borderId="0" applyNumberFormat="0" applyFont="0" applyFill="0" applyBorder="0" applyProtection="0">
      <alignment horizontal="left" vertical="center" indent="5"/>
    </xf>
    <xf numFmtId="0" fontId="6" fillId="0" borderId="1">
      <alignment horizontal="right" vertical="center"/>
    </xf>
    <xf numFmtId="0" fontId="19" fillId="0" borderId="31"/>
    <xf numFmtId="0" fontId="21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2" borderId="29">
      <alignment horizontal="right" vertical="center"/>
    </xf>
    <xf numFmtId="0" fontId="6" fillId="0" borderId="29">
      <alignment horizontal="right" vertical="center"/>
    </xf>
    <xf numFmtId="4" fontId="19" fillId="0" borderId="0"/>
    <xf numFmtId="0" fontId="7" fillId="3" borderId="30">
      <alignment horizontal="right" vertical="center"/>
    </xf>
    <xf numFmtId="0" fontId="7" fillId="3" borderId="29">
      <alignment horizontal="right" vertical="center"/>
    </xf>
    <xf numFmtId="0" fontId="7" fillId="3" borderId="2">
      <alignment horizontal="right" vertical="center"/>
    </xf>
    <xf numFmtId="0" fontId="22" fillId="0" borderId="0"/>
    <xf numFmtId="4" fontId="7" fillId="3" borderId="3">
      <alignment horizontal="right" vertical="center"/>
    </xf>
    <xf numFmtId="0" fontId="6" fillId="0" borderId="0"/>
    <xf numFmtId="0" fontId="6" fillId="13" borderId="1">
      <alignment horizontal="right" vertical="center"/>
    </xf>
    <xf numFmtId="0" fontId="6" fillId="13" borderId="0" applyBorder="0">
      <alignment horizontal="right" vertical="center"/>
    </xf>
    <xf numFmtId="0" fontId="19" fillId="0" borderId="0"/>
    <xf numFmtId="0" fontId="19" fillId="12" borderId="1"/>
    <xf numFmtId="4" fontId="19" fillId="0" borderId="0"/>
    <xf numFmtId="4" fontId="6" fillId="0" borderId="1" applyFill="0" applyBorder="0" applyProtection="0">
      <alignment horizontal="right" vertical="center"/>
    </xf>
    <xf numFmtId="0" fontId="24" fillId="0" borderId="0" applyNumberFormat="0" applyFill="0" applyBorder="0" applyAlignment="0" applyProtection="0"/>
    <xf numFmtId="0" fontId="6" fillId="0" borderId="0"/>
    <xf numFmtId="4" fontId="19" fillId="0" borderId="0"/>
    <xf numFmtId="4" fontId="19" fillId="0" borderId="0"/>
    <xf numFmtId="0" fontId="17" fillId="0" borderId="0"/>
    <xf numFmtId="4" fontId="4" fillId="0" borderId="0"/>
    <xf numFmtId="0" fontId="6" fillId="6" borderId="1"/>
    <xf numFmtId="0" fontId="7" fillId="3" borderId="3">
      <alignment horizontal="right" vertical="center"/>
    </xf>
    <xf numFmtId="0" fontId="21" fillId="2" borderId="57">
      <alignment horizontal="right" vertical="center"/>
    </xf>
    <xf numFmtId="0" fontId="7" fillId="3" borderId="58">
      <alignment horizontal="right" vertical="center"/>
    </xf>
    <xf numFmtId="0" fontId="6" fillId="0" borderId="1" applyNumberFormat="0" applyFill="0" applyAlignment="0" applyProtection="0"/>
    <xf numFmtId="0" fontId="7" fillId="3" borderId="1">
      <alignment horizontal="right" vertical="center"/>
    </xf>
    <xf numFmtId="0" fontId="7" fillId="3" borderId="1">
      <alignment horizontal="right" vertical="center"/>
    </xf>
    <xf numFmtId="0" fontId="6" fillId="0" borderId="5">
      <alignment horizontal="left" vertical="center" wrapText="1" indent="2"/>
    </xf>
    <xf numFmtId="0" fontId="7" fillId="3" borderId="3">
      <alignment horizontal="right" vertical="center"/>
    </xf>
    <xf numFmtId="0" fontId="6" fillId="0" borderId="1">
      <alignment horizontal="right" vertical="center"/>
    </xf>
    <xf numFmtId="0" fontId="21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3" borderId="2">
      <alignment horizontal="right" vertical="center"/>
    </xf>
    <xf numFmtId="0" fontId="23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9" fillId="0" borderId="0" applyNumberFormat="0" applyFont="0" applyFill="0" applyBorder="0" applyProtection="0">
      <alignment horizontal="left" vertical="center" indent="2"/>
    </xf>
    <xf numFmtId="0" fontId="19" fillId="0" borderId="0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19" fillId="0" borderId="0" applyNumberFormat="0" applyFont="0" applyFill="0" applyBorder="0" applyProtection="0">
      <alignment horizontal="left" vertical="center" indent="5"/>
    </xf>
    <xf numFmtId="0" fontId="19" fillId="0" borderId="0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0" fontId="26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31" borderId="0" applyNumberFormat="0" applyBorder="0" applyAlignment="0" applyProtection="0"/>
    <xf numFmtId="0" fontId="8" fillId="13" borderId="0" applyBorder="0" applyAlignment="0"/>
    <xf numFmtId="4" fontId="8" fillId="13" borderId="0" applyBorder="0" applyAlignment="0"/>
    <xf numFmtId="4" fontId="6" fillId="13" borderId="0" applyBorder="0">
      <alignment horizontal="right" vertical="center"/>
    </xf>
    <xf numFmtId="4" fontId="6" fillId="2" borderId="0" applyBorder="0">
      <alignment horizontal="right" vertical="center"/>
    </xf>
    <xf numFmtId="4" fontId="6" fillId="2" borderId="0" applyBorder="0">
      <alignment horizontal="right" vertical="center"/>
    </xf>
    <xf numFmtId="4" fontId="7" fillId="2" borderId="1">
      <alignment horizontal="right" vertical="center"/>
    </xf>
    <xf numFmtId="4" fontId="21" fillId="2" borderId="1">
      <alignment horizontal="right" vertical="center"/>
    </xf>
    <xf numFmtId="4" fontId="7" fillId="3" borderId="1">
      <alignment horizontal="right" vertical="center"/>
    </xf>
    <xf numFmtId="4" fontId="7" fillId="3" borderId="1">
      <alignment horizontal="right" vertical="center"/>
    </xf>
    <xf numFmtId="4" fontId="7" fillId="3" borderId="2">
      <alignment horizontal="right" vertical="center"/>
    </xf>
    <xf numFmtId="4" fontId="7" fillId="3" borderId="3">
      <alignment horizontal="right" vertical="center"/>
    </xf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8" fillId="32" borderId="32" applyNumberFormat="0" applyAlignment="0" applyProtection="0"/>
    <xf numFmtId="0" fontId="29" fillId="15" borderId="0" applyNumberFormat="0" applyBorder="0" applyAlignment="0" applyProtection="0"/>
    <xf numFmtId="0" fontId="30" fillId="32" borderId="33" applyNumberFormat="0" applyAlignment="0" applyProtection="0"/>
    <xf numFmtId="0" fontId="31" fillId="32" borderId="33" applyNumberFormat="0" applyAlignment="0" applyProtection="0"/>
    <xf numFmtId="0" fontId="32" fillId="33" borderId="34" applyNumberFormat="0" applyAlignment="0" applyProtection="0"/>
    <xf numFmtId="197" fontId="22" fillId="0" borderId="0" applyFont="0" applyFill="0" applyBorder="0" applyAlignment="0" applyProtection="0"/>
    <xf numFmtId="198" fontId="33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34" fillId="19" borderId="33" applyNumberFormat="0" applyAlignment="0" applyProtection="0"/>
    <xf numFmtId="0" fontId="35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0" borderId="36" applyNumberFormat="0" applyFill="0" applyAlignment="0" applyProtection="0"/>
    <xf numFmtId="0" fontId="41" fillId="0" borderId="37" applyNumberFormat="0" applyFill="0" applyAlignment="0" applyProtection="0"/>
    <xf numFmtId="0" fontId="42" fillId="0" borderId="38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33" applyNumberFormat="0" applyAlignment="0" applyProtection="0"/>
    <xf numFmtId="4" fontId="6" fillId="0" borderId="0" applyBorder="0">
      <alignment horizontal="right" vertical="center"/>
    </xf>
    <xf numFmtId="0" fontId="6" fillId="0" borderId="9">
      <alignment horizontal="right" vertical="center"/>
    </xf>
    <xf numFmtId="4" fontId="6" fillId="0" borderId="1">
      <alignment horizontal="right" vertical="center"/>
    </xf>
    <xf numFmtId="1" fontId="20" fillId="2" borderId="0" applyBorder="0">
      <alignment horizontal="right" vertical="center"/>
    </xf>
    <xf numFmtId="0" fontId="44" fillId="0" borderId="39" applyNumberFormat="0" applyFill="0" applyAlignment="0" applyProtection="0"/>
    <xf numFmtId="0" fontId="45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4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4" fontId="6" fillId="0" borderId="0" applyFill="0" applyBorder="0" applyProtection="0">
      <alignment horizontal="right" vertical="center"/>
    </xf>
    <xf numFmtId="4" fontId="6" fillId="0" borderId="0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0" fontId="8" fillId="0" borderId="0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0" fontId="19" fillId="6" borderId="0" applyNumberFormat="0" applyFont="0" applyBorder="0" applyAlignment="0" applyProtection="0"/>
    <xf numFmtId="4" fontId="19" fillId="6" borderId="0" applyNumberFormat="0" applyFont="0" applyBorder="0" applyAlignment="0" applyProtection="0"/>
    <xf numFmtId="4" fontId="19" fillId="6" borderId="0" applyNumberFormat="0" applyFont="0" applyBorder="0" applyAlignment="0" applyProtection="0"/>
    <xf numFmtId="0" fontId="19" fillId="6" borderId="0" applyNumberFormat="0" applyFont="0" applyBorder="0" applyAlignment="0" applyProtection="0"/>
    <xf numFmtId="0" fontId="19" fillId="6" borderId="0" applyNumberFormat="0" applyFont="0" applyBorder="0" applyAlignment="0" applyProtection="0"/>
    <xf numFmtId="0" fontId="33" fillId="4" borderId="0" applyNumberFormat="0" applyFont="0" applyBorder="0" applyAlignment="0" applyProtection="0"/>
    <xf numFmtId="0" fontId="25" fillId="35" borderId="40" applyNumberFormat="0" applyFont="0" applyAlignment="0" applyProtection="0"/>
    <xf numFmtId="0" fontId="19" fillId="35" borderId="40" applyNumberFormat="0" applyFont="0" applyAlignment="0" applyProtection="0"/>
    <xf numFmtId="0" fontId="47" fillId="32" borderId="32" applyNumberFormat="0" applyAlignment="0" applyProtection="0"/>
    <xf numFmtId="9" fontId="33" fillId="0" borderId="0" applyFont="0" applyFill="0" applyBorder="0" applyAlignment="0" applyProtection="0"/>
    <xf numFmtId="0" fontId="48" fillId="15" borderId="0" applyNumberFormat="0" applyBorder="0" applyAlignment="0" applyProtection="0"/>
    <xf numFmtId="4" fontId="6" fillId="6" borderId="1"/>
    <xf numFmtId="0" fontId="6" fillId="6" borderId="29"/>
    <xf numFmtId="0" fontId="49" fillId="0" borderId="0" applyNumberFormat="0" applyFill="0" applyBorder="0" applyAlignment="0" applyProtection="0"/>
    <xf numFmtId="0" fontId="50" fillId="0" borderId="3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36" applyNumberFormat="0" applyFill="0" applyAlignment="0" applyProtection="0"/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39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33" borderId="34" applyNumberFormat="0" applyAlignment="0" applyProtection="0"/>
    <xf numFmtId="0" fontId="2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0" borderId="0" applyNumberFormat="0" applyFont="0" applyFill="0" applyBorder="0" applyProtection="0">
      <alignment horizontal="left" vertical="center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4" fontId="19" fillId="0" borderId="0"/>
    <xf numFmtId="0" fontId="60" fillId="0" borderId="0"/>
    <xf numFmtId="0" fontId="19" fillId="6" borderId="0" applyNumberFormat="0" applyFont="0" applyBorder="0" applyAlignment="0" applyProtection="0"/>
    <xf numFmtId="0" fontId="24" fillId="0" borderId="0" applyNumberFormat="0" applyFill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31" borderId="0" applyNumberFormat="0" applyBorder="0" applyAlignment="0" applyProtection="0"/>
    <xf numFmtId="0" fontId="29" fillId="15" borderId="0" applyNumberFormat="0" applyBorder="0" applyAlignment="0" applyProtection="0"/>
    <xf numFmtId="0" fontId="31" fillId="32" borderId="33" applyNumberFormat="0" applyAlignment="0" applyProtection="0"/>
    <xf numFmtId="0" fontId="32" fillId="33" borderId="34" applyNumberFormat="0" applyAlignment="0" applyProtection="0"/>
    <xf numFmtId="0" fontId="37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40" fillId="0" borderId="36" applyNumberFormat="0" applyFill="0" applyAlignment="0" applyProtection="0"/>
    <xf numFmtId="0" fontId="41" fillId="0" borderId="37" applyNumberFormat="0" applyFill="0" applyAlignment="0" applyProtection="0"/>
    <xf numFmtId="0" fontId="42" fillId="0" borderId="38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33" applyNumberFormat="0" applyAlignment="0" applyProtection="0"/>
    <xf numFmtId="0" fontId="44" fillId="0" borderId="39" applyNumberFormat="0" applyFill="0" applyAlignment="0" applyProtection="0"/>
    <xf numFmtId="0" fontId="45" fillId="34" borderId="0" applyNumberFormat="0" applyBorder="0" applyAlignment="0" applyProtection="0"/>
    <xf numFmtId="0" fontId="19" fillId="0" borderId="0"/>
    <xf numFmtId="0" fontId="25" fillId="35" borderId="40" applyNumberFormat="0" applyFont="0" applyAlignment="0" applyProtection="0"/>
    <xf numFmtId="0" fontId="47" fillId="32" borderId="32" applyNumberFormat="0" applyAlignment="0" applyProtection="0"/>
    <xf numFmtId="0" fontId="49" fillId="0" borderId="0" applyNumberFormat="0" applyFill="0" applyBorder="0" applyAlignment="0" applyProtection="0"/>
    <xf numFmtId="0" fontId="50" fillId="0" borderId="35" applyNumberFormat="0" applyFill="0" applyAlignment="0" applyProtection="0"/>
    <xf numFmtId="0" fontId="57" fillId="0" borderId="0" applyNumberFormat="0" applyFill="0" applyBorder="0" applyAlignment="0" applyProtection="0"/>
    <xf numFmtId="0" fontId="61" fillId="0" borderId="0">
      <alignment horizontal="left" vertical="center" indent="1"/>
    </xf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7" fillId="2" borderId="41">
      <alignment horizontal="right" vertical="center"/>
    </xf>
    <xf numFmtId="4" fontId="7" fillId="2" borderId="41">
      <alignment horizontal="right" vertical="center"/>
    </xf>
    <xf numFmtId="0" fontId="21" fillId="2" borderId="41">
      <alignment horizontal="right" vertical="center"/>
    </xf>
    <xf numFmtId="4" fontId="21" fillId="2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2">
      <alignment horizontal="right" vertical="center"/>
    </xf>
    <xf numFmtId="4" fontId="7" fillId="3" borderId="42">
      <alignment horizontal="right" vertical="center"/>
    </xf>
    <xf numFmtId="0" fontId="7" fillId="3" borderId="43">
      <alignment horizontal="right" vertical="center"/>
    </xf>
    <xf numFmtId="4" fontId="7" fillId="3" borderId="43">
      <alignment horizontal="right" vertical="center"/>
    </xf>
    <xf numFmtId="0" fontId="31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2" borderId="42">
      <alignment horizontal="left" vertical="center"/>
    </xf>
    <xf numFmtId="0" fontId="37" fillId="0" borderId="0" applyNumberFormat="0" applyFill="0" applyBorder="0" applyAlignment="0" applyProtection="0"/>
    <xf numFmtId="0" fontId="43" fillId="19" borderId="33" applyNumberFormat="0" applyAlignment="0" applyProtection="0"/>
    <xf numFmtId="0" fontId="6" fillId="0" borderId="41">
      <alignment horizontal="right" vertical="center"/>
    </xf>
    <xf numFmtId="4" fontId="6" fillId="0" borderId="41">
      <alignment horizontal="right" vertical="center"/>
    </xf>
    <xf numFmtId="0" fontId="17" fillId="0" borderId="0"/>
    <xf numFmtId="0" fontId="6" fillId="0" borderId="41" applyNumberFormat="0" applyFill="0" applyAlignment="0" applyProtection="0"/>
    <xf numFmtId="0" fontId="47" fillId="32" borderId="32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6" fillId="6" borderId="41"/>
    <xf numFmtId="4" fontId="6" fillId="6" borderId="41"/>
    <xf numFmtId="0" fontId="50" fillId="0" borderId="35" applyNumberFormat="0" applyFill="0" applyAlignment="0" applyProtection="0"/>
    <xf numFmtId="0" fontId="5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1" borderId="27" applyNumberFormat="0" applyAlignment="0" applyProtection="0"/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0" fontId="19" fillId="0" borderId="0"/>
    <xf numFmtId="49" fontId="6" fillId="0" borderId="41" applyNumberFormat="0" applyFont="0" applyFill="0" applyBorder="0" applyProtection="0">
      <alignment horizontal="left" vertical="center" indent="2"/>
    </xf>
    <xf numFmtId="49" fontId="6" fillId="0" borderId="42" applyNumberFormat="0" applyFont="0" applyFill="0" applyBorder="0" applyProtection="0">
      <alignment horizontal="left" vertical="center" indent="5"/>
    </xf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39" fillId="16" borderId="0" applyNumberFormat="0" applyBorder="0" applyAlignment="0" applyProtection="0"/>
    <xf numFmtId="4" fontId="19" fillId="0" borderId="0"/>
    <xf numFmtId="0" fontId="19" fillId="0" borderId="0"/>
    <xf numFmtId="0" fontId="17" fillId="0" borderId="0"/>
    <xf numFmtId="4" fontId="6" fillId="0" borderId="41" applyFill="0" applyBorder="0" applyProtection="0">
      <alignment horizontal="right" vertical="center"/>
    </xf>
    <xf numFmtId="49" fontId="8" fillId="0" borderId="41" applyNumberFormat="0" applyFill="0" applyBorder="0" applyProtection="0">
      <alignment horizontal="left" vertical="center"/>
    </xf>
    <xf numFmtId="0" fontId="19" fillId="6" borderId="0" applyNumberFormat="0" applyFont="0" applyBorder="0" applyAlignment="0" applyProtection="0"/>
    <xf numFmtId="0" fontId="48" fillId="15" borderId="0" applyNumberFormat="0" applyBorder="0" applyAlignment="0" applyProtection="0"/>
    <xf numFmtId="0" fontId="52" fillId="0" borderId="36" applyNumberFormat="0" applyFill="0" applyAlignment="0" applyProtection="0"/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39" applyNumberFormat="0" applyFill="0" applyAlignment="0" applyProtection="0"/>
    <xf numFmtId="0" fontId="58" fillId="33" borderId="34" applyNumberFormat="0" applyAlignment="0" applyProtection="0"/>
    <xf numFmtId="0" fontId="24" fillId="0" borderId="0" applyNumberFormat="0" applyFill="0" applyBorder="0" applyAlignment="0" applyProtection="0"/>
    <xf numFmtId="0" fontId="17" fillId="0" borderId="0"/>
    <xf numFmtId="0" fontId="18" fillId="11" borderId="27" applyNumberFormat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8" fillId="32" borderId="32" applyNumberFormat="0" applyAlignment="0" applyProtection="0"/>
    <xf numFmtId="0" fontId="30" fillId="32" borderId="33" applyNumberFormat="0" applyAlignment="0" applyProtection="0"/>
    <xf numFmtId="0" fontId="35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17" fillId="0" borderId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7" fillId="2" borderId="1">
      <alignment horizontal="right" vertical="center"/>
    </xf>
    <xf numFmtId="4" fontId="7" fillId="2" borderId="1">
      <alignment horizontal="right" vertical="center"/>
    </xf>
    <xf numFmtId="0" fontId="21" fillId="2" borderId="1">
      <alignment horizontal="right" vertical="center"/>
    </xf>
    <xf numFmtId="4" fontId="21" fillId="2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198" fontId="10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34" fillId="19" borderId="33" applyNumberFormat="0" applyAlignment="0" applyProtection="0"/>
    <xf numFmtId="0" fontId="6" fillId="0" borderId="1">
      <alignment horizontal="right" vertical="center"/>
    </xf>
    <xf numFmtId="4" fontId="6" fillId="0" borderId="1">
      <alignment horizontal="right" vertical="center"/>
    </xf>
    <xf numFmtId="0" fontId="1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19" fillId="0" borderId="0"/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3" fontId="6" fillId="5" borderId="1" applyNumberFormat="0" applyFont="0" applyBorder="0" applyAlignment="0" applyProtection="0">
      <alignment horizontal="right" vertical="center"/>
    </xf>
    <xf numFmtId="9" fontId="10" fillId="0" borderId="0" applyFont="0" applyFill="0" applyBorder="0" applyAlignment="0" applyProtection="0"/>
    <xf numFmtId="0" fontId="6" fillId="6" borderId="1"/>
    <xf numFmtId="4" fontId="6" fillId="6" borderId="1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19" fillId="0" borderId="0"/>
    <xf numFmtId="4" fontId="7" fillId="3" borderId="41">
      <alignment horizontal="right" vertical="center"/>
    </xf>
    <xf numFmtId="0" fontId="6" fillId="6" borderId="41"/>
    <xf numFmtId="0" fontId="30" fillId="32" borderId="33" applyNumberFormat="0" applyAlignment="0" applyProtection="0"/>
    <xf numFmtId="0" fontId="7" fillId="2" borderId="41">
      <alignment horizontal="right" vertical="center"/>
    </xf>
    <xf numFmtId="0" fontId="6" fillId="0" borderId="41">
      <alignment horizontal="right" vertical="center"/>
    </xf>
    <xf numFmtId="0" fontId="50" fillId="0" borderId="35" applyNumberFormat="0" applyFill="0" applyAlignment="0" applyProtection="0"/>
    <xf numFmtId="0" fontId="6" fillId="2" borderId="42">
      <alignment horizontal="left" vertical="center"/>
    </xf>
    <xf numFmtId="0" fontId="43" fillId="19" borderId="33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25" fillId="35" borderId="40" applyNumberFormat="0" applyFont="0" applyAlignment="0" applyProtection="0"/>
    <xf numFmtId="0" fontId="6" fillId="0" borderId="44">
      <alignment horizontal="left" vertical="center" wrapText="1" indent="2"/>
    </xf>
    <xf numFmtId="4" fontId="6" fillId="6" borderId="41"/>
    <xf numFmtId="49" fontId="8" fillId="0" borderId="41" applyNumberFormat="0" applyFill="0" applyBorder="0" applyProtection="0">
      <alignment horizontal="left" vertical="center"/>
    </xf>
    <xf numFmtId="0" fontId="6" fillId="0" borderId="41">
      <alignment horizontal="right" vertical="center"/>
    </xf>
    <xf numFmtId="4" fontId="7" fillId="3" borderId="43">
      <alignment horizontal="right" vertical="center"/>
    </xf>
    <xf numFmtId="4" fontId="7" fillId="3" borderId="41">
      <alignment horizontal="right" vertical="center"/>
    </xf>
    <xf numFmtId="4" fontId="7" fillId="3" borderId="41">
      <alignment horizontal="right" vertical="center"/>
    </xf>
    <xf numFmtId="0" fontId="21" fillId="2" borderId="41">
      <alignment horizontal="right" vertical="center"/>
    </xf>
    <xf numFmtId="0" fontId="7" fillId="2" borderId="41">
      <alignment horizontal="right" vertical="center"/>
    </xf>
    <xf numFmtId="49" fontId="6" fillId="0" borderId="41" applyNumberFormat="0" applyFont="0" applyFill="0" applyBorder="0" applyProtection="0">
      <alignment horizontal="left" vertical="center" indent="2"/>
    </xf>
    <xf numFmtId="0" fontId="43" fillId="19" borderId="33" applyNumberFormat="0" applyAlignment="0" applyProtection="0"/>
    <xf numFmtId="0" fontId="28" fillId="32" borderId="32" applyNumberFormat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0" fontId="34" fillId="19" borderId="33" applyNumberFormat="0" applyAlignment="0" applyProtection="0"/>
    <xf numFmtId="4" fontId="6" fillId="0" borderId="41" applyFill="0" applyBorder="0" applyProtection="0">
      <alignment horizontal="right" vertical="center"/>
    </xf>
    <xf numFmtId="0" fontId="31" fillId="32" borderId="33" applyNumberFormat="0" applyAlignment="0" applyProtection="0"/>
    <xf numFmtId="0" fontId="50" fillId="0" borderId="35" applyNumberFormat="0" applyFill="0" applyAlignment="0" applyProtection="0"/>
    <xf numFmtId="0" fontId="47" fillId="32" borderId="32" applyNumberFormat="0" applyAlignment="0" applyProtection="0"/>
    <xf numFmtId="0" fontId="6" fillId="0" borderId="41" applyNumberFormat="0" applyFill="0" applyAlignment="0" applyProtection="0"/>
    <xf numFmtId="4" fontId="6" fillId="0" borderId="41">
      <alignment horizontal="right" vertical="center"/>
    </xf>
    <xf numFmtId="0" fontId="6" fillId="0" borderId="41">
      <alignment horizontal="right" vertical="center"/>
    </xf>
    <xf numFmtId="0" fontId="43" fillId="19" borderId="33" applyNumberFormat="0" applyAlignment="0" applyProtection="0"/>
    <xf numFmtId="0" fontId="28" fillId="32" borderId="32" applyNumberFormat="0" applyAlignment="0" applyProtection="0"/>
    <xf numFmtId="0" fontId="30" fillId="32" borderId="33" applyNumberFormat="0" applyAlignment="0" applyProtection="0"/>
    <xf numFmtId="0" fontId="6" fillId="3" borderId="44">
      <alignment horizontal="left" vertical="center" wrapText="1" indent="2"/>
    </xf>
    <xf numFmtId="0" fontId="31" fillId="32" borderId="33" applyNumberFormat="0" applyAlignment="0" applyProtection="0"/>
    <xf numFmtId="0" fontId="31" fillId="32" borderId="33" applyNumberFormat="0" applyAlignment="0" applyProtection="0"/>
    <xf numFmtId="4" fontId="7" fillId="3" borderId="42">
      <alignment horizontal="right" vertical="center"/>
    </xf>
    <xf numFmtId="0" fontId="7" fillId="3" borderId="42">
      <alignment horizontal="right" vertical="center"/>
    </xf>
    <xf numFmtId="0" fontId="7" fillId="3" borderId="41">
      <alignment horizontal="right" vertical="center"/>
    </xf>
    <xf numFmtId="4" fontId="21" fillId="2" borderId="41">
      <alignment horizontal="right" vertical="center"/>
    </xf>
    <xf numFmtId="0" fontId="34" fillId="19" borderId="33" applyNumberFormat="0" applyAlignment="0" applyProtection="0"/>
    <xf numFmtId="0" fontId="35" fillId="0" borderId="35" applyNumberFormat="0" applyFill="0" applyAlignment="0" applyProtection="0"/>
    <xf numFmtId="0" fontId="50" fillId="0" borderId="35" applyNumberFormat="0" applyFill="0" applyAlignment="0" applyProtection="0"/>
    <xf numFmtId="0" fontId="25" fillId="35" borderId="40" applyNumberFormat="0" applyFont="0" applyAlignment="0" applyProtection="0"/>
    <xf numFmtId="0" fontId="43" fillId="19" borderId="33" applyNumberFormat="0" applyAlignment="0" applyProtection="0"/>
    <xf numFmtId="49" fontId="8" fillId="0" borderId="41" applyNumberFormat="0" applyFill="0" applyBorder="0" applyProtection="0">
      <alignment horizontal="left" vertical="center"/>
    </xf>
    <xf numFmtId="0" fontId="6" fillId="3" borderId="44">
      <alignment horizontal="left" vertical="center" wrapText="1" indent="2"/>
    </xf>
    <xf numFmtId="0" fontId="31" fillId="32" borderId="33" applyNumberFormat="0" applyAlignment="0" applyProtection="0"/>
    <xf numFmtId="0" fontId="6" fillId="0" borderId="44">
      <alignment horizontal="left" vertical="center" wrapText="1" indent="2"/>
    </xf>
    <xf numFmtId="0" fontId="25" fillId="35" borderId="40" applyNumberFormat="0" applyFont="0" applyAlignment="0" applyProtection="0"/>
    <xf numFmtId="0" fontId="19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4" fontId="6" fillId="6" borderId="41"/>
    <xf numFmtId="0" fontId="7" fillId="3" borderId="41">
      <alignment horizontal="right" vertical="center"/>
    </xf>
    <xf numFmtId="0" fontId="50" fillId="0" borderId="35" applyNumberFormat="0" applyFill="0" applyAlignment="0" applyProtection="0"/>
    <xf numFmtId="4" fontId="7" fillId="3" borderId="43">
      <alignment horizontal="right" vertical="center"/>
    </xf>
    <xf numFmtId="0" fontId="30" fillId="32" borderId="33" applyNumberFormat="0" applyAlignment="0" applyProtection="0"/>
    <xf numFmtId="0" fontId="7" fillId="3" borderId="42">
      <alignment horizontal="right" vertical="center"/>
    </xf>
    <xf numFmtId="0" fontId="31" fillId="32" borderId="33" applyNumberFormat="0" applyAlignment="0" applyProtection="0"/>
    <xf numFmtId="0" fontId="35" fillId="0" borderId="35" applyNumberFormat="0" applyFill="0" applyAlignment="0" applyProtection="0"/>
    <xf numFmtId="0" fontId="25" fillId="35" borderId="40" applyNumberFormat="0" applyFont="0" applyAlignment="0" applyProtection="0"/>
    <xf numFmtId="4" fontId="7" fillId="3" borderId="42">
      <alignment horizontal="right" vertical="center"/>
    </xf>
    <xf numFmtId="0" fontId="6" fillId="3" borderId="44">
      <alignment horizontal="left" vertical="center" wrapText="1" indent="2"/>
    </xf>
    <xf numFmtId="0" fontId="6" fillId="6" borderId="41"/>
    <xf numFmtId="183" fontId="6" fillId="5" borderId="41" applyNumberFormat="0" applyFont="0" applyBorder="0" applyAlignment="0" applyProtection="0">
      <alignment horizontal="right" vertical="center"/>
    </xf>
    <xf numFmtId="0" fontId="6" fillId="0" borderId="41" applyNumberFormat="0" applyFill="0" applyAlignment="0" applyProtection="0"/>
    <xf numFmtId="4" fontId="6" fillId="0" borderId="41" applyFill="0" applyBorder="0" applyProtection="0">
      <alignment horizontal="right" vertical="center"/>
    </xf>
    <xf numFmtId="4" fontId="7" fillId="2" borderId="41">
      <alignment horizontal="right" vertical="center"/>
    </xf>
    <xf numFmtId="0" fontId="35" fillId="0" borderId="35" applyNumberFormat="0" applyFill="0" applyAlignment="0" applyProtection="0"/>
    <xf numFmtId="49" fontId="8" fillId="0" borderId="41" applyNumberFormat="0" applyFill="0" applyBorder="0" applyProtection="0">
      <alignment horizontal="left" vertical="center"/>
    </xf>
    <xf numFmtId="49" fontId="6" fillId="0" borderId="42" applyNumberFormat="0" applyFont="0" applyFill="0" applyBorder="0" applyProtection="0">
      <alignment horizontal="left" vertical="center" indent="5"/>
    </xf>
    <xf numFmtId="0" fontId="6" fillId="2" borderId="42">
      <alignment horizontal="left" vertical="center"/>
    </xf>
    <xf numFmtId="0" fontId="31" fillId="32" borderId="33" applyNumberFormat="0" applyAlignment="0" applyProtection="0"/>
    <xf numFmtId="4" fontId="7" fillId="3" borderId="43">
      <alignment horizontal="right" vertical="center"/>
    </xf>
    <xf numFmtId="0" fontId="43" fillId="19" borderId="33" applyNumberFormat="0" applyAlignment="0" applyProtection="0"/>
    <xf numFmtId="0" fontId="43" fillId="19" borderId="33" applyNumberFormat="0" applyAlignment="0" applyProtection="0"/>
    <xf numFmtId="0" fontId="25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0" fontId="7" fillId="3" borderId="41">
      <alignment horizontal="right" vertical="center"/>
    </xf>
    <xf numFmtId="0" fontId="19" fillId="35" borderId="40" applyNumberFormat="0" applyFont="0" applyAlignment="0" applyProtection="0"/>
    <xf numFmtId="4" fontId="6" fillId="0" borderId="41">
      <alignment horizontal="right" vertical="center"/>
    </xf>
    <xf numFmtId="0" fontId="50" fillId="0" borderId="35" applyNumberFormat="0" applyFill="0" applyAlignment="0" applyProtection="0"/>
    <xf numFmtId="0" fontId="7" fillId="3" borderId="41">
      <alignment horizontal="right" vertical="center"/>
    </xf>
    <xf numFmtId="0" fontId="7" fillId="3" borderId="41">
      <alignment horizontal="right" vertical="center"/>
    </xf>
    <xf numFmtId="4" fontId="21" fillId="2" borderId="41">
      <alignment horizontal="right" vertical="center"/>
    </xf>
    <xf numFmtId="0" fontId="7" fillId="2" borderId="41">
      <alignment horizontal="right" vertical="center"/>
    </xf>
    <xf numFmtId="4" fontId="7" fillId="2" borderId="41">
      <alignment horizontal="right" vertical="center"/>
    </xf>
    <xf numFmtId="0" fontId="21" fillId="2" borderId="41">
      <alignment horizontal="right" vertical="center"/>
    </xf>
    <xf numFmtId="4" fontId="21" fillId="2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2">
      <alignment horizontal="right" vertical="center"/>
    </xf>
    <xf numFmtId="4" fontId="7" fillId="3" borderId="42">
      <alignment horizontal="right" vertical="center"/>
    </xf>
    <xf numFmtId="0" fontId="7" fillId="3" borderId="43">
      <alignment horizontal="right" vertical="center"/>
    </xf>
    <xf numFmtId="4" fontId="7" fillId="3" borderId="43">
      <alignment horizontal="right" vertical="center"/>
    </xf>
    <xf numFmtId="0" fontId="31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2" borderId="42">
      <alignment horizontal="left" vertical="center"/>
    </xf>
    <xf numFmtId="0" fontId="43" fillId="19" borderId="33" applyNumberFormat="0" applyAlignment="0" applyProtection="0"/>
    <xf numFmtId="0" fontId="6" fillId="0" borderId="41">
      <alignment horizontal="right" vertical="center"/>
    </xf>
    <xf numFmtId="4" fontId="6" fillId="0" borderId="41">
      <alignment horizontal="right" vertical="center"/>
    </xf>
    <xf numFmtId="0" fontId="6" fillId="0" borderId="41" applyNumberFormat="0" applyFill="0" applyAlignment="0" applyProtection="0"/>
    <xf numFmtId="0" fontId="47" fillId="32" borderId="32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6" fillId="6" borderId="41"/>
    <xf numFmtId="4" fontId="6" fillId="6" borderId="41"/>
    <xf numFmtId="0" fontId="50" fillId="0" borderId="35" applyNumberFormat="0" applyFill="0" applyAlignment="0" applyProtection="0"/>
    <xf numFmtId="0" fontId="19" fillId="35" borderId="40" applyNumberFormat="0" applyFont="0" applyAlignment="0" applyProtection="0"/>
    <xf numFmtId="0" fontId="25" fillId="35" borderId="40" applyNumberFormat="0" applyFont="0" applyAlignment="0" applyProtection="0"/>
    <xf numFmtId="0" fontId="6" fillId="0" borderId="41" applyNumberFormat="0" applyFill="0" applyAlignment="0" applyProtection="0"/>
    <xf numFmtId="0" fontId="35" fillId="0" borderId="35" applyNumberFormat="0" applyFill="0" applyAlignment="0" applyProtection="0"/>
    <xf numFmtId="0" fontId="50" fillId="0" borderId="35" applyNumberFormat="0" applyFill="0" applyAlignment="0" applyProtection="0"/>
    <xf numFmtId="0" fontId="34" fillId="19" borderId="33" applyNumberFormat="0" applyAlignment="0" applyProtection="0"/>
    <xf numFmtId="0" fontId="31" fillId="32" borderId="33" applyNumberFormat="0" applyAlignment="0" applyProtection="0"/>
    <xf numFmtId="4" fontId="21" fillId="2" borderId="41">
      <alignment horizontal="right" vertical="center"/>
    </xf>
    <xf numFmtId="0" fontId="7" fillId="2" borderId="41">
      <alignment horizontal="right" vertical="center"/>
    </xf>
    <xf numFmtId="183" fontId="6" fillId="5" borderId="41" applyNumberFormat="0" applyFont="0" applyBorder="0" applyAlignment="0" applyProtection="0">
      <alignment horizontal="right" vertical="center"/>
    </xf>
    <xf numFmtId="0" fontId="35" fillId="0" borderId="35" applyNumberFormat="0" applyFill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49" fontId="6" fillId="0" borderId="42" applyNumberFormat="0" applyFont="0" applyFill="0" applyBorder="0" applyProtection="0">
      <alignment horizontal="left" vertical="center" indent="5"/>
    </xf>
    <xf numFmtId="49" fontId="6" fillId="0" borderId="41" applyNumberFormat="0" applyFont="0" applyFill="0" applyBorder="0" applyProtection="0">
      <alignment horizontal="left" vertical="center" indent="2"/>
    </xf>
    <xf numFmtId="4" fontId="6" fillId="0" borderId="41" applyFill="0" applyBorder="0" applyProtection="0">
      <alignment horizontal="right" vertical="center"/>
    </xf>
    <xf numFmtId="49" fontId="8" fillId="0" borderId="41" applyNumberFormat="0" applyFill="0" applyBorder="0" applyProtection="0">
      <alignment horizontal="left" vertical="center"/>
    </xf>
    <xf numFmtId="0" fontId="6" fillId="0" borderId="44">
      <alignment horizontal="left" vertical="center" wrapText="1" indent="2"/>
    </xf>
    <xf numFmtId="0" fontId="47" fillId="32" borderId="32" applyNumberFormat="0" applyAlignment="0" applyProtection="0"/>
    <xf numFmtId="0" fontId="7" fillId="3" borderId="43">
      <alignment horizontal="right" vertical="center"/>
    </xf>
    <xf numFmtId="0" fontId="34" fillId="19" borderId="33" applyNumberFormat="0" applyAlignment="0" applyProtection="0"/>
    <xf numFmtId="0" fontId="7" fillId="3" borderId="43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0" fontId="28" fillId="32" borderId="32" applyNumberFormat="0" applyAlignment="0" applyProtection="0"/>
    <xf numFmtId="0" fontId="30" fillId="32" borderId="33" applyNumberFormat="0" applyAlignment="0" applyProtection="0"/>
    <xf numFmtId="0" fontId="35" fillId="0" borderId="35" applyNumberFormat="0" applyFill="0" applyAlignment="0" applyProtection="0"/>
    <xf numFmtId="0" fontId="6" fillId="6" borderId="41"/>
    <xf numFmtId="4" fontId="6" fillId="6" borderId="41"/>
    <xf numFmtId="4" fontId="7" fillId="3" borderId="41">
      <alignment horizontal="right" vertical="center"/>
    </xf>
    <xf numFmtId="0" fontId="21" fillId="2" borderId="41">
      <alignment horizontal="right" vertical="center"/>
    </xf>
    <xf numFmtId="0" fontId="34" fillId="19" borderId="33" applyNumberFormat="0" applyAlignment="0" applyProtection="0"/>
    <xf numFmtId="0" fontId="31" fillId="32" borderId="33" applyNumberFormat="0" applyAlignment="0" applyProtection="0"/>
    <xf numFmtId="4" fontId="6" fillId="0" borderId="41">
      <alignment horizontal="right" vertical="center"/>
    </xf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47" fillId="32" borderId="32" applyNumberFormat="0" applyAlignment="0" applyProtection="0"/>
    <xf numFmtId="0" fontId="43" fillId="19" borderId="33" applyNumberFormat="0" applyAlignment="0" applyProtection="0"/>
    <xf numFmtId="0" fontId="30" fillId="32" borderId="33" applyNumberFormat="0" applyAlignment="0" applyProtection="0"/>
    <xf numFmtId="0" fontId="28" fillId="32" borderId="32" applyNumberFormat="0" applyAlignment="0" applyProtection="0"/>
    <xf numFmtId="0" fontId="7" fillId="3" borderId="43">
      <alignment horizontal="right" vertical="center"/>
    </xf>
    <xf numFmtId="0" fontId="21" fillId="2" borderId="41">
      <alignment horizontal="right" vertical="center"/>
    </xf>
    <xf numFmtId="4" fontId="7" fillId="2" borderId="41">
      <alignment horizontal="right" vertical="center"/>
    </xf>
    <xf numFmtId="4" fontId="7" fillId="3" borderId="41">
      <alignment horizontal="right" vertical="center"/>
    </xf>
    <xf numFmtId="49" fontId="6" fillId="0" borderId="42" applyNumberFormat="0" applyFont="0" applyFill="0" applyBorder="0" applyProtection="0">
      <alignment horizontal="left" vertical="center" indent="5"/>
    </xf>
    <xf numFmtId="4" fontId="6" fillId="0" borderId="41" applyFill="0" applyBorder="0" applyProtection="0">
      <alignment horizontal="right" vertical="center"/>
    </xf>
    <xf numFmtId="4" fontId="7" fillId="2" borderId="41">
      <alignment horizontal="right" vertical="center"/>
    </xf>
    <xf numFmtId="0" fontId="19" fillId="0" borderId="0"/>
    <xf numFmtId="0" fontId="43" fillId="19" borderId="33" applyNumberFormat="0" applyAlignment="0" applyProtection="0"/>
    <xf numFmtId="0" fontId="34" fillId="19" borderId="33" applyNumberFormat="0" applyAlignment="0" applyProtection="0"/>
    <xf numFmtId="0" fontId="30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28" fillId="32" borderId="32" applyNumberFormat="0" applyAlignment="0" applyProtection="0"/>
    <xf numFmtId="0" fontId="30" fillId="32" borderId="33" applyNumberFormat="0" applyAlignment="0" applyProtection="0"/>
    <xf numFmtId="0" fontId="31" fillId="32" borderId="33" applyNumberFormat="0" applyAlignment="0" applyProtection="0"/>
    <xf numFmtId="0" fontId="34" fillId="19" borderId="33" applyNumberFormat="0" applyAlignment="0" applyProtection="0"/>
    <xf numFmtId="0" fontId="35" fillId="0" borderId="35" applyNumberFormat="0" applyFill="0" applyAlignment="0" applyProtection="0"/>
    <xf numFmtId="0" fontId="43" fillId="19" borderId="33" applyNumberFormat="0" applyAlignment="0" applyProtection="0"/>
    <xf numFmtId="0" fontId="25" fillId="35" borderId="40" applyNumberFormat="0" applyFont="0" applyAlignment="0" applyProtection="0"/>
    <xf numFmtId="0" fontId="19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0" fontId="31" fillId="32" borderId="33" applyNumberFormat="0" applyAlignment="0" applyProtection="0"/>
    <xf numFmtId="0" fontId="43" fillId="19" borderId="33" applyNumberFormat="0" applyAlignment="0" applyProtection="0"/>
    <xf numFmtId="0" fontId="25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0" fontId="31" fillId="32" borderId="33" applyNumberFormat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43" fillId="19" borderId="33" applyNumberForma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49" fontId="6" fillId="0" borderId="2" applyNumberFormat="0" applyFont="0" applyFill="0" applyBorder="0" applyProtection="0">
      <alignment horizontal="left" vertical="center" indent="5"/>
    </xf>
    <xf numFmtId="0" fontId="28" fillId="32" borderId="32" applyNumberFormat="0" applyAlignment="0" applyProtection="0"/>
    <xf numFmtId="0" fontId="30" fillId="32" borderId="33" applyNumberFormat="0" applyAlignment="0" applyProtection="0"/>
    <xf numFmtId="0" fontId="35" fillId="0" borderId="35" applyNumberFormat="0" applyFill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0" fontId="7" fillId="2" borderId="41">
      <alignment horizontal="right" vertical="center"/>
    </xf>
    <xf numFmtId="4" fontId="7" fillId="2" borderId="41">
      <alignment horizontal="right" vertical="center"/>
    </xf>
    <xf numFmtId="0" fontId="21" fillId="2" borderId="41">
      <alignment horizontal="right" vertical="center"/>
    </xf>
    <xf numFmtId="4" fontId="21" fillId="2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34" fillId="19" borderId="33" applyNumberFormat="0" applyAlignment="0" applyProtection="0"/>
    <xf numFmtId="0" fontId="6" fillId="0" borderId="41">
      <alignment horizontal="right" vertical="center"/>
    </xf>
    <xf numFmtId="4" fontId="6" fillId="0" borderId="41">
      <alignment horizontal="right" vertical="center"/>
    </xf>
    <xf numFmtId="4" fontId="6" fillId="0" borderId="41" applyFill="0" applyBorder="0" applyProtection="0">
      <alignment horizontal="right" vertical="center"/>
    </xf>
    <xf numFmtId="49" fontId="8" fillId="0" borderId="41" applyNumberFormat="0" applyFill="0" applyBorder="0" applyProtection="0">
      <alignment horizontal="left" vertical="center"/>
    </xf>
    <xf numFmtId="0" fontId="6" fillId="0" borderId="41" applyNumberFormat="0" applyFill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6" fillId="6" borderId="41"/>
    <xf numFmtId="4" fontId="6" fillId="6" borderId="41"/>
    <xf numFmtId="4" fontId="7" fillId="3" borderId="41">
      <alignment horizontal="right" vertical="center"/>
    </xf>
    <xf numFmtId="0" fontId="6" fillId="6" borderId="41"/>
    <xf numFmtId="0" fontId="30" fillId="32" borderId="33" applyNumberFormat="0" applyAlignment="0" applyProtection="0"/>
    <xf numFmtId="0" fontId="7" fillId="2" borderId="41">
      <alignment horizontal="right" vertical="center"/>
    </xf>
    <xf numFmtId="0" fontId="6" fillId="0" borderId="41">
      <alignment horizontal="right" vertical="center"/>
    </xf>
    <xf numFmtId="0" fontId="50" fillId="0" borderId="35" applyNumberFormat="0" applyFill="0" applyAlignment="0" applyProtection="0"/>
    <xf numFmtId="0" fontId="6" fillId="2" borderId="42">
      <alignment horizontal="left" vertical="center"/>
    </xf>
    <xf numFmtId="0" fontId="43" fillId="19" borderId="33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25" fillId="35" borderId="40" applyNumberFormat="0" applyFont="0" applyAlignment="0" applyProtection="0"/>
    <xf numFmtId="0" fontId="6" fillId="0" borderId="44">
      <alignment horizontal="left" vertical="center" wrapText="1" indent="2"/>
    </xf>
    <xf numFmtId="4" fontId="6" fillId="6" borderId="41"/>
    <xf numFmtId="49" fontId="8" fillId="0" borderId="41" applyNumberFormat="0" applyFill="0" applyBorder="0" applyProtection="0">
      <alignment horizontal="left" vertical="center"/>
    </xf>
    <xf numFmtId="0" fontId="6" fillId="0" borderId="41">
      <alignment horizontal="right" vertical="center"/>
    </xf>
    <xf numFmtId="4" fontId="7" fillId="3" borderId="43">
      <alignment horizontal="right" vertical="center"/>
    </xf>
    <xf numFmtId="4" fontId="7" fillId="3" borderId="41">
      <alignment horizontal="right" vertical="center"/>
    </xf>
    <xf numFmtId="4" fontId="7" fillId="3" borderId="41">
      <alignment horizontal="right" vertical="center"/>
    </xf>
    <xf numFmtId="0" fontId="21" fillId="2" borderId="41">
      <alignment horizontal="right" vertical="center"/>
    </xf>
    <xf numFmtId="0" fontId="7" fillId="2" borderId="41">
      <alignment horizontal="right" vertical="center"/>
    </xf>
    <xf numFmtId="49" fontId="6" fillId="0" borderId="41" applyNumberFormat="0" applyFont="0" applyFill="0" applyBorder="0" applyProtection="0">
      <alignment horizontal="left" vertical="center" indent="2"/>
    </xf>
    <xf numFmtId="0" fontId="43" fillId="19" borderId="33" applyNumberFormat="0" applyAlignment="0" applyProtection="0"/>
    <xf numFmtId="0" fontId="28" fillId="32" borderId="32" applyNumberFormat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0" fontId="34" fillId="19" borderId="33" applyNumberFormat="0" applyAlignment="0" applyProtection="0"/>
    <xf numFmtId="4" fontId="6" fillId="0" borderId="41" applyFill="0" applyBorder="0" applyProtection="0">
      <alignment horizontal="right" vertical="center"/>
    </xf>
    <xf numFmtId="0" fontId="31" fillId="32" borderId="33" applyNumberFormat="0" applyAlignment="0" applyProtection="0"/>
    <xf numFmtId="0" fontId="50" fillId="0" borderId="35" applyNumberFormat="0" applyFill="0" applyAlignment="0" applyProtection="0"/>
    <xf numFmtId="0" fontId="47" fillId="32" borderId="32" applyNumberFormat="0" applyAlignment="0" applyProtection="0"/>
    <xf numFmtId="0" fontId="6" fillId="0" borderId="41" applyNumberFormat="0" applyFill="0" applyAlignment="0" applyProtection="0"/>
    <xf numFmtId="4" fontId="6" fillId="0" borderId="41">
      <alignment horizontal="right" vertical="center"/>
    </xf>
    <xf numFmtId="0" fontId="6" fillId="0" borderId="41">
      <alignment horizontal="right" vertical="center"/>
    </xf>
    <xf numFmtId="0" fontId="43" fillId="19" borderId="33" applyNumberFormat="0" applyAlignment="0" applyProtection="0"/>
    <xf numFmtId="0" fontId="28" fillId="32" borderId="32" applyNumberFormat="0" applyAlignment="0" applyProtection="0"/>
    <xf numFmtId="0" fontId="30" fillId="32" borderId="33" applyNumberFormat="0" applyAlignment="0" applyProtection="0"/>
    <xf numFmtId="0" fontId="6" fillId="3" borderId="44">
      <alignment horizontal="left" vertical="center" wrapText="1" indent="2"/>
    </xf>
    <xf numFmtId="0" fontId="31" fillId="32" borderId="33" applyNumberFormat="0" applyAlignment="0" applyProtection="0"/>
    <xf numFmtId="0" fontId="31" fillId="32" borderId="33" applyNumberFormat="0" applyAlignment="0" applyProtection="0"/>
    <xf numFmtId="4" fontId="7" fillId="3" borderId="42">
      <alignment horizontal="right" vertical="center"/>
    </xf>
    <xf numFmtId="0" fontId="7" fillId="3" borderId="42">
      <alignment horizontal="right" vertical="center"/>
    </xf>
    <xf numFmtId="0" fontId="7" fillId="3" borderId="41">
      <alignment horizontal="right" vertical="center"/>
    </xf>
    <xf numFmtId="4" fontId="21" fillId="2" borderId="41">
      <alignment horizontal="right" vertical="center"/>
    </xf>
    <xf numFmtId="0" fontId="34" fillId="19" borderId="33" applyNumberFormat="0" applyAlignment="0" applyProtection="0"/>
    <xf numFmtId="0" fontId="35" fillId="0" borderId="35" applyNumberFormat="0" applyFill="0" applyAlignment="0" applyProtection="0"/>
    <xf numFmtId="0" fontId="50" fillId="0" borderId="35" applyNumberFormat="0" applyFill="0" applyAlignment="0" applyProtection="0"/>
    <xf numFmtId="0" fontId="25" fillId="35" borderId="40" applyNumberFormat="0" applyFont="0" applyAlignment="0" applyProtection="0"/>
    <xf numFmtId="0" fontId="43" fillId="19" borderId="33" applyNumberFormat="0" applyAlignment="0" applyProtection="0"/>
    <xf numFmtId="49" fontId="8" fillId="0" borderId="41" applyNumberFormat="0" applyFill="0" applyBorder="0" applyProtection="0">
      <alignment horizontal="left" vertical="center"/>
    </xf>
    <xf numFmtId="0" fontId="6" fillId="3" borderId="44">
      <alignment horizontal="left" vertical="center" wrapText="1" indent="2"/>
    </xf>
    <xf numFmtId="0" fontId="31" fillId="32" borderId="33" applyNumberFormat="0" applyAlignment="0" applyProtection="0"/>
    <xf numFmtId="0" fontId="6" fillId="0" borderId="44">
      <alignment horizontal="left" vertical="center" wrapText="1" indent="2"/>
    </xf>
    <xf numFmtId="0" fontId="25" fillId="35" borderId="40" applyNumberFormat="0" applyFont="0" applyAlignment="0" applyProtection="0"/>
    <xf numFmtId="0" fontId="19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4" fontId="6" fillId="6" borderId="41"/>
    <xf numFmtId="0" fontId="7" fillId="3" borderId="41">
      <alignment horizontal="right" vertical="center"/>
    </xf>
    <xf numFmtId="0" fontId="50" fillId="0" borderId="35" applyNumberFormat="0" applyFill="0" applyAlignment="0" applyProtection="0"/>
    <xf numFmtId="4" fontId="7" fillId="3" borderId="43">
      <alignment horizontal="right" vertical="center"/>
    </xf>
    <xf numFmtId="0" fontId="30" fillId="32" borderId="33" applyNumberFormat="0" applyAlignment="0" applyProtection="0"/>
    <xf numFmtId="0" fontId="7" fillId="3" borderId="42">
      <alignment horizontal="right" vertical="center"/>
    </xf>
    <xf numFmtId="0" fontId="31" fillId="32" borderId="33" applyNumberFormat="0" applyAlignment="0" applyProtection="0"/>
    <xf numFmtId="0" fontId="35" fillId="0" borderId="35" applyNumberFormat="0" applyFill="0" applyAlignment="0" applyProtection="0"/>
    <xf numFmtId="0" fontId="25" fillId="35" borderId="40" applyNumberFormat="0" applyFont="0" applyAlignment="0" applyProtection="0"/>
    <xf numFmtId="4" fontId="7" fillId="3" borderId="42">
      <alignment horizontal="right" vertical="center"/>
    </xf>
    <xf numFmtId="0" fontId="6" fillId="3" borderId="44">
      <alignment horizontal="left" vertical="center" wrapText="1" indent="2"/>
    </xf>
    <xf numFmtId="0" fontId="6" fillId="6" borderId="41"/>
    <xf numFmtId="183" fontId="6" fillId="5" borderId="41" applyNumberFormat="0" applyFont="0" applyBorder="0" applyAlignment="0" applyProtection="0">
      <alignment horizontal="right" vertical="center"/>
    </xf>
    <xf numFmtId="0" fontId="6" fillId="0" borderId="41" applyNumberFormat="0" applyFill="0" applyAlignment="0" applyProtection="0"/>
    <xf numFmtId="4" fontId="6" fillId="0" borderId="41" applyFill="0" applyBorder="0" applyProtection="0">
      <alignment horizontal="right" vertical="center"/>
    </xf>
    <xf numFmtId="4" fontId="7" fillId="2" borderId="41">
      <alignment horizontal="right" vertical="center"/>
    </xf>
    <xf numFmtId="0" fontId="35" fillId="0" borderId="35" applyNumberFormat="0" applyFill="0" applyAlignment="0" applyProtection="0"/>
    <xf numFmtId="49" fontId="8" fillId="0" borderId="41" applyNumberFormat="0" applyFill="0" applyBorder="0" applyProtection="0">
      <alignment horizontal="left" vertical="center"/>
    </xf>
    <xf numFmtId="49" fontId="6" fillId="0" borderId="42" applyNumberFormat="0" applyFont="0" applyFill="0" applyBorder="0" applyProtection="0">
      <alignment horizontal="left" vertical="center" indent="5"/>
    </xf>
    <xf numFmtId="0" fontId="6" fillId="2" borderId="42">
      <alignment horizontal="left" vertical="center"/>
    </xf>
    <xf numFmtId="0" fontId="31" fillId="32" borderId="33" applyNumberFormat="0" applyAlignment="0" applyProtection="0"/>
    <xf numFmtId="4" fontId="7" fillId="3" borderId="43">
      <alignment horizontal="right" vertical="center"/>
    </xf>
    <xf numFmtId="0" fontId="43" fillId="19" borderId="33" applyNumberFormat="0" applyAlignment="0" applyProtection="0"/>
    <xf numFmtId="0" fontId="43" fillId="19" borderId="33" applyNumberFormat="0" applyAlignment="0" applyProtection="0"/>
    <xf numFmtId="0" fontId="25" fillId="35" borderId="40" applyNumberFormat="0" applyFont="0" applyAlignment="0" applyProtection="0"/>
    <xf numFmtId="0" fontId="47" fillId="32" borderId="32" applyNumberFormat="0" applyAlignment="0" applyProtection="0"/>
    <xf numFmtId="0" fontId="50" fillId="0" borderId="35" applyNumberFormat="0" applyFill="0" applyAlignment="0" applyProtection="0"/>
    <xf numFmtId="0" fontId="7" fillId="3" borderId="41">
      <alignment horizontal="right" vertical="center"/>
    </xf>
    <xf numFmtId="0" fontId="19" fillId="35" borderId="40" applyNumberFormat="0" applyFont="0" applyAlignment="0" applyProtection="0"/>
    <xf numFmtId="4" fontId="6" fillId="0" borderId="41">
      <alignment horizontal="right" vertical="center"/>
    </xf>
    <xf numFmtId="0" fontId="50" fillId="0" borderId="35" applyNumberFormat="0" applyFill="0" applyAlignment="0" applyProtection="0"/>
    <xf numFmtId="0" fontId="7" fillId="3" borderId="41">
      <alignment horizontal="right" vertical="center"/>
    </xf>
    <xf numFmtId="0" fontId="7" fillId="3" borderId="41">
      <alignment horizontal="right" vertical="center"/>
    </xf>
    <xf numFmtId="4" fontId="21" fillId="2" borderId="41">
      <alignment horizontal="right" vertical="center"/>
    </xf>
    <xf numFmtId="0" fontId="7" fillId="2" borderId="41">
      <alignment horizontal="right" vertical="center"/>
    </xf>
    <xf numFmtId="4" fontId="7" fillId="2" borderId="41">
      <alignment horizontal="right" vertical="center"/>
    </xf>
    <xf numFmtId="0" fontId="21" fillId="2" borderId="41">
      <alignment horizontal="right" vertical="center"/>
    </xf>
    <xf numFmtId="4" fontId="21" fillId="2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4" fontId="7" fillId="3" borderId="41">
      <alignment horizontal="right" vertical="center"/>
    </xf>
    <xf numFmtId="0" fontId="7" fillId="3" borderId="42">
      <alignment horizontal="right" vertical="center"/>
    </xf>
    <xf numFmtId="4" fontId="7" fillId="3" borderId="42">
      <alignment horizontal="right" vertical="center"/>
    </xf>
    <xf numFmtId="0" fontId="7" fillId="3" borderId="43">
      <alignment horizontal="right" vertical="center"/>
    </xf>
    <xf numFmtId="4" fontId="7" fillId="3" borderId="43">
      <alignment horizontal="right" vertical="center"/>
    </xf>
    <xf numFmtId="0" fontId="31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2" borderId="42">
      <alignment horizontal="left" vertical="center"/>
    </xf>
    <xf numFmtId="0" fontId="43" fillId="19" borderId="33" applyNumberFormat="0" applyAlignment="0" applyProtection="0"/>
    <xf numFmtId="0" fontId="6" fillId="0" borderId="41">
      <alignment horizontal="right" vertical="center"/>
    </xf>
    <xf numFmtId="4" fontId="6" fillId="0" borderId="41">
      <alignment horizontal="right" vertical="center"/>
    </xf>
    <xf numFmtId="0" fontId="6" fillId="0" borderId="41" applyNumberFormat="0" applyFill="0" applyAlignment="0" applyProtection="0"/>
    <xf numFmtId="0" fontId="47" fillId="32" borderId="32" applyNumberFormat="0" applyAlignment="0" applyProtection="0"/>
    <xf numFmtId="183" fontId="6" fillId="5" borderId="41" applyNumberFormat="0" applyFont="0" applyBorder="0" applyAlignment="0" applyProtection="0">
      <alignment horizontal="right" vertical="center"/>
    </xf>
    <xf numFmtId="0" fontId="6" fillId="6" borderId="41"/>
    <xf numFmtId="4" fontId="6" fillId="6" borderId="41"/>
    <xf numFmtId="0" fontId="50" fillId="0" borderId="35" applyNumberFormat="0" applyFill="0" applyAlignment="0" applyProtection="0"/>
    <xf numFmtId="0" fontId="19" fillId="35" borderId="40" applyNumberFormat="0" applyFont="0" applyAlignment="0" applyProtection="0"/>
    <xf numFmtId="0" fontId="25" fillId="35" borderId="40" applyNumberFormat="0" applyFont="0" applyAlignment="0" applyProtection="0"/>
    <xf numFmtId="0" fontId="6" fillId="0" borderId="41" applyNumberFormat="0" applyFill="0" applyAlignment="0" applyProtection="0"/>
    <xf numFmtId="0" fontId="35" fillId="0" borderId="35" applyNumberFormat="0" applyFill="0" applyAlignment="0" applyProtection="0"/>
    <xf numFmtId="0" fontId="50" fillId="0" borderId="35" applyNumberFormat="0" applyFill="0" applyAlignment="0" applyProtection="0"/>
    <xf numFmtId="0" fontId="34" fillId="19" borderId="33" applyNumberFormat="0" applyAlignment="0" applyProtection="0"/>
    <xf numFmtId="0" fontId="31" fillId="32" borderId="33" applyNumberFormat="0" applyAlignment="0" applyProtection="0"/>
    <xf numFmtId="4" fontId="21" fillId="2" borderId="41">
      <alignment horizontal="right" vertical="center"/>
    </xf>
    <xf numFmtId="0" fontId="7" fillId="2" borderId="41">
      <alignment horizontal="right" vertical="center"/>
    </xf>
    <xf numFmtId="183" fontId="6" fillId="5" borderId="41" applyNumberFormat="0" applyFont="0" applyBorder="0" applyAlignment="0" applyProtection="0">
      <alignment horizontal="right" vertical="center"/>
    </xf>
    <xf numFmtId="0" fontId="35" fillId="0" borderId="35" applyNumberFormat="0" applyFill="0" applyAlignment="0" applyProtection="0"/>
    <xf numFmtId="49" fontId="6" fillId="0" borderId="41" applyNumberFormat="0" applyFont="0" applyFill="0" applyBorder="0" applyProtection="0">
      <alignment horizontal="left" vertical="center" indent="2"/>
    </xf>
    <xf numFmtId="49" fontId="6" fillId="0" borderId="42" applyNumberFormat="0" applyFont="0" applyFill="0" applyBorder="0" applyProtection="0">
      <alignment horizontal="left" vertical="center" indent="5"/>
    </xf>
    <xf numFmtId="49" fontId="6" fillId="0" borderId="41" applyNumberFormat="0" applyFont="0" applyFill="0" applyBorder="0" applyProtection="0">
      <alignment horizontal="left" vertical="center" indent="2"/>
    </xf>
    <xf numFmtId="4" fontId="6" fillId="0" borderId="41" applyFill="0" applyBorder="0" applyProtection="0">
      <alignment horizontal="right" vertical="center"/>
    </xf>
    <xf numFmtId="49" fontId="8" fillId="0" borderId="41" applyNumberFormat="0" applyFill="0" applyBorder="0" applyProtection="0">
      <alignment horizontal="left" vertical="center"/>
    </xf>
    <xf numFmtId="0" fontId="6" fillId="0" borderId="44">
      <alignment horizontal="left" vertical="center" wrapText="1" indent="2"/>
    </xf>
    <xf numFmtId="0" fontId="47" fillId="32" borderId="32" applyNumberFormat="0" applyAlignment="0" applyProtection="0"/>
    <xf numFmtId="0" fontId="7" fillId="3" borderId="43">
      <alignment horizontal="right" vertical="center"/>
    </xf>
    <xf numFmtId="0" fontId="34" fillId="19" borderId="33" applyNumberFormat="0" applyAlignment="0" applyProtection="0"/>
    <xf numFmtId="0" fontId="7" fillId="3" borderId="43">
      <alignment horizontal="right" vertical="center"/>
    </xf>
    <xf numFmtId="4" fontId="7" fillId="3" borderId="41">
      <alignment horizontal="right" vertical="center"/>
    </xf>
    <xf numFmtId="0" fontId="7" fillId="3" borderId="41">
      <alignment horizontal="right" vertical="center"/>
    </xf>
    <xf numFmtId="0" fontId="28" fillId="32" borderId="32" applyNumberFormat="0" applyAlignment="0" applyProtection="0"/>
    <xf numFmtId="0" fontId="30" fillId="32" borderId="33" applyNumberFormat="0" applyAlignment="0" applyProtection="0"/>
    <xf numFmtId="0" fontId="35" fillId="0" borderId="35" applyNumberFormat="0" applyFill="0" applyAlignment="0" applyProtection="0"/>
    <xf numFmtId="0" fontId="6" fillId="6" borderId="41"/>
    <xf numFmtId="4" fontId="6" fillId="6" borderId="41"/>
    <xf numFmtId="4" fontId="7" fillId="3" borderId="41">
      <alignment horizontal="right" vertical="center"/>
    </xf>
    <xf numFmtId="0" fontId="21" fillId="2" borderId="41">
      <alignment horizontal="right" vertical="center"/>
    </xf>
    <xf numFmtId="0" fontId="34" fillId="19" borderId="33" applyNumberFormat="0" applyAlignment="0" applyProtection="0"/>
    <xf numFmtId="0" fontId="31" fillId="32" borderId="33" applyNumberFormat="0" applyAlignment="0" applyProtection="0"/>
    <xf numFmtId="4" fontId="6" fillId="0" borderId="41">
      <alignment horizontal="right" vertical="center"/>
    </xf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47" fillId="32" borderId="32" applyNumberFormat="0" applyAlignment="0" applyProtection="0"/>
    <xf numFmtId="0" fontId="43" fillId="19" borderId="33" applyNumberFormat="0" applyAlignment="0" applyProtection="0"/>
    <xf numFmtId="0" fontId="30" fillId="32" borderId="33" applyNumberFormat="0" applyAlignment="0" applyProtection="0"/>
    <xf numFmtId="0" fontId="28" fillId="32" borderId="32" applyNumberFormat="0" applyAlignment="0" applyProtection="0"/>
    <xf numFmtId="0" fontId="7" fillId="3" borderId="43">
      <alignment horizontal="right" vertical="center"/>
    </xf>
    <xf numFmtId="0" fontId="21" fillId="2" borderId="41">
      <alignment horizontal="right" vertical="center"/>
    </xf>
    <xf numFmtId="4" fontId="7" fillId="2" borderId="41">
      <alignment horizontal="right" vertical="center"/>
    </xf>
    <xf numFmtId="4" fontId="7" fillId="3" borderId="41">
      <alignment horizontal="right" vertical="center"/>
    </xf>
    <xf numFmtId="49" fontId="6" fillId="0" borderId="42" applyNumberFormat="0" applyFont="0" applyFill="0" applyBorder="0" applyProtection="0">
      <alignment horizontal="left" vertical="center" indent="5"/>
    </xf>
    <xf numFmtId="4" fontId="6" fillId="0" borderId="41" applyFill="0" applyBorder="0" applyProtection="0">
      <alignment horizontal="right" vertical="center"/>
    </xf>
    <xf numFmtId="4" fontId="7" fillId="2" borderId="41">
      <alignment horizontal="right" vertical="center"/>
    </xf>
    <xf numFmtId="0" fontId="43" fillId="19" borderId="33" applyNumberFormat="0" applyAlignment="0" applyProtection="0"/>
    <xf numFmtId="0" fontId="34" fillId="19" borderId="33" applyNumberFormat="0" applyAlignment="0" applyProtection="0"/>
    <xf numFmtId="0" fontId="30" fillId="32" borderId="33" applyNumberFormat="0" applyAlignment="0" applyProtection="0"/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6" fillId="3" borderId="44">
      <alignment horizontal="left" vertical="center" wrapText="1" indent="2"/>
    </xf>
    <xf numFmtId="0" fontId="6" fillId="0" borderId="44">
      <alignment horizontal="left" vertical="center" wrapText="1" indent="2"/>
    </xf>
    <xf numFmtId="0" fontId="50" fillId="0" borderId="55" applyNumberFormat="0" applyFill="0" applyAlignment="0" applyProtection="0"/>
    <xf numFmtId="0" fontId="6" fillId="0" borderId="60">
      <alignment horizontal="left" vertical="center" wrapText="1" indent="2"/>
    </xf>
    <xf numFmtId="0" fontId="30" fillId="32" borderId="54" applyNumberFormat="0" applyAlignment="0" applyProtection="0"/>
    <xf numFmtId="4" fontId="6" fillId="6" borderId="57"/>
    <xf numFmtId="0" fontId="6" fillId="6" borderId="57"/>
    <xf numFmtId="183" fontId="6" fillId="5" borderId="57" applyNumberFormat="0" applyFont="0" applyBorder="0" applyAlignment="0" applyProtection="0">
      <alignment horizontal="right" vertical="center"/>
    </xf>
    <xf numFmtId="0" fontId="47" fillId="32" borderId="53" applyNumberFormat="0" applyAlignment="0" applyProtection="0"/>
    <xf numFmtId="0" fontId="6" fillId="0" borderId="57" applyNumberFormat="0" applyFill="0" applyAlignment="0" applyProtection="0"/>
    <xf numFmtId="0" fontId="28" fillId="32" borderId="45" applyNumberFormat="0" applyAlignment="0" applyProtection="0"/>
    <xf numFmtId="4" fontId="6" fillId="0" borderId="57">
      <alignment horizontal="right" vertical="center"/>
    </xf>
    <xf numFmtId="0" fontId="30" fillId="32" borderId="46" applyNumberFormat="0" applyAlignment="0" applyProtection="0"/>
    <xf numFmtId="0" fontId="31" fillId="32" borderId="46" applyNumberFormat="0" applyAlignment="0" applyProtection="0"/>
    <xf numFmtId="0" fontId="6" fillId="2" borderId="58">
      <alignment horizontal="left" vertical="center"/>
    </xf>
    <xf numFmtId="0" fontId="31" fillId="32" borderId="54" applyNumberFormat="0" applyAlignment="0" applyProtection="0"/>
    <xf numFmtId="4" fontId="7" fillId="3" borderId="59">
      <alignment horizontal="right" vertical="center"/>
    </xf>
    <xf numFmtId="4" fontId="7" fillId="3" borderId="58">
      <alignment horizontal="right" vertical="center"/>
    </xf>
    <xf numFmtId="0" fontId="7" fillId="3" borderId="57">
      <alignment horizontal="right" vertical="center"/>
    </xf>
    <xf numFmtId="0" fontId="34" fillId="19" borderId="46" applyNumberFormat="0" applyAlignment="0" applyProtection="0"/>
    <xf numFmtId="0" fontId="35" fillId="0" borderId="47" applyNumberFormat="0" applyFill="0" applyAlignment="0" applyProtection="0"/>
    <xf numFmtId="0" fontId="47" fillId="32" borderId="53" applyNumberForma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19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31" fillId="32" borderId="54" applyNumberFormat="0" applyAlignment="0" applyProtection="0"/>
    <xf numFmtId="0" fontId="6" fillId="3" borderId="60">
      <alignment horizontal="left" vertical="center" wrapText="1" indent="2"/>
    </xf>
    <xf numFmtId="49" fontId="8" fillId="0" borderId="57" applyNumberFormat="0" applyFill="0" applyBorder="0" applyProtection="0">
      <alignment horizontal="left" vertical="center"/>
    </xf>
    <xf numFmtId="49" fontId="6" fillId="0" borderId="58" applyNumberFormat="0" applyFont="0" applyFill="0" applyBorder="0" applyProtection="0">
      <alignment horizontal="left" vertical="center" indent="5"/>
    </xf>
    <xf numFmtId="0" fontId="6" fillId="0" borderId="57">
      <alignment horizontal="right" vertical="center"/>
    </xf>
    <xf numFmtId="0" fontId="31" fillId="32" borderId="46" applyNumberFormat="0" applyAlignment="0" applyProtection="0"/>
    <xf numFmtId="0" fontId="6" fillId="0" borderId="60">
      <alignment horizontal="left" vertical="center" wrapText="1" indent="2"/>
    </xf>
    <xf numFmtId="0" fontId="50" fillId="0" borderId="55" applyNumberFormat="0" applyFill="0" applyAlignment="0" applyProtection="0"/>
    <xf numFmtId="0" fontId="25" fillId="35" borderId="56" applyNumberFormat="0" applyFon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4" fontId="7" fillId="3" borderId="57">
      <alignment horizontal="right" vertical="center"/>
    </xf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7" fillId="2" borderId="49">
      <alignment horizontal="right" vertical="center"/>
    </xf>
    <xf numFmtId="4" fontId="7" fillId="2" borderId="49">
      <alignment horizontal="right" vertical="center"/>
    </xf>
    <xf numFmtId="0" fontId="21" fillId="2" borderId="49">
      <alignment horizontal="right" vertical="center"/>
    </xf>
    <xf numFmtId="4" fontId="21" fillId="2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31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2" borderId="50">
      <alignment horizontal="left" vertical="center"/>
    </xf>
    <xf numFmtId="0" fontId="43" fillId="19" borderId="46" applyNumberFormat="0" applyAlignment="0" applyProtection="0"/>
    <xf numFmtId="0" fontId="6" fillId="0" borderId="49">
      <alignment horizontal="right" vertical="center"/>
    </xf>
    <xf numFmtId="4" fontId="6" fillId="0" borderId="49">
      <alignment horizontal="right" vertical="center"/>
    </xf>
    <xf numFmtId="0" fontId="43" fillId="19" borderId="54" applyNumberFormat="0" applyAlignment="0" applyProtection="0"/>
    <xf numFmtId="0" fontId="6" fillId="0" borderId="49" applyNumberFormat="0" applyFill="0" applyAlignment="0" applyProtection="0"/>
    <xf numFmtId="0" fontId="47" fillId="32" borderId="45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6" fillId="6" borderId="49"/>
    <xf numFmtId="4" fontId="6" fillId="6" borderId="49"/>
    <xf numFmtId="0" fontId="50" fillId="0" borderId="47" applyNumberFormat="0" applyFill="0" applyAlignment="0" applyProtection="0"/>
    <xf numFmtId="0" fontId="47" fillId="32" borderId="53" applyNumberFormat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49" fontId="6" fillId="0" borderId="50" applyNumberFormat="0" applyFont="0" applyFill="0" applyBorder="0" applyProtection="0">
      <alignment horizontal="left" vertical="center" indent="5"/>
    </xf>
    <xf numFmtId="4" fontId="6" fillId="0" borderId="57" applyFill="0" applyBorder="0" applyProtection="0">
      <alignment horizontal="right" vertical="center"/>
    </xf>
    <xf numFmtId="49" fontId="6" fillId="0" borderId="57" applyNumberFormat="0" applyFont="0" applyFill="0" applyBorder="0" applyProtection="0">
      <alignment horizontal="left" vertical="center" indent="2"/>
    </xf>
    <xf numFmtId="4" fontId="6" fillId="0" borderId="49" applyFill="0" applyBorder="0" applyProtection="0">
      <alignment horizontal="right" vertical="center"/>
    </xf>
    <xf numFmtId="49" fontId="8" fillId="0" borderId="49" applyNumberFormat="0" applyFill="0" applyBorder="0" applyProtection="0">
      <alignment horizontal="left" vertical="center"/>
    </xf>
    <xf numFmtId="0" fontId="43" fillId="19" borderId="54" applyNumberFormat="0" applyAlignment="0" applyProtection="0"/>
    <xf numFmtId="0" fontId="43" fillId="19" borderId="54" applyNumberFormat="0" applyAlignment="0" applyProtection="0"/>
    <xf numFmtId="0" fontId="6" fillId="3" borderId="60">
      <alignment horizontal="left" vertical="center" wrapText="1" indent="2"/>
    </xf>
    <xf numFmtId="0" fontId="28" fillId="32" borderId="53" applyNumberFormat="0" applyAlignment="0" applyProtection="0"/>
    <xf numFmtId="0" fontId="28" fillId="32" borderId="45" applyNumberFormat="0" applyAlignment="0" applyProtection="0"/>
    <xf numFmtId="0" fontId="30" fillId="32" borderId="46" applyNumberFormat="0" applyAlignment="0" applyProtection="0"/>
    <xf numFmtId="0" fontId="35" fillId="0" borderId="47" applyNumberFormat="0" applyFill="0" applyAlignment="0" applyProtection="0"/>
    <xf numFmtId="0" fontId="7" fillId="3" borderId="59">
      <alignment horizontal="right" vertical="center"/>
    </xf>
    <xf numFmtId="4" fontId="7" fillId="3" borderId="57">
      <alignment horizontal="right" vertical="center"/>
    </xf>
    <xf numFmtId="4" fontId="7" fillId="2" borderId="57">
      <alignment horizontal="right" vertical="center"/>
    </xf>
    <xf numFmtId="0" fontId="34" fillId="19" borderId="46" applyNumberFormat="0" applyAlignment="0" applyProtection="0"/>
    <xf numFmtId="0" fontId="50" fillId="0" borderId="55" applyNumberFormat="0" applyFill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25" fillId="35" borderId="56" applyNumberFormat="0" applyFont="0" applyAlignment="0" applyProtection="0"/>
    <xf numFmtId="0" fontId="19" fillId="35" borderId="56" applyNumberFormat="0" applyFont="0" applyAlignment="0" applyProtection="0"/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31" fillId="32" borderId="54" applyNumberFormat="0" applyAlignment="0" applyProtection="0"/>
    <xf numFmtId="0" fontId="30" fillId="32" borderId="54" applyNumberFormat="0" applyAlignment="0" applyProtection="0"/>
    <xf numFmtId="0" fontId="28" fillId="32" borderId="53" applyNumberFormat="0" applyAlignment="0" applyProtection="0"/>
    <xf numFmtId="0" fontId="7" fillId="3" borderId="57">
      <alignment horizontal="right" vertical="center"/>
    </xf>
    <xf numFmtId="0" fontId="7" fillId="2" borderId="57">
      <alignment horizontal="right" vertical="center"/>
    </xf>
    <xf numFmtId="4" fontId="7" fillId="3" borderId="49">
      <alignment horizontal="right" vertical="center"/>
    </xf>
    <xf numFmtId="0" fontId="6" fillId="6" borderId="49"/>
    <xf numFmtId="0" fontId="30" fillId="32" borderId="46" applyNumberFormat="0" applyAlignment="0" applyProtection="0"/>
    <xf numFmtId="0" fontId="7" fillId="2" borderId="49">
      <alignment horizontal="right" vertical="center"/>
    </xf>
    <xf numFmtId="0" fontId="6" fillId="0" borderId="49">
      <alignment horizontal="right" vertical="center"/>
    </xf>
    <xf numFmtId="0" fontId="50" fillId="0" borderId="47" applyNumberFormat="0" applyFill="0" applyAlignment="0" applyProtection="0"/>
    <xf numFmtId="0" fontId="6" fillId="2" borderId="50">
      <alignment horizontal="left" vertical="center"/>
    </xf>
    <xf numFmtId="0" fontId="43" fillId="19" borderId="46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25" fillId="35" borderId="48" applyNumberFormat="0" applyFont="0" applyAlignment="0" applyProtection="0"/>
    <xf numFmtId="0" fontId="6" fillId="0" borderId="52">
      <alignment horizontal="left" vertical="center" wrapText="1" indent="2"/>
    </xf>
    <xf numFmtId="4" fontId="6" fillId="6" borderId="49"/>
    <xf numFmtId="49" fontId="8" fillId="0" borderId="49" applyNumberFormat="0" applyFill="0" applyBorder="0" applyProtection="0">
      <alignment horizontal="left" vertical="center"/>
    </xf>
    <xf numFmtId="0" fontId="6" fillId="0" borderId="49">
      <alignment horizontal="right" vertical="center"/>
    </xf>
    <xf numFmtId="4" fontId="7" fillId="3" borderId="51">
      <alignment horizontal="right" vertical="center"/>
    </xf>
    <xf numFmtId="4" fontId="7" fillId="3" borderId="49">
      <alignment horizontal="right" vertical="center"/>
    </xf>
    <xf numFmtId="4" fontId="7" fillId="3" borderId="49">
      <alignment horizontal="right" vertical="center"/>
    </xf>
    <xf numFmtId="0" fontId="21" fillId="2" borderId="49">
      <alignment horizontal="right" vertical="center"/>
    </xf>
    <xf numFmtId="0" fontId="7" fillId="2" borderId="49">
      <alignment horizontal="right" vertical="center"/>
    </xf>
    <xf numFmtId="49" fontId="6" fillId="0" borderId="49" applyNumberFormat="0" applyFont="0" applyFill="0" applyBorder="0" applyProtection="0">
      <alignment horizontal="left" vertical="center" indent="2"/>
    </xf>
    <xf numFmtId="0" fontId="43" fillId="19" borderId="46" applyNumberFormat="0" applyAlignment="0" applyProtection="0"/>
    <xf numFmtId="0" fontId="28" fillId="32" borderId="45" applyNumberFormat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0" fontId="34" fillId="19" borderId="46" applyNumberFormat="0" applyAlignment="0" applyProtection="0"/>
    <xf numFmtId="4" fontId="6" fillId="0" borderId="49" applyFill="0" applyBorder="0" applyProtection="0">
      <alignment horizontal="right" vertical="center"/>
    </xf>
    <xf numFmtId="0" fontId="31" fillId="32" borderId="46" applyNumberFormat="0" applyAlignment="0" applyProtection="0"/>
    <xf numFmtId="0" fontId="50" fillId="0" borderId="47" applyNumberFormat="0" applyFill="0" applyAlignment="0" applyProtection="0"/>
    <xf numFmtId="0" fontId="47" fillId="32" borderId="45" applyNumberFormat="0" applyAlignment="0" applyProtection="0"/>
    <xf numFmtId="0" fontId="6" fillId="0" borderId="49" applyNumberFormat="0" applyFill="0" applyAlignment="0" applyProtection="0"/>
    <xf numFmtId="4" fontId="6" fillId="0" borderId="49">
      <alignment horizontal="right" vertical="center"/>
    </xf>
    <xf numFmtId="0" fontId="6" fillId="0" borderId="49">
      <alignment horizontal="right" vertical="center"/>
    </xf>
    <xf numFmtId="0" fontId="43" fillId="19" borderId="46" applyNumberFormat="0" applyAlignment="0" applyProtection="0"/>
    <xf numFmtId="0" fontId="28" fillId="32" borderId="45" applyNumberFormat="0" applyAlignment="0" applyProtection="0"/>
    <xf numFmtId="0" fontId="30" fillId="32" borderId="46" applyNumberFormat="0" applyAlignment="0" applyProtection="0"/>
    <xf numFmtId="0" fontId="6" fillId="3" borderId="52">
      <alignment horizontal="left" vertical="center" wrapText="1" indent="2"/>
    </xf>
    <xf numFmtId="0" fontId="31" fillId="32" borderId="46" applyNumberFormat="0" applyAlignment="0" applyProtection="0"/>
    <xf numFmtId="0" fontId="31" fillId="32" borderId="46" applyNumberFormat="0" applyAlignment="0" applyProtection="0"/>
    <xf numFmtId="4" fontId="7" fillId="3" borderId="50">
      <alignment horizontal="right" vertical="center"/>
    </xf>
    <xf numFmtId="0" fontId="7" fillId="3" borderId="50">
      <alignment horizontal="right" vertical="center"/>
    </xf>
    <xf numFmtId="0" fontId="7" fillId="3" borderId="49">
      <alignment horizontal="right" vertical="center"/>
    </xf>
    <xf numFmtId="4" fontId="21" fillId="2" borderId="49">
      <alignment horizontal="right" vertical="center"/>
    </xf>
    <xf numFmtId="0" fontId="34" fillId="19" borderId="46" applyNumberFormat="0" applyAlignment="0" applyProtection="0"/>
    <xf numFmtId="0" fontId="35" fillId="0" borderId="47" applyNumberFormat="0" applyFill="0" applyAlignment="0" applyProtection="0"/>
    <xf numFmtId="0" fontId="50" fillId="0" borderId="47" applyNumberFormat="0" applyFill="0" applyAlignment="0" applyProtection="0"/>
    <xf numFmtId="0" fontId="25" fillId="35" borderId="48" applyNumberFormat="0" applyFont="0" applyAlignment="0" applyProtection="0"/>
    <xf numFmtId="0" fontId="43" fillId="19" borderId="46" applyNumberFormat="0" applyAlignment="0" applyProtection="0"/>
    <xf numFmtId="49" fontId="8" fillId="0" borderId="49" applyNumberFormat="0" applyFill="0" applyBorder="0" applyProtection="0">
      <alignment horizontal="left" vertical="center"/>
    </xf>
    <xf numFmtId="0" fontId="6" fillId="3" borderId="52">
      <alignment horizontal="left" vertical="center" wrapText="1" indent="2"/>
    </xf>
    <xf numFmtId="0" fontId="31" fillId="32" borderId="46" applyNumberFormat="0" applyAlignment="0" applyProtection="0"/>
    <xf numFmtId="0" fontId="6" fillId="0" borderId="52">
      <alignment horizontal="left" vertical="center" wrapText="1" indent="2"/>
    </xf>
    <xf numFmtId="0" fontId="25" fillId="35" borderId="48" applyNumberFormat="0" applyFont="0" applyAlignment="0" applyProtection="0"/>
    <xf numFmtId="0" fontId="19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4" fontId="6" fillId="6" borderId="49"/>
    <xf numFmtId="0" fontId="7" fillId="3" borderId="49">
      <alignment horizontal="right" vertical="center"/>
    </xf>
    <xf numFmtId="0" fontId="50" fillId="0" borderId="47" applyNumberFormat="0" applyFill="0" applyAlignment="0" applyProtection="0"/>
    <xf numFmtId="4" fontId="7" fillId="3" borderId="51">
      <alignment horizontal="right" vertical="center"/>
    </xf>
    <xf numFmtId="0" fontId="30" fillId="32" borderId="46" applyNumberFormat="0" applyAlignment="0" applyProtection="0"/>
    <xf numFmtId="0" fontId="7" fillId="3" borderId="50">
      <alignment horizontal="right" vertical="center"/>
    </xf>
    <xf numFmtId="0" fontId="31" fillId="32" borderId="46" applyNumberFormat="0" applyAlignment="0" applyProtection="0"/>
    <xf numFmtId="0" fontId="35" fillId="0" borderId="47" applyNumberFormat="0" applyFill="0" applyAlignment="0" applyProtection="0"/>
    <xf numFmtId="0" fontId="25" fillId="35" borderId="48" applyNumberFormat="0" applyFont="0" applyAlignment="0" applyProtection="0"/>
    <xf numFmtId="4" fontId="7" fillId="3" borderId="50">
      <alignment horizontal="right" vertical="center"/>
    </xf>
    <xf numFmtId="0" fontId="6" fillId="3" borderId="52">
      <alignment horizontal="left" vertical="center" wrapText="1" indent="2"/>
    </xf>
    <xf numFmtId="0" fontId="6" fillId="6" borderId="49"/>
    <xf numFmtId="183" fontId="6" fillId="5" borderId="49" applyNumberFormat="0" applyFont="0" applyBorder="0" applyAlignment="0" applyProtection="0">
      <alignment horizontal="right" vertical="center"/>
    </xf>
    <xf numFmtId="0" fontId="6" fillId="0" borderId="49" applyNumberFormat="0" applyFill="0" applyAlignment="0" applyProtection="0"/>
    <xf numFmtId="4" fontId="6" fillId="0" borderId="49" applyFill="0" applyBorder="0" applyProtection="0">
      <alignment horizontal="right" vertical="center"/>
    </xf>
    <xf numFmtId="4" fontId="7" fillId="2" borderId="49">
      <alignment horizontal="right" vertical="center"/>
    </xf>
    <xf numFmtId="0" fontId="35" fillId="0" borderId="47" applyNumberFormat="0" applyFill="0" applyAlignment="0" applyProtection="0"/>
    <xf numFmtId="49" fontId="8" fillId="0" borderId="49" applyNumberFormat="0" applyFill="0" applyBorder="0" applyProtection="0">
      <alignment horizontal="left" vertical="center"/>
    </xf>
    <xf numFmtId="49" fontId="6" fillId="0" borderId="50" applyNumberFormat="0" applyFont="0" applyFill="0" applyBorder="0" applyProtection="0">
      <alignment horizontal="left" vertical="center" indent="5"/>
    </xf>
    <xf numFmtId="0" fontId="6" fillId="2" borderId="50">
      <alignment horizontal="left" vertical="center"/>
    </xf>
    <xf numFmtId="0" fontId="31" fillId="32" borderId="46" applyNumberFormat="0" applyAlignment="0" applyProtection="0"/>
    <xf numFmtId="4" fontId="7" fillId="3" borderId="51">
      <alignment horizontal="right" vertical="center"/>
    </xf>
    <xf numFmtId="0" fontId="43" fillId="19" borderId="46" applyNumberForma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7" fillId="3" borderId="49">
      <alignment horizontal="right" vertical="center"/>
    </xf>
    <xf numFmtId="0" fontId="19" fillId="35" borderId="48" applyNumberFormat="0" applyFont="0" applyAlignment="0" applyProtection="0"/>
    <xf numFmtId="4" fontId="6" fillId="0" borderId="49">
      <alignment horizontal="right" vertical="center"/>
    </xf>
    <xf numFmtId="0" fontId="50" fillId="0" borderId="47" applyNumberFormat="0" applyFill="0" applyAlignment="0" applyProtection="0"/>
    <xf numFmtId="0" fontId="7" fillId="3" borderId="49">
      <alignment horizontal="right" vertical="center"/>
    </xf>
    <xf numFmtId="0" fontId="7" fillId="3" borderId="49">
      <alignment horizontal="right" vertical="center"/>
    </xf>
    <xf numFmtId="4" fontId="21" fillId="2" borderId="49">
      <alignment horizontal="right" vertical="center"/>
    </xf>
    <xf numFmtId="0" fontId="7" fillId="2" borderId="49">
      <alignment horizontal="right" vertical="center"/>
    </xf>
    <xf numFmtId="4" fontId="7" fillId="2" borderId="49">
      <alignment horizontal="right" vertical="center"/>
    </xf>
    <xf numFmtId="0" fontId="21" fillId="2" borderId="49">
      <alignment horizontal="right" vertical="center"/>
    </xf>
    <xf numFmtId="4" fontId="21" fillId="2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31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2" borderId="50">
      <alignment horizontal="left" vertical="center"/>
    </xf>
    <xf numFmtId="0" fontId="43" fillId="19" borderId="46" applyNumberFormat="0" applyAlignment="0" applyProtection="0"/>
    <xf numFmtId="0" fontId="6" fillId="0" borderId="49">
      <alignment horizontal="right" vertical="center"/>
    </xf>
    <xf numFmtId="4" fontId="6" fillId="0" borderId="49">
      <alignment horizontal="right" vertical="center"/>
    </xf>
    <xf numFmtId="0" fontId="6" fillId="0" borderId="49" applyNumberFormat="0" applyFill="0" applyAlignment="0" applyProtection="0"/>
    <xf numFmtId="0" fontId="47" fillId="32" borderId="45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6" fillId="6" borderId="49"/>
    <xf numFmtId="4" fontId="6" fillId="6" borderId="49"/>
    <xf numFmtId="0" fontId="50" fillId="0" borderId="47" applyNumberFormat="0" applyFill="0" applyAlignment="0" applyProtection="0"/>
    <xf numFmtId="0" fontId="19" fillId="35" borderId="48" applyNumberFormat="0" applyFont="0" applyAlignment="0" applyProtection="0"/>
    <xf numFmtId="0" fontId="25" fillId="35" borderId="48" applyNumberFormat="0" applyFont="0" applyAlignment="0" applyProtection="0"/>
    <xf numFmtId="0" fontId="6" fillId="0" borderId="49" applyNumberFormat="0" applyFill="0" applyAlignment="0" applyProtection="0"/>
    <xf numFmtId="0" fontId="35" fillId="0" borderId="47" applyNumberFormat="0" applyFill="0" applyAlignment="0" applyProtection="0"/>
    <xf numFmtId="0" fontId="50" fillId="0" borderId="47" applyNumberFormat="0" applyFill="0" applyAlignment="0" applyProtection="0"/>
    <xf numFmtId="0" fontId="34" fillId="19" borderId="46" applyNumberFormat="0" applyAlignment="0" applyProtection="0"/>
    <xf numFmtId="0" fontId="31" fillId="32" borderId="46" applyNumberFormat="0" applyAlignment="0" applyProtection="0"/>
    <xf numFmtId="4" fontId="21" fillId="2" borderId="49">
      <alignment horizontal="right" vertical="center"/>
    </xf>
    <xf numFmtId="0" fontId="7" fillId="2" borderId="49">
      <alignment horizontal="right" vertical="center"/>
    </xf>
    <xf numFmtId="183" fontId="6" fillId="5" borderId="49" applyNumberFormat="0" applyFont="0" applyBorder="0" applyAlignment="0" applyProtection="0">
      <alignment horizontal="right" vertical="center"/>
    </xf>
    <xf numFmtId="0" fontId="35" fillId="0" borderId="47" applyNumberFormat="0" applyFill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49" fontId="6" fillId="0" borderId="50" applyNumberFormat="0" applyFont="0" applyFill="0" applyBorder="0" applyProtection="0">
      <alignment horizontal="left" vertical="center" indent="5"/>
    </xf>
    <xf numFmtId="49" fontId="6" fillId="0" borderId="49" applyNumberFormat="0" applyFont="0" applyFill="0" applyBorder="0" applyProtection="0">
      <alignment horizontal="left" vertical="center" indent="2"/>
    </xf>
    <xf numFmtId="4" fontId="6" fillId="0" borderId="49" applyFill="0" applyBorder="0" applyProtection="0">
      <alignment horizontal="right" vertical="center"/>
    </xf>
    <xf numFmtId="49" fontId="8" fillId="0" borderId="49" applyNumberFormat="0" applyFill="0" applyBorder="0" applyProtection="0">
      <alignment horizontal="left" vertical="center"/>
    </xf>
    <xf numFmtId="0" fontId="6" fillId="0" borderId="52">
      <alignment horizontal="left" vertical="center" wrapText="1" indent="2"/>
    </xf>
    <xf numFmtId="0" fontId="47" fillId="32" borderId="45" applyNumberFormat="0" applyAlignment="0" applyProtection="0"/>
    <xf numFmtId="0" fontId="7" fillId="3" borderId="51">
      <alignment horizontal="right" vertical="center"/>
    </xf>
    <xf numFmtId="0" fontId="34" fillId="19" borderId="46" applyNumberFormat="0" applyAlignment="0" applyProtection="0"/>
    <xf numFmtId="0" fontId="7" fillId="3" borderId="51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0" fontId="28" fillId="32" borderId="45" applyNumberFormat="0" applyAlignment="0" applyProtection="0"/>
    <xf numFmtId="0" fontId="30" fillId="32" borderId="46" applyNumberFormat="0" applyAlignment="0" applyProtection="0"/>
    <xf numFmtId="0" fontId="35" fillId="0" borderId="47" applyNumberFormat="0" applyFill="0" applyAlignment="0" applyProtection="0"/>
    <xf numFmtId="0" fontId="6" fillId="6" borderId="49"/>
    <xf numFmtId="4" fontId="6" fillId="6" borderId="49"/>
    <xf numFmtId="4" fontId="7" fillId="3" borderId="49">
      <alignment horizontal="right" vertical="center"/>
    </xf>
    <xf numFmtId="0" fontId="21" fillId="2" borderId="49">
      <alignment horizontal="right" vertical="center"/>
    </xf>
    <xf numFmtId="0" fontId="34" fillId="19" borderId="46" applyNumberFormat="0" applyAlignment="0" applyProtection="0"/>
    <xf numFmtId="0" fontId="31" fillId="32" borderId="46" applyNumberFormat="0" applyAlignment="0" applyProtection="0"/>
    <xf numFmtId="4" fontId="6" fillId="0" borderId="49">
      <alignment horizontal="right" vertical="center"/>
    </xf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47" fillId="32" borderId="45" applyNumberFormat="0" applyAlignment="0" applyProtection="0"/>
    <xf numFmtId="0" fontId="43" fillId="19" borderId="46" applyNumberFormat="0" applyAlignment="0" applyProtection="0"/>
    <xf numFmtId="0" fontId="30" fillId="32" borderId="46" applyNumberFormat="0" applyAlignment="0" applyProtection="0"/>
    <xf numFmtId="0" fontId="28" fillId="32" borderId="45" applyNumberFormat="0" applyAlignment="0" applyProtection="0"/>
    <xf numFmtId="0" fontId="7" fillId="3" borderId="51">
      <alignment horizontal="right" vertical="center"/>
    </xf>
    <xf numFmtId="0" fontId="21" fillId="2" borderId="49">
      <alignment horizontal="right" vertical="center"/>
    </xf>
    <xf numFmtId="4" fontId="7" fillId="2" borderId="49">
      <alignment horizontal="right" vertical="center"/>
    </xf>
    <xf numFmtId="4" fontId="7" fillId="3" borderId="49">
      <alignment horizontal="right" vertical="center"/>
    </xf>
    <xf numFmtId="49" fontId="6" fillId="0" borderId="50" applyNumberFormat="0" applyFont="0" applyFill="0" applyBorder="0" applyProtection="0">
      <alignment horizontal="left" vertical="center" indent="5"/>
    </xf>
    <xf numFmtId="4" fontId="6" fillId="0" borderId="49" applyFill="0" applyBorder="0" applyProtection="0">
      <alignment horizontal="right" vertical="center"/>
    </xf>
    <xf numFmtId="4" fontId="7" fillId="2" borderId="49">
      <alignment horizontal="right" vertical="center"/>
    </xf>
    <xf numFmtId="0" fontId="43" fillId="19" borderId="46" applyNumberFormat="0" applyAlignment="0" applyProtection="0"/>
    <xf numFmtId="0" fontId="34" fillId="19" borderId="46" applyNumberFormat="0" applyAlignment="0" applyProtection="0"/>
    <xf numFmtId="0" fontId="30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28" fillId="32" borderId="45" applyNumberFormat="0" applyAlignment="0" applyProtection="0"/>
    <xf numFmtId="0" fontId="30" fillId="32" borderId="46" applyNumberFormat="0" applyAlignment="0" applyProtection="0"/>
    <xf numFmtId="0" fontId="31" fillId="32" borderId="46" applyNumberFormat="0" applyAlignment="0" applyProtection="0"/>
    <xf numFmtId="0" fontId="34" fillId="19" borderId="46" applyNumberFormat="0" applyAlignment="0" applyProtection="0"/>
    <xf numFmtId="0" fontId="35" fillId="0" borderId="47" applyNumberFormat="0" applyFill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19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31" fillId="32" borderId="46" applyNumberForma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31" fillId="32" borderId="46" applyNumberFormat="0" applyAlignment="0" applyProtection="0"/>
    <xf numFmtId="4" fontId="21" fillId="2" borderId="57">
      <alignment horizontal="right" vertical="center"/>
    </xf>
    <xf numFmtId="0" fontId="43" fillId="19" borderId="46" applyNumberForma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28" fillId="32" borderId="45" applyNumberFormat="0" applyAlignment="0" applyProtection="0"/>
    <xf numFmtId="0" fontId="30" fillId="32" borderId="46" applyNumberFormat="0" applyAlignment="0" applyProtection="0"/>
    <xf numFmtId="0" fontId="35" fillId="0" borderId="47" applyNumberFormat="0" applyFill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0" fontId="7" fillId="2" borderId="49">
      <alignment horizontal="right" vertical="center"/>
    </xf>
    <xf numFmtId="4" fontId="7" fillId="2" borderId="49">
      <alignment horizontal="right" vertical="center"/>
    </xf>
    <xf numFmtId="0" fontId="21" fillId="2" borderId="49">
      <alignment horizontal="right" vertical="center"/>
    </xf>
    <xf numFmtId="4" fontId="21" fillId="2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34" fillId="19" borderId="46" applyNumberFormat="0" applyAlignment="0" applyProtection="0"/>
    <xf numFmtId="0" fontId="6" fillId="0" borderId="49">
      <alignment horizontal="right" vertical="center"/>
    </xf>
    <xf numFmtId="4" fontId="6" fillId="0" borderId="49">
      <alignment horizontal="right" vertical="center"/>
    </xf>
    <xf numFmtId="4" fontId="6" fillId="0" borderId="49" applyFill="0" applyBorder="0" applyProtection="0">
      <alignment horizontal="right" vertical="center"/>
    </xf>
    <xf numFmtId="49" fontId="8" fillId="0" borderId="49" applyNumberFormat="0" applyFill="0" applyBorder="0" applyProtection="0">
      <alignment horizontal="left" vertical="center"/>
    </xf>
    <xf numFmtId="0" fontId="6" fillId="0" borderId="49" applyNumberFormat="0" applyFill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6" fillId="6" borderId="49"/>
    <xf numFmtId="4" fontId="6" fillId="6" borderId="49"/>
    <xf numFmtId="4" fontId="7" fillId="3" borderId="49">
      <alignment horizontal="right" vertical="center"/>
    </xf>
    <xf numFmtId="0" fontId="6" fillId="6" borderId="49"/>
    <xf numFmtId="0" fontId="30" fillId="32" borderId="46" applyNumberFormat="0" applyAlignment="0" applyProtection="0"/>
    <xf numFmtId="0" fontId="7" fillId="2" borderId="49">
      <alignment horizontal="right" vertical="center"/>
    </xf>
    <xf numFmtId="0" fontId="6" fillId="0" borderId="49">
      <alignment horizontal="right" vertical="center"/>
    </xf>
    <xf numFmtId="0" fontId="50" fillId="0" borderId="47" applyNumberFormat="0" applyFill="0" applyAlignment="0" applyProtection="0"/>
    <xf numFmtId="0" fontId="6" fillId="2" borderId="50">
      <alignment horizontal="left" vertical="center"/>
    </xf>
    <xf numFmtId="0" fontId="43" fillId="19" borderId="46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25" fillId="35" borderId="48" applyNumberFormat="0" applyFont="0" applyAlignment="0" applyProtection="0"/>
    <xf numFmtId="0" fontId="6" fillId="0" borderId="52">
      <alignment horizontal="left" vertical="center" wrapText="1" indent="2"/>
    </xf>
    <xf numFmtId="4" fontId="6" fillId="6" borderId="49"/>
    <xf numFmtId="49" fontId="8" fillId="0" borderId="49" applyNumberFormat="0" applyFill="0" applyBorder="0" applyProtection="0">
      <alignment horizontal="left" vertical="center"/>
    </xf>
    <xf numFmtId="0" fontId="6" fillId="0" borderId="49">
      <alignment horizontal="right" vertical="center"/>
    </xf>
    <xf numFmtId="4" fontId="7" fillId="3" borderId="51">
      <alignment horizontal="right" vertical="center"/>
    </xf>
    <xf numFmtId="4" fontId="7" fillId="3" borderId="49">
      <alignment horizontal="right" vertical="center"/>
    </xf>
    <xf numFmtId="4" fontId="7" fillId="3" borderId="49">
      <alignment horizontal="right" vertical="center"/>
    </xf>
    <xf numFmtId="0" fontId="21" fillId="2" borderId="49">
      <alignment horizontal="right" vertical="center"/>
    </xf>
    <xf numFmtId="0" fontId="7" fillId="2" borderId="49">
      <alignment horizontal="right" vertical="center"/>
    </xf>
    <xf numFmtId="49" fontId="6" fillId="0" borderId="49" applyNumberFormat="0" applyFont="0" applyFill="0" applyBorder="0" applyProtection="0">
      <alignment horizontal="left" vertical="center" indent="2"/>
    </xf>
    <xf numFmtId="0" fontId="43" fillId="19" borderId="46" applyNumberFormat="0" applyAlignment="0" applyProtection="0"/>
    <xf numFmtId="0" fontId="28" fillId="32" borderId="45" applyNumberFormat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0" fontId="34" fillId="19" borderId="46" applyNumberFormat="0" applyAlignment="0" applyProtection="0"/>
    <xf numFmtId="4" fontId="6" fillId="0" borderId="49" applyFill="0" applyBorder="0" applyProtection="0">
      <alignment horizontal="right" vertical="center"/>
    </xf>
    <xf numFmtId="0" fontId="31" fillId="32" borderId="46" applyNumberFormat="0" applyAlignment="0" applyProtection="0"/>
    <xf numFmtId="0" fontId="50" fillId="0" borderId="47" applyNumberFormat="0" applyFill="0" applyAlignment="0" applyProtection="0"/>
    <xf numFmtId="0" fontId="47" fillId="32" borderId="45" applyNumberFormat="0" applyAlignment="0" applyProtection="0"/>
    <xf numFmtId="0" fontId="6" fillId="0" borderId="49" applyNumberFormat="0" applyFill="0" applyAlignment="0" applyProtection="0"/>
    <xf numFmtId="4" fontId="6" fillId="0" borderId="49">
      <alignment horizontal="right" vertical="center"/>
    </xf>
    <xf numFmtId="0" fontId="6" fillId="0" borderId="49">
      <alignment horizontal="right" vertical="center"/>
    </xf>
    <xf numFmtId="0" fontId="43" fillId="19" borderId="46" applyNumberFormat="0" applyAlignment="0" applyProtection="0"/>
    <xf numFmtId="0" fontId="28" fillId="32" borderId="45" applyNumberFormat="0" applyAlignment="0" applyProtection="0"/>
    <xf numFmtId="0" fontId="30" fillId="32" borderId="46" applyNumberFormat="0" applyAlignment="0" applyProtection="0"/>
    <xf numFmtId="0" fontId="6" fillId="3" borderId="52">
      <alignment horizontal="left" vertical="center" wrapText="1" indent="2"/>
    </xf>
    <xf numFmtId="0" fontId="31" fillId="32" borderId="46" applyNumberFormat="0" applyAlignment="0" applyProtection="0"/>
    <xf numFmtId="0" fontId="31" fillId="32" borderId="46" applyNumberFormat="0" applyAlignment="0" applyProtection="0"/>
    <xf numFmtId="4" fontId="7" fillId="3" borderId="50">
      <alignment horizontal="right" vertical="center"/>
    </xf>
    <xf numFmtId="0" fontId="7" fillId="3" borderId="50">
      <alignment horizontal="right" vertical="center"/>
    </xf>
    <xf numFmtId="0" fontId="7" fillId="3" borderId="49">
      <alignment horizontal="right" vertical="center"/>
    </xf>
    <xf numFmtId="4" fontId="21" fillId="2" borderId="49">
      <alignment horizontal="right" vertical="center"/>
    </xf>
    <xf numFmtId="0" fontId="34" fillId="19" borderId="46" applyNumberFormat="0" applyAlignment="0" applyProtection="0"/>
    <xf numFmtId="0" fontId="35" fillId="0" borderId="47" applyNumberFormat="0" applyFill="0" applyAlignment="0" applyProtection="0"/>
    <xf numFmtId="0" fontId="50" fillId="0" borderId="47" applyNumberFormat="0" applyFill="0" applyAlignment="0" applyProtection="0"/>
    <xf numFmtId="0" fontId="25" fillId="35" borderId="48" applyNumberFormat="0" applyFont="0" applyAlignment="0" applyProtection="0"/>
    <xf numFmtId="0" fontId="43" fillId="19" borderId="46" applyNumberFormat="0" applyAlignment="0" applyProtection="0"/>
    <xf numFmtId="49" fontId="8" fillId="0" borderId="49" applyNumberFormat="0" applyFill="0" applyBorder="0" applyProtection="0">
      <alignment horizontal="left" vertical="center"/>
    </xf>
    <xf numFmtId="0" fontId="6" fillId="3" borderId="52">
      <alignment horizontal="left" vertical="center" wrapText="1" indent="2"/>
    </xf>
    <xf numFmtId="0" fontId="31" fillId="32" borderId="46" applyNumberFormat="0" applyAlignment="0" applyProtection="0"/>
    <xf numFmtId="0" fontId="6" fillId="0" borderId="52">
      <alignment horizontal="left" vertical="center" wrapText="1" indent="2"/>
    </xf>
    <xf numFmtId="0" fontId="25" fillId="35" borderId="48" applyNumberFormat="0" applyFont="0" applyAlignment="0" applyProtection="0"/>
    <xf numFmtId="0" fontId="19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4" fontId="6" fillId="6" borderId="49"/>
    <xf numFmtId="0" fontId="7" fillId="3" borderId="49">
      <alignment horizontal="right" vertical="center"/>
    </xf>
    <xf numFmtId="0" fontId="50" fillId="0" borderId="47" applyNumberFormat="0" applyFill="0" applyAlignment="0" applyProtection="0"/>
    <xf numFmtId="4" fontId="7" fillId="3" borderId="51">
      <alignment horizontal="right" vertical="center"/>
    </xf>
    <xf numFmtId="0" fontId="30" fillId="32" borderId="46" applyNumberFormat="0" applyAlignment="0" applyProtection="0"/>
    <xf numFmtId="0" fontId="7" fillId="3" borderId="50">
      <alignment horizontal="right" vertical="center"/>
    </xf>
    <xf numFmtId="0" fontId="31" fillId="32" borderId="46" applyNumberFormat="0" applyAlignment="0" applyProtection="0"/>
    <xf numFmtId="0" fontId="35" fillId="0" borderId="47" applyNumberFormat="0" applyFill="0" applyAlignment="0" applyProtection="0"/>
    <xf numFmtId="0" fontId="25" fillId="35" borderId="48" applyNumberFormat="0" applyFont="0" applyAlignment="0" applyProtection="0"/>
    <xf numFmtId="4" fontId="7" fillId="3" borderId="50">
      <alignment horizontal="right" vertical="center"/>
    </xf>
    <xf numFmtId="0" fontId="6" fillId="3" borderId="52">
      <alignment horizontal="left" vertical="center" wrapText="1" indent="2"/>
    </xf>
    <xf numFmtId="0" fontId="6" fillId="6" borderId="49"/>
    <xf numFmtId="183" fontId="6" fillId="5" borderId="49" applyNumberFormat="0" applyFont="0" applyBorder="0" applyAlignment="0" applyProtection="0">
      <alignment horizontal="right" vertical="center"/>
    </xf>
    <xf numFmtId="0" fontId="6" fillId="0" borderId="49" applyNumberFormat="0" applyFill="0" applyAlignment="0" applyProtection="0"/>
    <xf numFmtId="4" fontId="6" fillId="0" borderId="49" applyFill="0" applyBorder="0" applyProtection="0">
      <alignment horizontal="right" vertical="center"/>
    </xf>
    <xf numFmtId="4" fontId="7" fillId="2" borderId="49">
      <alignment horizontal="right" vertical="center"/>
    </xf>
    <xf numFmtId="0" fontId="35" fillId="0" borderId="47" applyNumberFormat="0" applyFill="0" applyAlignment="0" applyProtection="0"/>
    <xf numFmtId="49" fontId="8" fillId="0" borderId="49" applyNumberFormat="0" applyFill="0" applyBorder="0" applyProtection="0">
      <alignment horizontal="left" vertical="center"/>
    </xf>
    <xf numFmtId="49" fontId="6" fillId="0" borderId="50" applyNumberFormat="0" applyFont="0" applyFill="0" applyBorder="0" applyProtection="0">
      <alignment horizontal="left" vertical="center" indent="5"/>
    </xf>
    <xf numFmtId="0" fontId="6" fillId="2" borderId="50">
      <alignment horizontal="left" vertical="center"/>
    </xf>
    <xf numFmtId="0" fontId="31" fillId="32" borderId="46" applyNumberFormat="0" applyAlignment="0" applyProtection="0"/>
    <xf numFmtId="4" fontId="7" fillId="3" borderId="51">
      <alignment horizontal="right" vertical="center"/>
    </xf>
    <xf numFmtId="0" fontId="43" fillId="19" borderId="46" applyNumberFormat="0" applyAlignment="0" applyProtection="0"/>
    <xf numFmtId="0" fontId="43" fillId="19" borderId="46" applyNumberFormat="0" applyAlignment="0" applyProtection="0"/>
    <xf numFmtId="0" fontId="25" fillId="35" borderId="48" applyNumberFormat="0" applyFont="0" applyAlignment="0" applyProtection="0"/>
    <xf numFmtId="0" fontId="47" fillId="32" borderId="45" applyNumberFormat="0" applyAlignment="0" applyProtection="0"/>
    <xf numFmtId="0" fontId="50" fillId="0" borderId="47" applyNumberFormat="0" applyFill="0" applyAlignment="0" applyProtection="0"/>
    <xf numFmtId="0" fontId="7" fillId="3" borderId="49">
      <alignment horizontal="right" vertical="center"/>
    </xf>
    <xf numFmtId="0" fontId="19" fillId="35" borderId="48" applyNumberFormat="0" applyFont="0" applyAlignment="0" applyProtection="0"/>
    <xf numFmtId="4" fontId="6" fillId="0" borderId="49">
      <alignment horizontal="right" vertical="center"/>
    </xf>
    <xf numFmtId="0" fontId="50" fillId="0" borderId="47" applyNumberFormat="0" applyFill="0" applyAlignment="0" applyProtection="0"/>
    <xf numFmtId="0" fontId="7" fillId="3" borderId="49">
      <alignment horizontal="right" vertical="center"/>
    </xf>
    <xf numFmtId="0" fontId="7" fillId="3" borderId="49">
      <alignment horizontal="right" vertical="center"/>
    </xf>
    <xf numFmtId="4" fontId="21" fillId="2" borderId="49">
      <alignment horizontal="right" vertical="center"/>
    </xf>
    <xf numFmtId="0" fontId="7" fillId="2" borderId="49">
      <alignment horizontal="right" vertical="center"/>
    </xf>
    <xf numFmtId="4" fontId="7" fillId="2" borderId="49">
      <alignment horizontal="right" vertical="center"/>
    </xf>
    <xf numFmtId="0" fontId="21" fillId="2" borderId="49">
      <alignment horizontal="right" vertical="center"/>
    </xf>
    <xf numFmtId="4" fontId="21" fillId="2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4" fontId="7" fillId="3" borderId="49">
      <alignment horizontal="right" vertical="center"/>
    </xf>
    <xf numFmtId="0" fontId="7" fillId="3" borderId="50">
      <alignment horizontal="right" vertical="center"/>
    </xf>
    <xf numFmtId="4" fontId="7" fillId="3" borderId="50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31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2" borderId="50">
      <alignment horizontal="left" vertical="center"/>
    </xf>
    <xf numFmtId="0" fontId="43" fillId="19" borderId="46" applyNumberFormat="0" applyAlignment="0" applyProtection="0"/>
    <xf numFmtId="0" fontId="6" fillId="0" borderId="49">
      <alignment horizontal="right" vertical="center"/>
    </xf>
    <xf numFmtId="4" fontId="6" fillId="0" borderId="49">
      <alignment horizontal="right" vertical="center"/>
    </xf>
    <xf numFmtId="0" fontId="6" fillId="0" borderId="49" applyNumberFormat="0" applyFill="0" applyAlignment="0" applyProtection="0"/>
    <xf numFmtId="0" fontId="47" fillId="32" borderId="45" applyNumberFormat="0" applyAlignment="0" applyProtection="0"/>
    <xf numFmtId="183" fontId="6" fillId="5" borderId="49" applyNumberFormat="0" applyFont="0" applyBorder="0" applyAlignment="0" applyProtection="0">
      <alignment horizontal="right" vertical="center"/>
    </xf>
    <xf numFmtId="0" fontId="6" fillId="6" borderId="49"/>
    <xf numFmtId="4" fontId="6" fillId="6" borderId="49"/>
    <xf numFmtId="0" fontId="50" fillId="0" borderId="47" applyNumberFormat="0" applyFill="0" applyAlignment="0" applyProtection="0"/>
    <xf numFmtId="0" fontId="19" fillId="35" borderId="48" applyNumberFormat="0" applyFont="0" applyAlignment="0" applyProtection="0"/>
    <xf numFmtId="0" fontId="25" fillId="35" borderId="48" applyNumberFormat="0" applyFont="0" applyAlignment="0" applyProtection="0"/>
    <xf numFmtId="0" fontId="6" fillId="0" borderId="49" applyNumberFormat="0" applyFill="0" applyAlignment="0" applyProtection="0"/>
    <xf numFmtId="0" fontId="35" fillId="0" borderId="47" applyNumberFormat="0" applyFill="0" applyAlignment="0" applyProtection="0"/>
    <xf numFmtId="0" fontId="50" fillId="0" borderId="47" applyNumberFormat="0" applyFill="0" applyAlignment="0" applyProtection="0"/>
    <xf numFmtId="0" fontId="34" fillId="19" borderId="46" applyNumberFormat="0" applyAlignment="0" applyProtection="0"/>
    <xf numFmtId="0" fontId="31" fillId="32" borderId="46" applyNumberFormat="0" applyAlignment="0" applyProtection="0"/>
    <xf numFmtId="4" fontId="21" fillId="2" borderId="49">
      <alignment horizontal="right" vertical="center"/>
    </xf>
    <xf numFmtId="0" fontId="7" fillId="2" borderId="49">
      <alignment horizontal="right" vertical="center"/>
    </xf>
    <xf numFmtId="183" fontId="6" fillId="5" borderId="49" applyNumberFormat="0" applyFont="0" applyBorder="0" applyAlignment="0" applyProtection="0">
      <alignment horizontal="right" vertical="center"/>
    </xf>
    <xf numFmtId="0" fontId="35" fillId="0" borderId="47" applyNumberFormat="0" applyFill="0" applyAlignment="0" applyProtection="0"/>
    <xf numFmtId="49" fontId="6" fillId="0" borderId="49" applyNumberFormat="0" applyFont="0" applyFill="0" applyBorder="0" applyProtection="0">
      <alignment horizontal="left" vertical="center" indent="2"/>
    </xf>
    <xf numFmtId="49" fontId="6" fillId="0" borderId="50" applyNumberFormat="0" applyFont="0" applyFill="0" applyBorder="0" applyProtection="0">
      <alignment horizontal="left" vertical="center" indent="5"/>
    </xf>
    <xf numFmtId="49" fontId="6" fillId="0" borderId="49" applyNumberFormat="0" applyFont="0" applyFill="0" applyBorder="0" applyProtection="0">
      <alignment horizontal="left" vertical="center" indent="2"/>
    </xf>
    <xf numFmtId="4" fontId="6" fillId="0" borderId="49" applyFill="0" applyBorder="0" applyProtection="0">
      <alignment horizontal="right" vertical="center"/>
    </xf>
    <xf numFmtId="49" fontId="8" fillId="0" borderId="49" applyNumberFormat="0" applyFill="0" applyBorder="0" applyProtection="0">
      <alignment horizontal="left" vertical="center"/>
    </xf>
    <xf numFmtId="0" fontId="6" fillId="0" borderId="52">
      <alignment horizontal="left" vertical="center" wrapText="1" indent="2"/>
    </xf>
    <xf numFmtId="0" fontId="47" fillId="32" borderId="45" applyNumberFormat="0" applyAlignment="0" applyProtection="0"/>
    <xf numFmtId="0" fontId="7" fillId="3" borderId="51">
      <alignment horizontal="right" vertical="center"/>
    </xf>
    <xf numFmtId="0" fontId="34" fillId="19" borderId="46" applyNumberFormat="0" applyAlignment="0" applyProtection="0"/>
    <xf numFmtId="0" fontId="7" fillId="3" borderId="51">
      <alignment horizontal="right" vertical="center"/>
    </xf>
    <xf numFmtId="4" fontId="7" fillId="3" borderId="49">
      <alignment horizontal="right" vertical="center"/>
    </xf>
    <xf numFmtId="0" fontId="7" fillId="3" borderId="49">
      <alignment horizontal="right" vertical="center"/>
    </xf>
    <xf numFmtId="0" fontId="28" fillId="32" borderId="45" applyNumberFormat="0" applyAlignment="0" applyProtection="0"/>
    <xf numFmtId="0" fontId="30" fillId="32" borderId="46" applyNumberFormat="0" applyAlignment="0" applyProtection="0"/>
    <xf numFmtId="0" fontId="35" fillId="0" borderId="47" applyNumberFormat="0" applyFill="0" applyAlignment="0" applyProtection="0"/>
    <xf numFmtId="0" fontId="6" fillId="6" borderId="49"/>
    <xf numFmtId="4" fontId="6" fillId="6" borderId="49"/>
    <xf numFmtId="4" fontId="7" fillId="3" borderId="49">
      <alignment horizontal="right" vertical="center"/>
    </xf>
    <xf numFmtId="0" fontId="21" fillId="2" borderId="49">
      <alignment horizontal="right" vertical="center"/>
    </xf>
    <xf numFmtId="0" fontId="34" fillId="19" borderId="46" applyNumberFormat="0" applyAlignment="0" applyProtection="0"/>
    <xf numFmtId="0" fontId="31" fillId="32" borderId="46" applyNumberFormat="0" applyAlignment="0" applyProtection="0"/>
    <xf numFmtId="4" fontId="6" fillId="0" borderId="49">
      <alignment horizontal="right" vertical="center"/>
    </xf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47" fillId="32" borderId="45" applyNumberFormat="0" applyAlignment="0" applyProtection="0"/>
    <xf numFmtId="0" fontId="43" fillId="19" borderId="46" applyNumberFormat="0" applyAlignment="0" applyProtection="0"/>
    <xf numFmtId="0" fontId="30" fillId="32" borderId="46" applyNumberFormat="0" applyAlignment="0" applyProtection="0"/>
    <xf numFmtId="0" fontId="28" fillId="32" borderId="45" applyNumberFormat="0" applyAlignment="0" applyProtection="0"/>
    <xf numFmtId="0" fontId="7" fillId="3" borderId="51">
      <alignment horizontal="right" vertical="center"/>
    </xf>
    <xf numFmtId="0" fontId="21" fillId="2" borderId="49">
      <alignment horizontal="right" vertical="center"/>
    </xf>
    <xf numFmtId="4" fontId="7" fillId="2" borderId="49">
      <alignment horizontal="right" vertical="center"/>
    </xf>
    <xf numFmtId="4" fontId="7" fillId="3" borderId="49">
      <alignment horizontal="right" vertical="center"/>
    </xf>
    <xf numFmtId="49" fontId="6" fillId="0" borderId="50" applyNumberFormat="0" applyFont="0" applyFill="0" applyBorder="0" applyProtection="0">
      <alignment horizontal="left" vertical="center" indent="5"/>
    </xf>
    <xf numFmtId="4" fontId="6" fillId="0" borderId="49" applyFill="0" applyBorder="0" applyProtection="0">
      <alignment horizontal="right" vertical="center"/>
    </xf>
    <xf numFmtId="4" fontId="7" fillId="2" borderId="49">
      <alignment horizontal="right" vertical="center"/>
    </xf>
    <xf numFmtId="0" fontId="43" fillId="19" borderId="46" applyNumberFormat="0" applyAlignment="0" applyProtection="0"/>
    <xf numFmtId="0" fontId="34" fillId="19" borderId="46" applyNumberFormat="0" applyAlignment="0" applyProtection="0"/>
    <xf numFmtId="0" fontId="30" fillId="32" borderId="46" applyNumberFormat="0" applyAlignment="0" applyProtection="0"/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0" fontId="6" fillId="3" borderId="52">
      <alignment horizontal="left" vertical="center" wrapText="1" indent="2"/>
    </xf>
    <xf numFmtId="0" fontId="6" fillId="0" borderId="52">
      <alignment horizontal="left" vertical="center" wrapText="1" indent="2"/>
    </xf>
    <xf numFmtId="4" fontId="7" fillId="3" borderId="57">
      <alignment horizontal="right" vertical="center"/>
    </xf>
    <xf numFmtId="0" fontId="6" fillId="6" borderId="57"/>
    <xf numFmtId="0" fontId="30" fillId="32" borderId="54" applyNumberFormat="0" applyAlignment="0" applyProtection="0"/>
    <xf numFmtId="0" fontId="7" fillId="2" borderId="57">
      <alignment horizontal="right" vertical="center"/>
    </xf>
    <xf numFmtId="0" fontId="6" fillId="0" borderId="57">
      <alignment horizontal="right" vertical="center"/>
    </xf>
    <xf numFmtId="0" fontId="50" fillId="0" borderId="55" applyNumberFormat="0" applyFill="0" applyAlignment="0" applyProtection="0"/>
    <xf numFmtId="0" fontId="6" fillId="2" borderId="58">
      <alignment horizontal="left" vertical="center"/>
    </xf>
    <xf numFmtId="0" fontId="43" fillId="19" borderId="54" applyNumberFormat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25" fillId="35" borderId="56" applyNumberFormat="0" applyFont="0" applyAlignment="0" applyProtection="0"/>
    <xf numFmtId="0" fontId="6" fillId="0" borderId="60">
      <alignment horizontal="left" vertical="center" wrapText="1" indent="2"/>
    </xf>
    <xf numFmtId="4" fontId="6" fillId="6" borderId="57"/>
    <xf numFmtId="49" fontId="8" fillId="0" borderId="57" applyNumberFormat="0" applyFill="0" applyBorder="0" applyProtection="0">
      <alignment horizontal="left" vertical="center"/>
    </xf>
    <xf numFmtId="0" fontId="6" fillId="0" borderId="57">
      <alignment horizontal="right" vertical="center"/>
    </xf>
    <xf numFmtId="4" fontId="7" fillId="3" borderId="59">
      <alignment horizontal="right" vertical="center"/>
    </xf>
    <xf numFmtId="4" fontId="7" fillId="3" borderId="57">
      <alignment horizontal="right" vertical="center"/>
    </xf>
    <xf numFmtId="4" fontId="7" fillId="3" borderId="57">
      <alignment horizontal="right" vertical="center"/>
    </xf>
    <xf numFmtId="0" fontId="21" fillId="2" borderId="57">
      <alignment horizontal="right" vertical="center"/>
    </xf>
    <xf numFmtId="0" fontId="7" fillId="2" borderId="57">
      <alignment horizontal="right" vertical="center"/>
    </xf>
    <xf numFmtId="49" fontId="6" fillId="0" borderId="57" applyNumberFormat="0" applyFont="0" applyFill="0" applyBorder="0" applyProtection="0">
      <alignment horizontal="left" vertical="center" indent="2"/>
    </xf>
    <xf numFmtId="0" fontId="43" fillId="19" borderId="54" applyNumberFormat="0" applyAlignment="0" applyProtection="0"/>
    <xf numFmtId="0" fontId="28" fillId="32" borderId="53" applyNumberFormat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0" fontId="34" fillId="19" borderId="54" applyNumberFormat="0" applyAlignment="0" applyProtection="0"/>
    <xf numFmtId="4" fontId="6" fillId="0" borderId="57" applyFill="0" applyBorder="0" applyProtection="0">
      <alignment horizontal="right" vertical="center"/>
    </xf>
    <xf numFmtId="0" fontId="31" fillId="32" borderId="54" applyNumberFormat="0" applyAlignment="0" applyProtection="0"/>
    <xf numFmtId="0" fontId="50" fillId="0" borderId="55" applyNumberFormat="0" applyFill="0" applyAlignment="0" applyProtection="0"/>
    <xf numFmtId="0" fontId="47" fillId="32" borderId="53" applyNumberFormat="0" applyAlignment="0" applyProtection="0"/>
    <xf numFmtId="0" fontId="6" fillId="0" borderId="57" applyNumberFormat="0" applyFill="0" applyAlignment="0" applyProtection="0"/>
    <xf numFmtId="4" fontId="6" fillId="0" borderId="57">
      <alignment horizontal="right" vertical="center"/>
    </xf>
    <xf numFmtId="0" fontId="6" fillId="0" borderId="57">
      <alignment horizontal="right" vertical="center"/>
    </xf>
    <xf numFmtId="0" fontId="43" fillId="19" borderId="54" applyNumberFormat="0" applyAlignment="0" applyProtection="0"/>
    <xf numFmtId="0" fontId="28" fillId="32" borderId="53" applyNumberFormat="0" applyAlignment="0" applyProtection="0"/>
    <xf numFmtId="0" fontId="30" fillId="32" borderId="54" applyNumberFormat="0" applyAlignment="0" applyProtection="0"/>
    <xf numFmtId="0" fontId="6" fillId="3" borderId="60">
      <alignment horizontal="left" vertical="center" wrapText="1" indent="2"/>
    </xf>
    <xf numFmtId="0" fontId="31" fillId="32" borderId="54" applyNumberFormat="0" applyAlignment="0" applyProtection="0"/>
    <xf numFmtId="0" fontId="31" fillId="32" borderId="54" applyNumberFormat="0" applyAlignment="0" applyProtection="0"/>
    <xf numFmtId="4" fontId="7" fillId="3" borderId="58">
      <alignment horizontal="right" vertical="center"/>
    </xf>
    <xf numFmtId="0" fontId="7" fillId="3" borderId="58">
      <alignment horizontal="right" vertical="center"/>
    </xf>
    <xf numFmtId="0" fontId="7" fillId="3" borderId="57">
      <alignment horizontal="right" vertical="center"/>
    </xf>
    <xf numFmtId="4" fontId="21" fillId="2" borderId="57">
      <alignment horizontal="right" vertical="center"/>
    </xf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50" fillId="0" borderId="55" applyNumberFormat="0" applyFill="0" applyAlignment="0" applyProtection="0"/>
    <xf numFmtId="0" fontId="25" fillId="35" borderId="56" applyNumberFormat="0" applyFont="0" applyAlignment="0" applyProtection="0"/>
    <xf numFmtId="0" fontId="43" fillId="19" borderId="54" applyNumberFormat="0" applyAlignment="0" applyProtection="0"/>
    <xf numFmtId="49" fontId="8" fillId="0" borderId="57" applyNumberFormat="0" applyFill="0" applyBorder="0" applyProtection="0">
      <alignment horizontal="left" vertical="center"/>
    </xf>
    <xf numFmtId="0" fontId="6" fillId="3" borderId="60">
      <alignment horizontal="left" vertical="center" wrapText="1" indent="2"/>
    </xf>
    <xf numFmtId="0" fontId="31" fillId="32" borderId="54" applyNumberFormat="0" applyAlignment="0" applyProtection="0"/>
    <xf numFmtId="0" fontId="6" fillId="0" borderId="60">
      <alignment horizontal="left" vertical="center" wrapText="1" indent="2"/>
    </xf>
    <xf numFmtId="0" fontId="25" fillId="35" borderId="56" applyNumberFormat="0" applyFont="0" applyAlignment="0" applyProtection="0"/>
    <xf numFmtId="0" fontId="19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4" fontId="6" fillId="6" borderId="57"/>
    <xf numFmtId="0" fontId="7" fillId="3" borderId="57">
      <alignment horizontal="right" vertical="center"/>
    </xf>
    <xf numFmtId="0" fontId="50" fillId="0" borderId="55" applyNumberFormat="0" applyFill="0" applyAlignment="0" applyProtection="0"/>
    <xf numFmtId="4" fontId="7" fillId="3" borderId="59">
      <alignment horizontal="right" vertical="center"/>
    </xf>
    <xf numFmtId="0" fontId="30" fillId="32" borderId="54" applyNumberFormat="0" applyAlignment="0" applyProtection="0"/>
    <xf numFmtId="0" fontId="7" fillId="3" borderId="58">
      <alignment horizontal="right" vertical="center"/>
    </xf>
    <xf numFmtId="0" fontId="31" fillId="32" borderId="54" applyNumberFormat="0" applyAlignment="0" applyProtection="0"/>
    <xf numFmtId="0" fontId="35" fillId="0" borderId="55" applyNumberFormat="0" applyFill="0" applyAlignment="0" applyProtection="0"/>
    <xf numFmtId="0" fontId="25" fillId="35" borderId="56" applyNumberFormat="0" applyFont="0" applyAlignment="0" applyProtection="0"/>
    <xf numFmtId="4" fontId="7" fillId="3" borderId="58">
      <alignment horizontal="right" vertical="center"/>
    </xf>
    <xf numFmtId="0" fontId="6" fillId="3" borderId="60">
      <alignment horizontal="left" vertical="center" wrapText="1" indent="2"/>
    </xf>
    <xf numFmtId="0" fontId="6" fillId="6" borderId="57"/>
    <xf numFmtId="183" fontId="6" fillId="5" borderId="57" applyNumberFormat="0" applyFont="0" applyBorder="0" applyAlignment="0" applyProtection="0">
      <alignment horizontal="right" vertical="center"/>
    </xf>
    <xf numFmtId="0" fontId="6" fillId="0" borderId="57" applyNumberFormat="0" applyFill="0" applyAlignment="0" applyProtection="0"/>
    <xf numFmtId="4" fontId="6" fillId="0" borderId="57" applyFill="0" applyBorder="0" applyProtection="0">
      <alignment horizontal="right" vertical="center"/>
    </xf>
    <xf numFmtId="4" fontId="7" fillId="2" borderId="57">
      <alignment horizontal="right" vertical="center"/>
    </xf>
    <xf numFmtId="0" fontId="35" fillId="0" borderId="55" applyNumberFormat="0" applyFill="0" applyAlignment="0" applyProtection="0"/>
    <xf numFmtId="49" fontId="8" fillId="0" borderId="57" applyNumberFormat="0" applyFill="0" applyBorder="0" applyProtection="0">
      <alignment horizontal="left" vertical="center"/>
    </xf>
    <xf numFmtId="49" fontId="6" fillId="0" borderId="58" applyNumberFormat="0" applyFont="0" applyFill="0" applyBorder="0" applyProtection="0">
      <alignment horizontal="left" vertical="center" indent="5"/>
    </xf>
    <xf numFmtId="0" fontId="6" fillId="2" borderId="58">
      <alignment horizontal="left" vertical="center"/>
    </xf>
    <xf numFmtId="0" fontId="31" fillId="32" borderId="54" applyNumberFormat="0" applyAlignment="0" applyProtection="0"/>
    <xf numFmtId="4" fontId="7" fillId="3" borderId="59">
      <alignment horizontal="right" vertical="center"/>
    </xf>
    <xf numFmtId="0" fontId="43" fillId="19" borderId="54" applyNumberFormat="0" applyAlignment="0" applyProtection="0"/>
    <xf numFmtId="0" fontId="43" fillId="19" borderId="54" applyNumberFormat="0" applyAlignment="0" applyProtection="0"/>
    <xf numFmtId="0" fontId="25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7" fillId="3" borderId="57">
      <alignment horizontal="right" vertical="center"/>
    </xf>
    <xf numFmtId="0" fontId="19" fillId="35" borderId="56" applyNumberFormat="0" applyFont="0" applyAlignment="0" applyProtection="0"/>
    <xf numFmtId="4" fontId="6" fillId="0" borderId="57">
      <alignment horizontal="right" vertical="center"/>
    </xf>
    <xf numFmtId="0" fontId="50" fillId="0" borderId="55" applyNumberFormat="0" applyFill="0" applyAlignment="0" applyProtection="0"/>
    <xf numFmtId="0" fontId="7" fillId="3" borderId="57">
      <alignment horizontal="right" vertical="center"/>
    </xf>
    <xf numFmtId="0" fontId="7" fillId="3" borderId="57">
      <alignment horizontal="right" vertical="center"/>
    </xf>
    <xf numFmtId="4" fontId="21" fillId="2" borderId="57">
      <alignment horizontal="right" vertical="center"/>
    </xf>
    <xf numFmtId="0" fontId="7" fillId="2" borderId="57">
      <alignment horizontal="right" vertical="center"/>
    </xf>
    <xf numFmtId="4" fontId="7" fillId="2" borderId="57">
      <alignment horizontal="right" vertical="center"/>
    </xf>
    <xf numFmtId="0" fontId="21" fillId="2" borderId="57">
      <alignment horizontal="right" vertical="center"/>
    </xf>
    <xf numFmtId="4" fontId="21" fillId="2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31" fillId="32" borderId="54" applyNumberFormat="0" applyAlignment="0" applyProtection="0"/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" fillId="2" borderId="58">
      <alignment horizontal="left" vertical="center"/>
    </xf>
    <xf numFmtId="0" fontId="43" fillId="19" borderId="54" applyNumberFormat="0" applyAlignment="0" applyProtection="0"/>
    <xf numFmtId="0" fontId="6" fillId="0" borderId="57">
      <alignment horizontal="right" vertical="center"/>
    </xf>
    <xf numFmtId="4" fontId="6" fillId="0" borderId="57">
      <alignment horizontal="right" vertical="center"/>
    </xf>
    <xf numFmtId="0" fontId="6" fillId="0" borderId="57" applyNumberFormat="0" applyFill="0" applyAlignment="0" applyProtection="0"/>
    <xf numFmtId="0" fontId="47" fillId="32" borderId="53" applyNumberFormat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6" fillId="6" borderId="57"/>
    <xf numFmtId="4" fontId="6" fillId="6" borderId="57"/>
    <xf numFmtId="0" fontId="50" fillId="0" borderId="55" applyNumberFormat="0" applyFill="0" applyAlignment="0" applyProtection="0"/>
    <xf numFmtId="0" fontId="19" fillId="35" borderId="56" applyNumberFormat="0" applyFont="0" applyAlignment="0" applyProtection="0"/>
    <xf numFmtId="0" fontId="25" fillId="35" borderId="56" applyNumberFormat="0" applyFont="0" applyAlignment="0" applyProtection="0"/>
    <xf numFmtId="0" fontId="6" fillId="0" borderId="57" applyNumberFormat="0" applyFill="0" applyAlignment="0" applyProtection="0"/>
    <xf numFmtId="0" fontId="35" fillId="0" borderId="55" applyNumberFormat="0" applyFill="0" applyAlignment="0" applyProtection="0"/>
    <xf numFmtId="0" fontId="50" fillId="0" borderId="55" applyNumberFormat="0" applyFill="0" applyAlignment="0" applyProtection="0"/>
    <xf numFmtId="0" fontId="34" fillId="19" borderId="54" applyNumberFormat="0" applyAlignment="0" applyProtection="0"/>
    <xf numFmtId="0" fontId="31" fillId="32" borderId="54" applyNumberFormat="0" applyAlignment="0" applyProtection="0"/>
    <xf numFmtId="4" fontId="21" fillId="2" borderId="57">
      <alignment horizontal="right" vertical="center"/>
    </xf>
    <xf numFmtId="0" fontId="7" fillId="2" borderId="57">
      <alignment horizontal="right" vertical="center"/>
    </xf>
    <xf numFmtId="183" fontId="6" fillId="5" borderId="57" applyNumberFormat="0" applyFont="0" applyBorder="0" applyAlignment="0" applyProtection="0">
      <alignment horizontal="right" vertical="center"/>
    </xf>
    <xf numFmtId="0" fontId="35" fillId="0" borderId="55" applyNumberFormat="0" applyFill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49" fontId="6" fillId="0" borderId="58" applyNumberFormat="0" applyFont="0" applyFill="0" applyBorder="0" applyProtection="0">
      <alignment horizontal="left" vertical="center" indent="5"/>
    </xf>
    <xf numFmtId="49" fontId="6" fillId="0" borderId="57" applyNumberFormat="0" applyFont="0" applyFill="0" applyBorder="0" applyProtection="0">
      <alignment horizontal="left" vertical="center" indent="2"/>
    </xf>
    <xf numFmtId="4" fontId="6" fillId="0" borderId="57" applyFill="0" applyBorder="0" applyProtection="0">
      <alignment horizontal="right" vertical="center"/>
    </xf>
    <xf numFmtId="49" fontId="8" fillId="0" borderId="57" applyNumberFormat="0" applyFill="0" applyBorder="0" applyProtection="0">
      <alignment horizontal="left" vertical="center"/>
    </xf>
    <xf numFmtId="0" fontId="6" fillId="0" borderId="60">
      <alignment horizontal="left" vertical="center" wrapText="1" indent="2"/>
    </xf>
    <xf numFmtId="0" fontId="47" fillId="32" borderId="53" applyNumberFormat="0" applyAlignment="0" applyProtection="0"/>
    <xf numFmtId="0" fontId="7" fillId="3" borderId="59">
      <alignment horizontal="right" vertical="center"/>
    </xf>
    <xf numFmtId="0" fontId="34" fillId="19" borderId="54" applyNumberFormat="0" applyAlignment="0" applyProtection="0"/>
    <xf numFmtId="0" fontId="7" fillId="3" borderId="59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0" fontId="28" fillId="32" borderId="53" applyNumberFormat="0" applyAlignment="0" applyProtection="0"/>
    <xf numFmtId="0" fontId="30" fillId="32" borderId="54" applyNumberFormat="0" applyAlignment="0" applyProtection="0"/>
    <xf numFmtId="0" fontId="35" fillId="0" borderId="55" applyNumberFormat="0" applyFill="0" applyAlignment="0" applyProtection="0"/>
    <xf numFmtId="0" fontId="6" fillId="6" borderId="57"/>
    <xf numFmtId="4" fontId="6" fillId="6" borderId="57"/>
    <xf numFmtId="4" fontId="7" fillId="3" borderId="57">
      <alignment horizontal="right" vertical="center"/>
    </xf>
    <xf numFmtId="0" fontId="21" fillId="2" borderId="57">
      <alignment horizontal="right" vertical="center"/>
    </xf>
    <xf numFmtId="0" fontId="34" fillId="19" borderId="54" applyNumberFormat="0" applyAlignment="0" applyProtection="0"/>
    <xf numFmtId="0" fontId="31" fillId="32" borderId="54" applyNumberFormat="0" applyAlignment="0" applyProtection="0"/>
    <xf numFmtId="4" fontId="6" fillId="0" borderId="57">
      <alignment horizontal="right" vertical="center"/>
    </xf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47" fillId="32" borderId="53" applyNumberFormat="0" applyAlignment="0" applyProtection="0"/>
    <xf numFmtId="0" fontId="43" fillId="19" borderId="54" applyNumberFormat="0" applyAlignment="0" applyProtection="0"/>
    <xf numFmtId="0" fontId="30" fillId="32" borderId="54" applyNumberFormat="0" applyAlignment="0" applyProtection="0"/>
    <xf numFmtId="0" fontId="28" fillId="32" borderId="53" applyNumberFormat="0" applyAlignment="0" applyProtection="0"/>
    <xf numFmtId="0" fontId="7" fillId="3" borderId="59">
      <alignment horizontal="right" vertical="center"/>
    </xf>
    <xf numFmtId="0" fontId="21" fillId="2" borderId="57">
      <alignment horizontal="right" vertical="center"/>
    </xf>
    <xf numFmtId="4" fontId="7" fillId="2" borderId="57">
      <alignment horizontal="right" vertical="center"/>
    </xf>
    <xf numFmtId="4" fontId="7" fillId="3" borderId="57">
      <alignment horizontal="right" vertical="center"/>
    </xf>
    <xf numFmtId="49" fontId="6" fillId="0" borderId="58" applyNumberFormat="0" applyFont="0" applyFill="0" applyBorder="0" applyProtection="0">
      <alignment horizontal="left" vertical="center" indent="5"/>
    </xf>
    <xf numFmtId="4" fontId="6" fillId="0" borderId="57" applyFill="0" applyBorder="0" applyProtection="0">
      <alignment horizontal="right" vertical="center"/>
    </xf>
    <xf numFmtId="4" fontId="7" fillId="2" borderId="57">
      <alignment horizontal="right" vertical="center"/>
    </xf>
    <xf numFmtId="0" fontId="43" fillId="19" borderId="54" applyNumberFormat="0" applyAlignment="0" applyProtection="0"/>
    <xf numFmtId="0" fontId="34" fillId="19" borderId="54" applyNumberFormat="0" applyAlignment="0" applyProtection="0"/>
    <xf numFmtId="0" fontId="30" fillId="32" borderId="54" applyNumberFormat="0" applyAlignment="0" applyProtection="0"/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28" fillId="32" borderId="53" applyNumberFormat="0" applyAlignment="0" applyProtection="0"/>
    <xf numFmtId="0" fontId="30" fillId="32" borderId="54" applyNumberFormat="0" applyAlignment="0" applyProtection="0"/>
    <xf numFmtId="0" fontId="31" fillId="32" borderId="54" applyNumberFormat="0" applyAlignment="0" applyProtection="0"/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43" fillId="19" borderId="54" applyNumberFormat="0" applyAlignment="0" applyProtection="0"/>
    <xf numFmtId="0" fontId="25" fillId="35" borderId="56" applyNumberFormat="0" applyFont="0" applyAlignment="0" applyProtection="0"/>
    <xf numFmtId="0" fontId="19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31" fillId="32" borderId="54" applyNumberFormat="0" applyAlignment="0" applyProtection="0"/>
    <xf numFmtId="0" fontId="43" fillId="19" borderId="54" applyNumberFormat="0" applyAlignment="0" applyProtection="0"/>
    <xf numFmtId="0" fontId="25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31" fillId="32" borderId="54" applyNumberFormat="0" applyAlignment="0" applyProtection="0"/>
    <xf numFmtId="0" fontId="43" fillId="19" borderId="54" applyNumberForma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28" fillId="32" borderId="53" applyNumberFormat="0" applyAlignment="0" applyProtection="0"/>
    <xf numFmtId="0" fontId="30" fillId="32" borderId="54" applyNumberFormat="0" applyAlignment="0" applyProtection="0"/>
    <xf numFmtId="0" fontId="35" fillId="0" borderId="55" applyNumberFormat="0" applyFill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0" fontId="7" fillId="2" borderId="57">
      <alignment horizontal="right" vertical="center"/>
    </xf>
    <xf numFmtId="4" fontId="7" fillId="2" borderId="57">
      <alignment horizontal="right" vertical="center"/>
    </xf>
    <xf numFmtId="0" fontId="21" fillId="2" borderId="57">
      <alignment horizontal="right" vertical="center"/>
    </xf>
    <xf numFmtId="4" fontId="21" fillId="2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34" fillId="19" borderId="54" applyNumberFormat="0" applyAlignment="0" applyProtection="0"/>
    <xf numFmtId="0" fontId="6" fillId="0" borderId="57">
      <alignment horizontal="right" vertical="center"/>
    </xf>
    <xf numFmtId="4" fontId="6" fillId="0" borderId="57">
      <alignment horizontal="right" vertical="center"/>
    </xf>
    <xf numFmtId="4" fontId="6" fillId="0" borderId="57" applyFill="0" applyBorder="0" applyProtection="0">
      <alignment horizontal="right" vertical="center"/>
    </xf>
    <xf numFmtId="49" fontId="8" fillId="0" borderId="57" applyNumberFormat="0" applyFill="0" applyBorder="0" applyProtection="0">
      <alignment horizontal="left" vertical="center"/>
    </xf>
    <xf numFmtId="0" fontId="6" fillId="0" borderId="57" applyNumberFormat="0" applyFill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6" fillId="6" borderId="57"/>
    <xf numFmtId="4" fontId="6" fillId="6" borderId="57"/>
    <xf numFmtId="4" fontId="7" fillId="3" borderId="57">
      <alignment horizontal="right" vertical="center"/>
    </xf>
    <xf numFmtId="0" fontId="6" fillId="6" borderId="57"/>
    <xf numFmtId="0" fontId="30" fillId="32" borderId="54" applyNumberFormat="0" applyAlignment="0" applyProtection="0"/>
    <xf numFmtId="0" fontId="7" fillId="2" borderId="57">
      <alignment horizontal="right" vertical="center"/>
    </xf>
    <xf numFmtId="0" fontId="6" fillId="0" borderId="57">
      <alignment horizontal="right" vertical="center"/>
    </xf>
    <xf numFmtId="0" fontId="50" fillId="0" borderId="55" applyNumberFormat="0" applyFill="0" applyAlignment="0" applyProtection="0"/>
    <xf numFmtId="0" fontId="6" fillId="2" borderId="58">
      <alignment horizontal="left" vertical="center"/>
    </xf>
    <xf numFmtId="0" fontId="43" fillId="19" borderId="54" applyNumberFormat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25" fillId="35" borderId="56" applyNumberFormat="0" applyFont="0" applyAlignment="0" applyProtection="0"/>
    <xf numFmtId="0" fontId="6" fillId="0" borderId="60">
      <alignment horizontal="left" vertical="center" wrapText="1" indent="2"/>
    </xf>
    <xf numFmtId="4" fontId="6" fillId="6" borderId="57"/>
    <xf numFmtId="49" fontId="8" fillId="0" borderId="57" applyNumberFormat="0" applyFill="0" applyBorder="0" applyProtection="0">
      <alignment horizontal="left" vertical="center"/>
    </xf>
    <xf numFmtId="0" fontId="6" fillId="0" borderId="57">
      <alignment horizontal="right" vertical="center"/>
    </xf>
    <xf numFmtId="4" fontId="7" fillId="3" borderId="59">
      <alignment horizontal="right" vertical="center"/>
    </xf>
    <xf numFmtId="4" fontId="7" fillId="3" borderId="57">
      <alignment horizontal="right" vertical="center"/>
    </xf>
    <xf numFmtId="4" fontId="7" fillId="3" borderId="57">
      <alignment horizontal="right" vertical="center"/>
    </xf>
    <xf numFmtId="0" fontId="21" fillId="2" borderId="57">
      <alignment horizontal="right" vertical="center"/>
    </xf>
    <xf numFmtId="0" fontId="7" fillId="2" borderId="57">
      <alignment horizontal="right" vertical="center"/>
    </xf>
    <xf numFmtId="49" fontId="6" fillId="0" borderId="57" applyNumberFormat="0" applyFont="0" applyFill="0" applyBorder="0" applyProtection="0">
      <alignment horizontal="left" vertical="center" indent="2"/>
    </xf>
    <xf numFmtId="0" fontId="43" fillId="19" borderId="54" applyNumberFormat="0" applyAlignment="0" applyProtection="0"/>
    <xf numFmtId="0" fontId="28" fillId="32" borderId="53" applyNumberFormat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0" fontId="34" fillId="19" borderId="54" applyNumberFormat="0" applyAlignment="0" applyProtection="0"/>
    <xf numFmtId="4" fontId="6" fillId="0" borderId="57" applyFill="0" applyBorder="0" applyProtection="0">
      <alignment horizontal="right" vertical="center"/>
    </xf>
    <xf numFmtId="0" fontId="31" fillId="32" borderId="54" applyNumberFormat="0" applyAlignment="0" applyProtection="0"/>
    <xf numFmtId="0" fontId="50" fillId="0" borderId="55" applyNumberFormat="0" applyFill="0" applyAlignment="0" applyProtection="0"/>
    <xf numFmtId="0" fontId="47" fillId="32" borderId="53" applyNumberFormat="0" applyAlignment="0" applyProtection="0"/>
    <xf numFmtId="0" fontId="6" fillId="0" borderId="57" applyNumberFormat="0" applyFill="0" applyAlignment="0" applyProtection="0"/>
    <xf numFmtId="4" fontId="6" fillId="0" borderId="57">
      <alignment horizontal="right" vertical="center"/>
    </xf>
    <xf numFmtId="0" fontId="6" fillId="0" borderId="57">
      <alignment horizontal="right" vertical="center"/>
    </xf>
    <xf numFmtId="0" fontId="43" fillId="19" borderId="54" applyNumberFormat="0" applyAlignment="0" applyProtection="0"/>
    <xf numFmtId="0" fontId="28" fillId="32" borderId="53" applyNumberFormat="0" applyAlignment="0" applyProtection="0"/>
    <xf numFmtId="0" fontId="30" fillId="32" borderId="54" applyNumberFormat="0" applyAlignment="0" applyProtection="0"/>
    <xf numFmtId="0" fontId="6" fillId="3" borderId="60">
      <alignment horizontal="left" vertical="center" wrapText="1" indent="2"/>
    </xf>
    <xf numFmtId="0" fontId="31" fillId="32" borderId="54" applyNumberFormat="0" applyAlignment="0" applyProtection="0"/>
    <xf numFmtId="0" fontId="31" fillId="32" borderId="54" applyNumberFormat="0" applyAlignment="0" applyProtection="0"/>
    <xf numFmtId="4" fontId="7" fillId="3" borderId="58">
      <alignment horizontal="right" vertical="center"/>
    </xf>
    <xf numFmtId="0" fontId="7" fillId="3" borderId="58">
      <alignment horizontal="right" vertical="center"/>
    </xf>
    <xf numFmtId="0" fontId="7" fillId="3" borderId="57">
      <alignment horizontal="right" vertical="center"/>
    </xf>
    <xf numFmtId="4" fontId="21" fillId="2" borderId="57">
      <alignment horizontal="right" vertical="center"/>
    </xf>
    <xf numFmtId="0" fontId="34" fillId="19" borderId="54" applyNumberFormat="0" applyAlignment="0" applyProtection="0"/>
    <xf numFmtId="0" fontId="35" fillId="0" borderId="55" applyNumberFormat="0" applyFill="0" applyAlignment="0" applyProtection="0"/>
    <xf numFmtId="0" fontId="50" fillId="0" borderId="55" applyNumberFormat="0" applyFill="0" applyAlignment="0" applyProtection="0"/>
    <xf numFmtId="0" fontId="25" fillId="35" borderId="56" applyNumberFormat="0" applyFont="0" applyAlignment="0" applyProtection="0"/>
    <xf numFmtId="0" fontId="43" fillId="19" borderId="54" applyNumberFormat="0" applyAlignment="0" applyProtection="0"/>
    <xf numFmtId="49" fontId="8" fillId="0" borderId="57" applyNumberFormat="0" applyFill="0" applyBorder="0" applyProtection="0">
      <alignment horizontal="left" vertical="center"/>
    </xf>
    <xf numFmtId="0" fontId="6" fillId="3" borderId="60">
      <alignment horizontal="left" vertical="center" wrapText="1" indent="2"/>
    </xf>
    <xf numFmtId="0" fontId="31" fillId="32" borderId="54" applyNumberFormat="0" applyAlignment="0" applyProtection="0"/>
    <xf numFmtId="0" fontId="6" fillId="0" borderId="60">
      <alignment horizontal="left" vertical="center" wrapText="1" indent="2"/>
    </xf>
    <xf numFmtId="0" fontId="25" fillId="35" borderId="56" applyNumberFormat="0" applyFont="0" applyAlignment="0" applyProtection="0"/>
    <xf numFmtId="0" fontId="19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4" fontId="6" fillId="6" borderId="57"/>
    <xf numFmtId="0" fontId="7" fillId="3" borderId="57">
      <alignment horizontal="right" vertical="center"/>
    </xf>
    <xf numFmtId="0" fontId="50" fillId="0" borderId="55" applyNumberFormat="0" applyFill="0" applyAlignment="0" applyProtection="0"/>
    <xf numFmtId="4" fontId="7" fillId="3" borderId="59">
      <alignment horizontal="right" vertical="center"/>
    </xf>
    <xf numFmtId="0" fontId="30" fillId="32" borderId="54" applyNumberFormat="0" applyAlignment="0" applyProtection="0"/>
    <xf numFmtId="0" fontId="7" fillId="3" borderId="58">
      <alignment horizontal="right" vertical="center"/>
    </xf>
    <xf numFmtId="0" fontId="31" fillId="32" borderId="54" applyNumberFormat="0" applyAlignment="0" applyProtection="0"/>
    <xf numFmtId="0" fontId="35" fillId="0" borderId="55" applyNumberFormat="0" applyFill="0" applyAlignment="0" applyProtection="0"/>
    <xf numFmtId="0" fontId="25" fillId="35" borderId="56" applyNumberFormat="0" applyFont="0" applyAlignment="0" applyProtection="0"/>
    <xf numFmtId="4" fontId="7" fillId="3" borderId="58">
      <alignment horizontal="right" vertical="center"/>
    </xf>
    <xf numFmtId="0" fontId="6" fillId="3" borderId="60">
      <alignment horizontal="left" vertical="center" wrapText="1" indent="2"/>
    </xf>
    <xf numFmtId="0" fontId="6" fillId="6" borderId="57"/>
    <xf numFmtId="183" fontId="6" fillId="5" borderId="57" applyNumberFormat="0" applyFont="0" applyBorder="0" applyAlignment="0" applyProtection="0">
      <alignment horizontal="right" vertical="center"/>
    </xf>
    <xf numFmtId="0" fontId="6" fillId="0" borderId="57" applyNumberFormat="0" applyFill="0" applyAlignment="0" applyProtection="0"/>
    <xf numFmtId="4" fontId="6" fillId="0" borderId="57" applyFill="0" applyBorder="0" applyProtection="0">
      <alignment horizontal="right" vertical="center"/>
    </xf>
    <xf numFmtId="4" fontId="7" fillId="2" borderId="57">
      <alignment horizontal="right" vertical="center"/>
    </xf>
    <xf numFmtId="0" fontId="35" fillId="0" borderId="55" applyNumberFormat="0" applyFill="0" applyAlignment="0" applyProtection="0"/>
    <xf numFmtId="49" fontId="8" fillId="0" borderId="57" applyNumberFormat="0" applyFill="0" applyBorder="0" applyProtection="0">
      <alignment horizontal="left" vertical="center"/>
    </xf>
    <xf numFmtId="49" fontId="6" fillId="0" borderId="58" applyNumberFormat="0" applyFont="0" applyFill="0" applyBorder="0" applyProtection="0">
      <alignment horizontal="left" vertical="center" indent="5"/>
    </xf>
    <xf numFmtId="0" fontId="6" fillId="2" borderId="58">
      <alignment horizontal="left" vertical="center"/>
    </xf>
    <xf numFmtId="0" fontId="31" fillId="32" borderId="54" applyNumberFormat="0" applyAlignment="0" applyProtection="0"/>
    <xf numFmtId="4" fontId="7" fillId="3" borderId="59">
      <alignment horizontal="right" vertical="center"/>
    </xf>
    <xf numFmtId="0" fontId="43" fillId="19" borderId="54" applyNumberFormat="0" applyAlignment="0" applyProtection="0"/>
    <xf numFmtId="0" fontId="43" fillId="19" borderId="54" applyNumberFormat="0" applyAlignment="0" applyProtection="0"/>
    <xf numFmtId="0" fontId="25" fillId="35" borderId="56" applyNumberFormat="0" applyFont="0" applyAlignment="0" applyProtection="0"/>
    <xf numFmtId="0" fontId="47" fillId="32" borderId="53" applyNumberFormat="0" applyAlignment="0" applyProtection="0"/>
    <xf numFmtId="0" fontId="50" fillId="0" borderId="55" applyNumberFormat="0" applyFill="0" applyAlignment="0" applyProtection="0"/>
    <xf numFmtId="0" fontId="7" fillId="3" borderId="57">
      <alignment horizontal="right" vertical="center"/>
    </xf>
    <xf numFmtId="0" fontId="19" fillId="35" borderId="56" applyNumberFormat="0" applyFont="0" applyAlignment="0" applyProtection="0"/>
    <xf numFmtId="4" fontId="6" fillId="0" borderId="57">
      <alignment horizontal="right" vertical="center"/>
    </xf>
    <xf numFmtId="0" fontId="50" fillId="0" borderId="55" applyNumberFormat="0" applyFill="0" applyAlignment="0" applyProtection="0"/>
    <xf numFmtId="0" fontId="7" fillId="3" borderId="57">
      <alignment horizontal="right" vertical="center"/>
    </xf>
    <xf numFmtId="0" fontId="7" fillId="3" borderId="57">
      <alignment horizontal="right" vertical="center"/>
    </xf>
    <xf numFmtId="4" fontId="21" fillId="2" borderId="57">
      <alignment horizontal="right" vertical="center"/>
    </xf>
    <xf numFmtId="0" fontId="7" fillId="2" borderId="57">
      <alignment horizontal="right" vertical="center"/>
    </xf>
    <xf numFmtId="4" fontId="7" fillId="2" borderId="57">
      <alignment horizontal="right" vertical="center"/>
    </xf>
    <xf numFmtId="0" fontId="21" fillId="2" borderId="57">
      <alignment horizontal="right" vertical="center"/>
    </xf>
    <xf numFmtId="4" fontId="21" fillId="2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4" fontId="7" fillId="3" borderId="57">
      <alignment horizontal="right" vertical="center"/>
    </xf>
    <xf numFmtId="0" fontId="7" fillId="3" borderId="58">
      <alignment horizontal="right" vertical="center"/>
    </xf>
    <xf numFmtId="4" fontId="7" fillId="3" borderId="58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31" fillId="32" borderId="54" applyNumberFormat="0" applyAlignment="0" applyProtection="0"/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" fillId="2" borderId="58">
      <alignment horizontal="left" vertical="center"/>
    </xf>
    <xf numFmtId="0" fontId="43" fillId="19" borderId="54" applyNumberFormat="0" applyAlignment="0" applyProtection="0"/>
    <xf numFmtId="0" fontId="6" fillId="0" borderId="57">
      <alignment horizontal="right" vertical="center"/>
    </xf>
    <xf numFmtId="4" fontId="6" fillId="0" borderId="57">
      <alignment horizontal="right" vertical="center"/>
    </xf>
    <xf numFmtId="0" fontId="6" fillId="0" borderId="57" applyNumberFormat="0" applyFill="0" applyAlignment="0" applyProtection="0"/>
    <xf numFmtId="0" fontId="47" fillId="32" borderId="53" applyNumberFormat="0" applyAlignment="0" applyProtection="0"/>
    <xf numFmtId="183" fontId="6" fillId="5" borderId="57" applyNumberFormat="0" applyFont="0" applyBorder="0" applyAlignment="0" applyProtection="0">
      <alignment horizontal="right" vertical="center"/>
    </xf>
    <xf numFmtId="0" fontId="6" fillId="6" borderId="57"/>
    <xf numFmtId="4" fontId="6" fillId="6" borderId="57"/>
    <xf numFmtId="0" fontId="50" fillId="0" borderId="55" applyNumberFormat="0" applyFill="0" applyAlignment="0" applyProtection="0"/>
    <xf numFmtId="0" fontId="19" fillId="35" borderId="56" applyNumberFormat="0" applyFont="0" applyAlignment="0" applyProtection="0"/>
    <xf numFmtId="0" fontId="25" fillId="35" borderId="56" applyNumberFormat="0" applyFont="0" applyAlignment="0" applyProtection="0"/>
    <xf numFmtId="0" fontId="6" fillId="0" borderId="57" applyNumberFormat="0" applyFill="0" applyAlignment="0" applyProtection="0"/>
    <xf numFmtId="0" fontId="35" fillId="0" borderId="55" applyNumberFormat="0" applyFill="0" applyAlignment="0" applyProtection="0"/>
    <xf numFmtId="0" fontId="50" fillId="0" borderId="55" applyNumberFormat="0" applyFill="0" applyAlignment="0" applyProtection="0"/>
    <xf numFmtId="0" fontId="34" fillId="19" borderId="54" applyNumberFormat="0" applyAlignment="0" applyProtection="0"/>
    <xf numFmtId="0" fontId="31" fillId="32" borderId="54" applyNumberFormat="0" applyAlignment="0" applyProtection="0"/>
    <xf numFmtId="4" fontId="21" fillId="2" borderId="57">
      <alignment horizontal="right" vertical="center"/>
    </xf>
    <xf numFmtId="0" fontId="7" fillId="2" borderId="57">
      <alignment horizontal="right" vertical="center"/>
    </xf>
    <xf numFmtId="183" fontId="6" fillId="5" borderId="57" applyNumberFormat="0" applyFont="0" applyBorder="0" applyAlignment="0" applyProtection="0">
      <alignment horizontal="right" vertical="center"/>
    </xf>
    <xf numFmtId="0" fontId="35" fillId="0" borderId="55" applyNumberFormat="0" applyFill="0" applyAlignment="0" applyProtection="0"/>
    <xf numFmtId="49" fontId="6" fillId="0" borderId="57" applyNumberFormat="0" applyFont="0" applyFill="0" applyBorder="0" applyProtection="0">
      <alignment horizontal="left" vertical="center" indent="2"/>
    </xf>
    <xf numFmtId="49" fontId="6" fillId="0" borderId="58" applyNumberFormat="0" applyFont="0" applyFill="0" applyBorder="0" applyProtection="0">
      <alignment horizontal="left" vertical="center" indent="5"/>
    </xf>
    <xf numFmtId="49" fontId="6" fillId="0" borderId="57" applyNumberFormat="0" applyFont="0" applyFill="0" applyBorder="0" applyProtection="0">
      <alignment horizontal="left" vertical="center" indent="2"/>
    </xf>
    <xf numFmtId="4" fontId="6" fillId="0" borderId="57" applyFill="0" applyBorder="0" applyProtection="0">
      <alignment horizontal="right" vertical="center"/>
    </xf>
    <xf numFmtId="49" fontId="8" fillId="0" borderId="57" applyNumberFormat="0" applyFill="0" applyBorder="0" applyProtection="0">
      <alignment horizontal="left" vertical="center"/>
    </xf>
    <xf numFmtId="0" fontId="6" fillId="0" borderId="60">
      <alignment horizontal="left" vertical="center" wrapText="1" indent="2"/>
    </xf>
    <xf numFmtId="0" fontId="47" fillId="32" borderId="53" applyNumberFormat="0" applyAlignment="0" applyProtection="0"/>
    <xf numFmtId="0" fontId="7" fillId="3" borderId="59">
      <alignment horizontal="right" vertical="center"/>
    </xf>
    <xf numFmtId="0" fontId="34" fillId="19" borderId="54" applyNumberFormat="0" applyAlignment="0" applyProtection="0"/>
    <xf numFmtId="0" fontId="7" fillId="3" borderId="59">
      <alignment horizontal="right" vertical="center"/>
    </xf>
    <xf numFmtId="4" fontId="7" fillId="3" borderId="57">
      <alignment horizontal="right" vertical="center"/>
    </xf>
    <xf numFmtId="0" fontId="7" fillId="3" borderId="57">
      <alignment horizontal="right" vertical="center"/>
    </xf>
    <xf numFmtId="0" fontId="28" fillId="32" borderId="53" applyNumberFormat="0" applyAlignment="0" applyProtection="0"/>
    <xf numFmtId="0" fontId="30" fillId="32" borderId="54" applyNumberFormat="0" applyAlignment="0" applyProtection="0"/>
    <xf numFmtId="0" fontId="35" fillId="0" borderId="55" applyNumberFormat="0" applyFill="0" applyAlignment="0" applyProtection="0"/>
    <xf numFmtId="0" fontId="6" fillId="6" borderId="57"/>
    <xf numFmtId="4" fontId="6" fillId="6" borderId="57"/>
    <xf numFmtId="4" fontId="7" fillId="3" borderId="57">
      <alignment horizontal="right" vertical="center"/>
    </xf>
    <xf numFmtId="0" fontId="21" fillId="2" borderId="57">
      <alignment horizontal="right" vertical="center"/>
    </xf>
    <xf numFmtId="0" fontId="34" fillId="19" borderId="54" applyNumberFormat="0" applyAlignment="0" applyProtection="0"/>
    <xf numFmtId="0" fontId="31" fillId="32" borderId="54" applyNumberFormat="0" applyAlignment="0" applyProtection="0"/>
    <xf numFmtId="4" fontId="6" fillId="0" borderId="57">
      <alignment horizontal="right" vertical="center"/>
    </xf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47" fillId="32" borderId="53" applyNumberFormat="0" applyAlignment="0" applyProtection="0"/>
    <xf numFmtId="0" fontId="43" fillId="19" borderId="54" applyNumberFormat="0" applyAlignment="0" applyProtection="0"/>
    <xf numFmtId="0" fontId="30" fillId="32" borderId="54" applyNumberFormat="0" applyAlignment="0" applyProtection="0"/>
    <xf numFmtId="0" fontId="28" fillId="32" borderId="53" applyNumberFormat="0" applyAlignment="0" applyProtection="0"/>
    <xf numFmtId="0" fontId="7" fillId="3" borderId="59">
      <alignment horizontal="right" vertical="center"/>
    </xf>
    <xf numFmtId="0" fontId="21" fillId="2" borderId="57">
      <alignment horizontal="right" vertical="center"/>
    </xf>
    <xf numFmtId="4" fontId="7" fillId="2" borderId="57">
      <alignment horizontal="right" vertical="center"/>
    </xf>
    <xf numFmtId="4" fontId="7" fillId="3" borderId="57">
      <alignment horizontal="right" vertical="center"/>
    </xf>
    <xf numFmtId="49" fontId="6" fillId="0" borderId="58" applyNumberFormat="0" applyFont="0" applyFill="0" applyBorder="0" applyProtection="0">
      <alignment horizontal="left" vertical="center" indent="5"/>
    </xf>
    <xf numFmtId="4" fontId="6" fillId="0" borderId="57" applyFill="0" applyBorder="0" applyProtection="0">
      <alignment horizontal="right" vertical="center"/>
    </xf>
    <xf numFmtId="4" fontId="7" fillId="2" borderId="57">
      <alignment horizontal="right" vertical="center"/>
    </xf>
    <xf numFmtId="0" fontId="43" fillId="19" borderId="54" applyNumberFormat="0" applyAlignment="0" applyProtection="0"/>
    <xf numFmtId="0" fontId="34" fillId="19" borderId="54" applyNumberFormat="0" applyAlignment="0" applyProtection="0"/>
    <xf numFmtId="0" fontId="30" fillId="32" borderId="54" applyNumberFormat="0" applyAlignment="0" applyProtection="0"/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" fillId="3" borderId="60">
      <alignment horizontal="left" vertical="center" wrapText="1" indent="2"/>
    </xf>
    <xf numFmtId="0" fontId="6" fillId="0" borderId="60">
      <alignment horizontal="left" vertical="center" wrapText="1" indent="2"/>
    </xf>
    <xf numFmtId="0" fontId="67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>
      <alignment vertical="center"/>
    </xf>
  </cellStyleXfs>
  <cellXfs count="476">
    <xf numFmtId="0" fontId="0" fillId="0" borderId="0" xfId="0"/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vertical="center" wrapText="1"/>
    </xf>
    <xf numFmtId="0" fontId="6" fillId="7" borderId="0" xfId="0" applyFont="1" applyFill="1" applyAlignment="1">
      <alignment horizontal="center" vertical="center"/>
    </xf>
    <xf numFmtId="182" fontId="6" fillId="7" borderId="0" xfId="0" applyNumberFormat="1" applyFont="1" applyFill="1" applyAlignment="1">
      <alignment horizontal="center" vertical="center"/>
    </xf>
    <xf numFmtId="182" fontId="6" fillId="7" borderId="0" xfId="0" applyNumberFormat="1" applyFont="1" applyFill="1" applyAlignment="1">
      <alignment vertical="center"/>
    </xf>
    <xf numFmtId="0" fontId="6" fillId="9" borderId="0" xfId="0" applyFont="1" applyFill="1" applyAlignment="1">
      <alignment vertical="center" wrapText="1"/>
    </xf>
    <xf numFmtId="0" fontId="6" fillId="9" borderId="0" xfId="0" applyFont="1" applyFill="1" applyAlignment="1">
      <alignment vertical="center"/>
    </xf>
    <xf numFmtId="0" fontId="6" fillId="9" borderId="0" xfId="0" applyFont="1" applyFill="1"/>
    <xf numFmtId="0" fontId="65" fillId="0" borderId="0" xfId="0" applyFont="1"/>
    <xf numFmtId="0" fontId="5" fillId="0" borderId="0" xfId="0" applyFont="1"/>
    <xf numFmtId="0" fontId="66" fillId="0" borderId="0" xfId="0" applyFont="1"/>
    <xf numFmtId="0" fontId="5" fillId="8" borderId="57" xfId="0" applyFont="1" applyFill="1" applyBorder="1"/>
    <xf numFmtId="0" fontId="69" fillId="8" borderId="57" xfId="0" applyFont="1" applyFill="1" applyBorder="1" applyAlignment="1">
      <alignment vertical="center"/>
    </xf>
    <xf numFmtId="0" fontId="5" fillId="0" borderId="57" xfId="0" applyFont="1" applyBorder="1" applyAlignment="1">
      <alignment vertical="top"/>
    </xf>
    <xf numFmtId="0" fontId="5" fillId="0" borderId="57" xfId="0" applyFont="1" applyBorder="1" applyAlignment="1">
      <alignment vertical="top" wrapText="1"/>
    </xf>
    <xf numFmtId="178" fontId="6" fillId="9" borderId="0" xfId="20" applyNumberFormat="1" applyFont="1" applyFill="1" applyBorder="1"/>
    <xf numFmtId="10" fontId="6" fillId="9" borderId="0" xfId="20" applyNumberFormat="1" applyFont="1" applyFill="1"/>
    <xf numFmtId="10" fontId="6" fillId="9" borderId="0" xfId="20" applyNumberFormat="1" applyFont="1" applyFill="1" applyBorder="1"/>
    <xf numFmtId="187" fontId="6" fillId="9" borderId="0" xfId="0" applyNumberFormat="1" applyFont="1" applyFill="1"/>
    <xf numFmtId="193" fontId="6" fillId="9" borderId="0" xfId="0" applyNumberFormat="1" applyFont="1" applyFill="1"/>
    <xf numFmtId="0" fontId="15" fillId="9" borderId="0" xfId="0" applyFont="1" applyFill="1"/>
    <xf numFmtId="0" fontId="4" fillId="7" borderId="0" xfId="0" applyFont="1" applyFill="1" applyAlignment="1">
      <alignment vertical="center" wrapText="1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vertical="center" wrapText="1"/>
    </xf>
    <xf numFmtId="0" fontId="4" fillId="9" borderId="0" xfId="0" applyFont="1" applyFill="1"/>
    <xf numFmtId="0" fontId="4" fillId="9" borderId="0" xfId="0" applyFont="1" applyFill="1" applyAlignment="1">
      <alignment horizontal="center"/>
    </xf>
    <xf numFmtId="0" fontId="4" fillId="9" borderId="13" xfId="22" applyFont="1" applyFill="1" applyBorder="1" applyAlignment="1">
      <alignment horizontal="center" vertical="center"/>
    </xf>
    <xf numFmtId="38" fontId="4" fillId="9" borderId="7" xfId="0" applyNumberFormat="1" applyFont="1" applyFill="1" applyBorder="1" applyAlignment="1">
      <alignment horizontal="right" vertical="center"/>
    </xf>
    <xf numFmtId="0" fontId="4" fillId="9" borderId="18" xfId="0" applyFont="1" applyFill="1" applyBorder="1" applyAlignment="1">
      <alignment horizontal="left" vertical="center"/>
    </xf>
    <xf numFmtId="0" fontId="4" fillId="9" borderId="15" xfId="22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left" vertical="center"/>
    </xf>
    <xf numFmtId="38" fontId="4" fillId="9" borderId="15" xfId="0" applyNumberFormat="1" applyFont="1" applyFill="1" applyBorder="1" applyAlignment="1">
      <alignment horizontal="right" vertical="center"/>
    </xf>
    <xf numFmtId="38" fontId="4" fillId="9" borderId="0" xfId="0" applyNumberFormat="1" applyFont="1" applyFill="1"/>
    <xf numFmtId="178" fontId="4" fillId="9" borderId="0" xfId="20" applyNumberFormat="1" applyFont="1" applyFill="1"/>
    <xf numFmtId="0" fontId="4" fillId="9" borderId="0" xfId="22" applyFont="1" applyFill="1">
      <alignment vertical="center"/>
    </xf>
    <xf numFmtId="0" fontId="4" fillId="9" borderId="0" xfId="22" applyFont="1" applyFill="1" applyAlignment="1">
      <alignment vertical="center" wrapText="1"/>
    </xf>
    <xf numFmtId="0" fontId="4" fillId="9" borderId="19" xfId="0" applyFont="1" applyFill="1" applyBorder="1" applyAlignment="1">
      <alignment horizontal="left" vertical="center"/>
    </xf>
    <xf numFmtId="0" fontId="4" fillId="9" borderId="22" xfId="0" applyFont="1" applyFill="1" applyBorder="1" applyAlignment="1">
      <alignment horizontal="left" vertical="center"/>
    </xf>
    <xf numFmtId="40" fontId="4" fillId="9" borderId="15" xfId="0" applyNumberFormat="1" applyFont="1" applyFill="1" applyBorder="1" applyAlignment="1">
      <alignment horizontal="right" vertical="center"/>
    </xf>
    <xf numFmtId="0" fontId="4" fillId="9" borderId="14" xfId="22" applyFont="1" applyFill="1" applyBorder="1">
      <alignment vertical="center"/>
    </xf>
    <xf numFmtId="0" fontId="4" fillId="9" borderId="14" xfId="22" applyFont="1" applyFill="1" applyBorder="1" applyAlignment="1">
      <alignment vertical="center" wrapText="1"/>
    </xf>
    <xf numFmtId="0" fontId="4" fillId="9" borderId="18" xfId="0" applyFont="1" applyFill="1" applyBorder="1" applyAlignment="1">
      <alignment vertical="center"/>
    </xf>
    <xf numFmtId="0" fontId="4" fillId="9" borderId="14" xfId="0" applyFont="1" applyFill="1" applyBorder="1" applyAlignment="1">
      <alignment vertical="center"/>
    </xf>
    <xf numFmtId="0" fontId="4" fillId="9" borderId="16" xfId="0" applyFont="1" applyFill="1" applyBorder="1" applyAlignment="1">
      <alignment horizontal="left"/>
    </xf>
    <xf numFmtId="0" fontId="4" fillId="9" borderId="14" xfId="0" applyFont="1" applyFill="1" applyBorder="1" applyAlignment="1">
      <alignment vertical="center" wrapText="1"/>
    </xf>
    <xf numFmtId="0" fontId="4" fillId="9" borderId="14" xfId="0" applyFont="1" applyFill="1" applyBorder="1"/>
    <xf numFmtId="178" fontId="4" fillId="9" borderId="0" xfId="20" applyNumberFormat="1" applyFont="1" applyFill="1" applyBorder="1"/>
    <xf numFmtId="0" fontId="4" fillId="9" borderId="18" xfId="0" applyFont="1" applyFill="1" applyBorder="1"/>
    <xf numFmtId="0" fontId="4" fillId="9" borderId="19" xfId="0" applyFont="1" applyFill="1" applyBorder="1" applyAlignment="1">
      <alignment vertical="center"/>
    </xf>
    <xf numFmtId="0" fontId="4" fillId="9" borderId="19" xfId="0" applyFont="1" applyFill="1" applyBorder="1" applyAlignment="1">
      <alignment vertical="center" wrapText="1"/>
    </xf>
    <xf numFmtId="0" fontId="4" fillId="9" borderId="19" xfId="0" applyFont="1" applyFill="1" applyBorder="1"/>
    <xf numFmtId="0" fontId="73" fillId="9" borderId="0" xfId="0" applyFont="1" applyFill="1"/>
    <xf numFmtId="188" fontId="4" fillId="9" borderId="0" xfId="0" applyNumberFormat="1" applyFont="1" applyFill="1"/>
    <xf numFmtId="192" fontId="4" fillId="9" borderId="0" xfId="0" applyNumberFormat="1" applyFont="1" applyFill="1"/>
    <xf numFmtId="38" fontId="4" fillId="9" borderId="15" xfId="0" applyNumberFormat="1" applyFont="1" applyFill="1" applyBorder="1" applyAlignment="1">
      <alignment horizontal="right"/>
    </xf>
    <xf numFmtId="10" fontId="4" fillId="9" borderId="0" xfId="20" applyNumberFormat="1" applyFont="1" applyFill="1" applyBorder="1"/>
    <xf numFmtId="0" fontId="4" fillId="9" borderId="23" xfId="0" applyFont="1" applyFill="1" applyBorder="1"/>
    <xf numFmtId="0" fontId="4" fillId="9" borderId="20" xfId="0" applyFont="1" applyFill="1" applyBorder="1" applyAlignment="1">
      <alignment horizontal="center"/>
    </xf>
    <xf numFmtId="0" fontId="4" fillId="9" borderId="17" xfId="0" applyFont="1" applyFill="1" applyBorder="1" applyAlignment="1">
      <alignment vertical="center"/>
    </xf>
    <xf numFmtId="187" fontId="4" fillId="9" borderId="0" xfId="0" applyNumberFormat="1" applyFont="1" applyFill="1"/>
    <xf numFmtId="193" fontId="4" fillId="9" borderId="0" xfId="0" applyNumberFormat="1" applyFont="1" applyFill="1"/>
    <xf numFmtId="181" fontId="4" fillId="9" borderId="0" xfId="0" applyNumberFormat="1" applyFont="1" applyFill="1"/>
    <xf numFmtId="0" fontId="4" fillId="9" borderId="20" xfId="22" applyFont="1" applyFill="1" applyBorder="1" applyAlignment="1">
      <alignment horizontal="center" vertical="center"/>
    </xf>
    <xf numFmtId="40" fontId="4" fillId="9" borderId="20" xfId="0" applyNumberFormat="1" applyFont="1" applyFill="1" applyBorder="1" applyAlignment="1">
      <alignment horizontal="right" vertical="center"/>
    </xf>
    <xf numFmtId="186" fontId="4" fillId="9" borderId="0" xfId="20" applyNumberFormat="1" applyFont="1" applyFill="1" applyBorder="1"/>
    <xf numFmtId="0" fontId="4" fillId="9" borderId="0" xfId="0" applyFont="1" applyFill="1" applyAlignment="1">
      <alignment horizontal="center" vertical="center"/>
    </xf>
    <xf numFmtId="176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177" fontId="4" fillId="7" borderId="0" xfId="0" applyNumberFormat="1" applyFont="1" applyFill="1" applyAlignment="1">
      <alignment vertical="center"/>
    </xf>
    <xf numFmtId="0" fontId="4" fillId="9" borderId="0" xfId="0" applyFont="1" applyFill="1" applyAlignment="1">
      <alignment horizontal="left" vertical="center" wrapText="1"/>
    </xf>
    <xf numFmtId="177" fontId="4" fillId="7" borderId="0" xfId="0" applyNumberFormat="1" applyFont="1" applyFill="1" applyAlignment="1">
      <alignment horizontal="right" vertical="center"/>
    </xf>
    <xf numFmtId="176" fontId="4" fillId="7" borderId="0" xfId="0" applyNumberFormat="1" applyFont="1" applyFill="1" applyAlignment="1">
      <alignment horizontal="center" vertical="top"/>
    </xf>
    <xf numFmtId="4" fontId="4" fillId="9" borderId="0" xfId="0" applyNumberFormat="1" applyFont="1" applyFill="1" applyAlignment="1">
      <alignment vertical="center"/>
    </xf>
    <xf numFmtId="185" fontId="4" fillId="9" borderId="0" xfId="0" applyNumberFormat="1" applyFont="1" applyFill="1" applyAlignment="1">
      <alignment horizontal="right" vertical="center"/>
    </xf>
    <xf numFmtId="10" fontId="4" fillId="7" borderId="0" xfId="0" applyNumberFormat="1" applyFont="1" applyFill="1" applyAlignment="1">
      <alignment vertical="center"/>
    </xf>
    <xf numFmtId="176" fontId="4" fillId="9" borderId="9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10" fontId="4" fillId="7" borderId="9" xfId="0" applyNumberFormat="1" applyFont="1" applyFill="1" applyBorder="1" applyAlignment="1">
      <alignment vertical="center"/>
    </xf>
    <xf numFmtId="185" fontId="4" fillId="9" borderId="0" xfId="0" applyNumberFormat="1" applyFont="1" applyFill="1" applyAlignment="1">
      <alignment vertical="center"/>
    </xf>
    <xf numFmtId="0" fontId="4" fillId="7" borderId="0" xfId="0" applyFont="1" applyFill="1" applyAlignment="1">
      <alignment horizontal="left" vertical="center" wrapText="1"/>
    </xf>
    <xf numFmtId="176" fontId="4" fillId="9" borderId="0" xfId="0" applyNumberFormat="1" applyFont="1" applyFill="1" applyAlignment="1">
      <alignment horizontal="center" vertical="center"/>
    </xf>
    <xf numFmtId="38" fontId="4" fillId="7" borderId="0" xfId="21" applyFont="1" applyFill="1" applyBorder="1" applyAlignment="1">
      <alignment vertical="center"/>
    </xf>
    <xf numFmtId="179" fontId="4" fillId="7" borderId="0" xfId="0" applyNumberFormat="1" applyFont="1" applyFill="1" applyAlignment="1">
      <alignment horizontal="right" vertical="center"/>
    </xf>
    <xf numFmtId="9" fontId="4" fillId="7" borderId="0" xfId="0" applyNumberFormat="1" applyFont="1" applyFill="1" applyAlignment="1">
      <alignment horizontal="right" vertical="center"/>
    </xf>
    <xf numFmtId="0" fontId="4" fillId="7" borderId="0" xfId="0" applyFont="1" applyFill="1" applyAlignment="1">
      <alignment horizontal="right" vertical="center"/>
    </xf>
    <xf numFmtId="190" fontId="4" fillId="7" borderId="0" xfId="0" applyNumberFormat="1" applyFont="1" applyFill="1" applyAlignment="1">
      <alignment horizontal="right" vertical="center"/>
    </xf>
    <xf numFmtId="185" fontId="4" fillId="7" borderId="0" xfId="0" applyNumberFormat="1" applyFont="1" applyFill="1" applyAlignment="1">
      <alignment horizontal="right" vertical="center"/>
    </xf>
    <xf numFmtId="0" fontId="4" fillId="9" borderId="57" xfId="0" applyFont="1" applyFill="1" applyBorder="1" applyAlignment="1">
      <alignment vertical="center"/>
    </xf>
    <xf numFmtId="0" fontId="4" fillId="9" borderId="57" xfId="0" applyFont="1" applyFill="1" applyBorder="1" applyAlignment="1">
      <alignment horizontal="center" vertical="center"/>
    </xf>
    <xf numFmtId="38" fontId="4" fillId="9" borderId="57" xfId="21" applyFont="1" applyFill="1" applyBorder="1" applyAlignment="1">
      <alignment horizontal="right" vertical="center"/>
    </xf>
    <xf numFmtId="178" fontId="4" fillId="9" borderId="57" xfId="20" applyNumberFormat="1" applyFont="1" applyFill="1" applyBorder="1" applyAlignment="1">
      <alignment horizontal="right" vertical="center"/>
    </xf>
    <xf numFmtId="0" fontId="4" fillId="9" borderId="57" xfId="0" applyFont="1" applyFill="1" applyBorder="1" applyAlignment="1">
      <alignment horizontal="right" vertical="center"/>
    </xf>
    <xf numFmtId="9" fontId="4" fillId="9" borderId="57" xfId="20" applyFont="1" applyFill="1" applyBorder="1" applyAlignment="1">
      <alignment horizontal="right" vertical="center"/>
    </xf>
    <xf numFmtId="9" fontId="4" fillId="9" borderId="57" xfId="0" applyNumberFormat="1" applyFont="1" applyFill="1" applyBorder="1" applyAlignment="1">
      <alignment horizontal="right"/>
    </xf>
    <xf numFmtId="199" fontId="4" fillId="9" borderId="57" xfId="0" applyNumberFormat="1" applyFont="1" applyFill="1" applyBorder="1" applyAlignment="1">
      <alignment horizontal="right" vertical="center"/>
    </xf>
    <xf numFmtId="201" fontId="4" fillId="9" borderId="57" xfId="0" applyNumberFormat="1" applyFont="1" applyFill="1" applyBorder="1" applyAlignment="1">
      <alignment horizontal="right" vertical="center"/>
    </xf>
    <xf numFmtId="199" fontId="4" fillId="9" borderId="57" xfId="0" applyNumberFormat="1" applyFont="1" applyFill="1" applyBorder="1" applyAlignment="1">
      <alignment horizontal="right"/>
    </xf>
    <xf numFmtId="199" fontId="4" fillId="9" borderId="0" xfId="0" applyNumberFormat="1" applyFont="1" applyFill="1" applyAlignment="1">
      <alignment horizontal="right"/>
    </xf>
    <xf numFmtId="9" fontId="4" fillId="9" borderId="57" xfId="0" applyNumberFormat="1" applyFont="1" applyFill="1" applyBorder="1" applyAlignment="1">
      <alignment horizontal="right" vertical="center"/>
    </xf>
    <xf numFmtId="200" fontId="4" fillId="9" borderId="57" xfId="0" applyNumberFormat="1" applyFont="1" applyFill="1" applyBorder="1" applyAlignment="1">
      <alignment horizontal="right" vertical="center"/>
    </xf>
    <xf numFmtId="3" fontId="4" fillId="7" borderId="0" xfId="0" applyNumberFormat="1" applyFont="1" applyFill="1" applyAlignment="1">
      <alignment horizontal="right" vertical="center"/>
    </xf>
    <xf numFmtId="4" fontId="4" fillId="7" borderId="0" xfId="0" applyNumberFormat="1" applyFont="1" applyFill="1" applyAlignment="1">
      <alignment horizontal="right" vertical="center"/>
    </xf>
    <xf numFmtId="200" fontId="4" fillId="9" borderId="0" xfId="0" applyNumberFormat="1" applyFont="1" applyFill="1" applyAlignment="1">
      <alignment horizontal="right" vertical="center"/>
    </xf>
    <xf numFmtId="178" fontId="4" fillId="7" borderId="0" xfId="0" applyNumberFormat="1" applyFont="1" applyFill="1" applyAlignment="1">
      <alignment horizontal="right" vertical="center"/>
    </xf>
    <xf numFmtId="185" fontId="4" fillId="7" borderId="0" xfId="0" applyNumberFormat="1" applyFont="1" applyFill="1" applyAlignment="1">
      <alignment vertical="center"/>
    </xf>
    <xf numFmtId="4" fontId="4" fillId="7" borderId="0" xfId="0" applyNumberFormat="1" applyFont="1" applyFill="1" applyAlignment="1">
      <alignment vertical="center"/>
    </xf>
    <xf numFmtId="179" fontId="4" fillId="7" borderId="9" xfId="0" applyNumberFormat="1" applyFont="1" applyFill="1" applyBorder="1" applyAlignment="1">
      <alignment horizontal="right" vertical="center"/>
    </xf>
    <xf numFmtId="186" fontId="4" fillId="9" borderId="0" xfId="0" applyNumberFormat="1" applyFont="1" applyFill="1" applyAlignment="1">
      <alignment vertical="center"/>
    </xf>
    <xf numFmtId="177" fontId="4" fillId="9" borderId="15" xfId="0" applyNumberFormat="1" applyFont="1" applyFill="1" applyBorder="1" applyAlignment="1">
      <alignment horizontal="right"/>
    </xf>
    <xf numFmtId="38" fontId="4" fillId="9" borderId="7" xfId="21" applyFont="1" applyFill="1" applyBorder="1" applyAlignment="1">
      <alignment horizontal="right" vertical="center"/>
    </xf>
    <xf numFmtId="38" fontId="4" fillId="9" borderId="15" xfId="21" applyFont="1" applyFill="1" applyBorder="1" applyAlignment="1">
      <alignment horizontal="right" vertical="center"/>
    </xf>
    <xf numFmtId="40" fontId="4" fillId="9" borderId="15" xfId="21" applyNumberFormat="1" applyFont="1" applyFill="1" applyBorder="1" applyAlignment="1">
      <alignment horizontal="right" vertical="center"/>
    </xf>
    <xf numFmtId="38" fontId="4" fillId="9" borderId="13" xfId="21" applyFont="1" applyFill="1" applyBorder="1" applyAlignment="1">
      <alignment horizontal="right" vertical="center"/>
    </xf>
    <xf numFmtId="38" fontId="4" fillId="9" borderId="4" xfId="21" applyFont="1" applyFill="1" applyBorder="1" applyAlignment="1">
      <alignment horizontal="right" vertical="center"/>
    </xf>
    <xf numFmtId="38" fontId="4" fillId="9" borderId="15" xfId="21" applyFont="1" applyFill="1" applyBorder="1"/>
    <xf numFmtId="38" fontId="4" fillId="9" borderId="15" xfId="21" applyFont="1" applyFill="1" applyBorder="1" applyAlignment="1">
      <alignment horizontal="right"/>
    </xf>
    <xf numFmtId="199" fontId="4" fillId="9" borderId="57" xfId="21" applyNumberFormat="1" applyFont="1" applyFill="1" applyBorder="1" applyAlignment="1">
      <alignment horizontal="right" vertical="center"/>
    </xf>
    <xf numFmtId="0" fontId="4" fillId="9" borderId="57" xfId="0" applyFont="1" applyFill="1" applyBorder="1" applyAlignment="1">
      <alignment horizontal="left" vertical="center" wrapText="1"/>
    </xf>
    <xf numFmtId="176" fontId="4" fillId="8" borderId="57" xfId="0" applyNumberFormat="1" applyFont="1" applyFill="1" applyBorder="1" applyAlignment="1">
      <alignment horizontal="center" vertical="center" wrapText="1"/>
    </xf>
    <xf numFmtId="0" fontId="4" fillId="8" borderId="57" xfId="0" applyFont="1" applyFill="1" applyBorder="1" applyAlignment="1">
      <alignment horizontal="center" vertical="center"/>
    </xf>
    <xf numFmtId="1" fontId="4" fillId="7" borderId="57" xfId="0" applyNumberFormat="1" applyFont="1" applyFill="1" applyBorder="1" applyAlignment="1">
      <alignment vertical="center"/>
    </xf>
    <xf numFmtId="178" fontId="4" fillId="9" borderId="57" xfId="0" applyNumberFormat="1" applyFont="1" applyFill="1" applyBorder="1" applyAlignment="1">
      <alignment horizontal="right" vertical="center"/>
    </xf>
    <xf numFmtId="178" fontId="4" fillId="0" borderId="0" xfId="20" applyNumberFormat="1" applyFont="1" applyFill="1" applyBorder="1"/>
    <xf numFmtId="0" fontId="75" fillId="0" borderId="0" xfId="0" applyFont="1"/>
    <xf numFmtId="1" fontId="4" fillId="9" borderId="0" xfId="0" applyNumberFormat="1" applyFont="1" applyFill="1"/>
    <xf numFmtId="203" fontId="4" fillId="9" borderId="0" xfId="20" applyNumberFormat="1" applyFont="1" applyFill="1" applyBorder="1"/>
    <xf numFmtId="176" fontId="4" fillId="7" borderId="4" xfId="0" applyNumberFormat="1" applyFont="1" applyFill="1" applyBorder="1" applyAlignment="1">
      <alignment horizontal="center" vertical="center"/>
    </xf>
    <xf numFmtId="38" fontId="4" fillId="9" borderId="4" xfId="21" applyFont="1" applyFill="1" applyBorder="1" applyAlignment="1">
      <alignment vertical="center"/>
    </xf>
    <xf numFmtId="38" fontId="4" fillId="7" borderId="4" xfId="21" applyFont="1" applyFill="1" applyBorder="1" applyAlignment="1">
      <alignment vertical="center"/>
    </xf>
    <xf numFmtId="0" fontId="4" fillId="7" borderId="57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left" vertical="center" wrapText="1"/>
    </xf>
    <xf numFmtId="176" fontId="4" fillId="7" borderId="13" xfId="0" applyNumberFormat="1" applyFont="1" applyFill="1" applyBorder="1" applyAlignment="1">
      <alignment horizontal="center" vertical="center"/>
    </xf>
    <xf numFmtId="38" fontId="4" fillId="7" borderId="13" xfId="21" applyFont="1" applyFill="1" applyBorder="1" applyAlignment="1">
      <alignment vertical="center"/>
    </xf>
    <xf numFmtId="176" fontId="4" fillId="9" borderId="4" xfId="0" applyNumberFormat="1" applyFont="1" applyFill="1" applyBorder="1" applyAlignment="1">
      <alignment horizontal="center" vertical="center"/>
    </xf>
    <xf numFmtId="38" fontId="4" fillId="7" borderId="4" xfId="0" applyNumberFormat="1" applyFont="1" applyFill="1" applyBorder="1" applyAlignment="1">
      <alignment vertical="center"/>
    </xf>
    <xf numFmtId="177" fontId="4" fillId="7" borderId="4" xfId="0" applyNumberFormat="1" applyFont="1" applyFill="1" applyBorder="1" applyAlignment="1">
      <alignment vertical="center"/>
    </xf>
    <xf numFmtId="0" fontId="4" fillId="9" borderId="4" xfId="22" applyFont="1" applyFill="1" applyBorder="1" applyAlignment="1">
      <alignment horizontal="center" vertical="center"/>
    </xf>
    <xf numFmtId="0" fontId="4" fillId="7" borderId="57" xfId="0" applyFont="1" applyFill="1" applyBorder="1" applyAlignment="1">
      <alignment horizontal="left" vertical="center" wrapText="1"/>
    </xf>
    <xf numFmtId="176" fontId="4" fillId="7" borderId="57" xfId="0" applyNumberFormat="1" applyFont="1" applyFill="1" applyBorder="1" applyAlignment="1">
      <alignment horizontal="center" vertical="center"/>
    </xf>
    <xf numFmtId="202" fontId="4" fillId="9" borderId="57" xfId="21" applyNumberFormat="1" applyFont="1" applyFill="1" applyBorder="1" applyAlignment="1">
      <alignment horizontal="right" vertical="center"/>
    </xf>
    <xf numFmtId="40" fontId="4" fillId="9" borderId="57" xfId="21" applyNumberFormat="1" applyFont="1" applyFill="1" applyBorder="1" applyAlignment="1">
      <alignment horizontal="right" vertical="center"/>
    </xf>
    <xf numFmtId="176" fontId="4" fillId="7" borderId="57" xfId="0" applyNumberFormat="1" applyFont="1" applyFill="1" applyBorder="1" applyAlignment="1">
      <alignment horizontal="center" vertical="top"/>
    </xf>
    <xf numFmtId="3" fontId="4" fillId="9" borderId="57" xfId="0" applyNumberFormat="1" applyFont="1" applyFill="1" applyBorder="1" applyAlignment="1">
      <alignment horizontal="right" vertical="center"/>
    </xf>
    <xf numFmtId="201" fontId="4" fillId="9" borderId="57" xfId="21" applyNumberFormat="1" applyFont="1" applyFill="1" applyBorder="1" applyAlignment="1">
      <alignment horizontal="right" vertical="center"/>
    </xf>
    <xf numFmtId="195" fontId="4" fillId="9" borderId="57" xfId="0" applyNumberFormat="1" applyFont="1" applyFill="1" applyBorder="1" applyAlignment="1">
      <alignment horizontal="right" vertical="center"/>
    </xf>
    <xf numFmtId="203" fontId="4" fillId="9" borderId="57" xfId="0" applyNumberFormat="1" applyFont="1" applyFill="1" applyBorder="1" applyAlignment="1">
      <alignment horizontal="right" vertical="center"/>
    </xf>
    <xf numFmtId="186" fontId="4" fillId="9" borderId="57" xfId="0" applyNumberFormat="1" applyFont="1" applyFill="1" applyBorder="1" applyAlignment="1">
      <alignment horizontal="right" vertical="center"/>
    </xf>
    <xf numFmtId="0" fontId="4" fillId="9" borderId="57" xfId="22" applyFont="1" applyFill="1" applyBorder="1" applyAlignment="1">
      <alignment horizontal="center" vertical="center"/>
    </xf>
    <xf numFmtId="0" fontId="4" fillId="8" borderId="57" xfId="22" applyFont="1" applyFill="1" applyBorder="1" applyAlignment="1">
      <alignment horizontal="center" vertical="center"/>
    </xf>
    <xf numFmtId="0" fontId="4" fillId="8" borderId="57" xfId="0" applyFont="1" applyFill="1" applyBorder="1" applyAlignment="1">
      <alignment horizontal="center"/>
    </xf>
    <xf numFmtId="0" fontId="72" fillId="8" borderId="57" xfId="22" applyFont="1" applyFill="1" applyBorder="1" applyAlignment="1">
      <alignment horizontal="center" vertical="center"/>
    </xf>
    <xf numFmtId="0" fontId="4" fillId="9" borderId="57" xfId="0" applyFont="1" applyFill="1" applyBorder="1" applyAlignment="1">
      <alignment vertical="center" wrapText="1"/>
    </xf>
    <xf numFmtId="0" fontId="4" fillId="9" borderId="11" xfId="0" applyFont="1" applyFill="1" applyBorder="1"/>
    <xf numFmtId="0" fontId="4" fillId="9" borderId="13" xfId="0" applyFont="1" applyFill="1" applyBorder="1" applyAlignment="1">
      <alignment vertical="center"/>
    </xf>
    <xf numFmtId="0" fontId="6" fillId="36" borderId="0" xfId="0" applyFont="1" applyFill="1"/>
    <xf numFmtId="0" fontId="4" fillId="0" borderId="23" xfId="0" applyFont="1" applyBorder="1"/>
    <xf numFmtId="0" fontId="4" fillId="7" borderId="57" xfId="0" applyFont="1" applyFill="1" applyBorder="1" applyAlignment="1">
      <alignment vertical="center" wrapText="1"/>
    </xf>
    <xf numFmtId="3" fontId="4" fillId="7" borderId="57" xfId="0" applyNumberFormat="1" applyFont="1" applyFill="1" applyBorder="1" applyAlignment="1">
      <alignment vertical="center"/>
    </xf>
    <xf numFmtId="38" fontId="4" fillId="7" borderId="57" xfId="21" applyFont="1" applyFill="1" applyBorder="1" applyAlignment="1">
      <alignment vertical="center"/>
    </xf>
    <xf numFmtId="38" fontId="4" fillId="7" borderId="57" xfId="0" applyNumberFormat="1" applyFont="1" applyFill="1" applyBorder="1" applyAlignment="1">
      <alignment vertical="center"/>
    </xf>
    <xf numFmtId="38" fontId="6" fillId="9" borderId="0" xfId="0" applyNumberFormat="1" applyFont="1" applyFill="1"/>
    <xf numFmtId="38" fontId="4" fillId="9" borderId="67" xfId="0" applyNumberFormat="1" applyFont="1" applyFill="1" applyBorder="1" applyAlignment="1">
      <alignment horizontal="right" vertical="center"/>
    </xf>
    <xf numFmtId="40" fontId="4" fillId="9" borderId="4" xfId="0" applyNumberFormat="1" applyFont="1" applyFill="1" applyBorder="1" applyAlignment="1">
      <alignment horizontal="right" vertical="center"/>
    </xf>
    <xf numFmtId="38" fontId="4" fillId="0" borderId="15" xfId="0" applyNumberFormat="1" applyFont="1" applyBorder="1" applyAlignment="1">
      <alignment horizontal="right" vertical="center"/>
    </xf>
    <xf numFmtId="0" fontId="15" fillId="9" borderId="0" xfId="0" applyFont="1" applyFill="1" applyAlignment="1">
      <alignment vertical="center"/>
    </xf>
    <xf numFmtId="9" fontId="4" fillId="9" borderId="64" xfId="0" applyNumberFormat="1" applyFont="1" applyFill="1" applyBorder="1" applyAlignment="1">
      <alignment horizontal="right" vertical="center"/>
    </xf>
    <xf numFmtId="191" fontId="6" fillId="9" borderId="0" xfId="0" applyNumberFormat="1" applyFont="1" applyFill="1"/>
    <xf numFmtId="38" fontId="4" fillId="0" borderId="15" xfId="21" applyFont="1" applyFill="1" applyBorder="1" applyAlignment="1">
      <alignment horizontal="right" vertical="center"/>
    </xf>
    <xf numFmtId="0" fontId="4" fillId="8" borderId="67" xfId="0" applyFont="1" applyFill="1" applyBorder="1" applyAlignment="1">
      <alignment horizontal="center"/>
    </xf>
    <xf numFmtId="0" fontId="4" fillId="9" borderId="65" xfId="0" applyFont="1" applyFill="1" applyBorder="1" applyAlignment="1">
      <alignment vertical="center"/>
    </xf>
    <xf numFmtId="38" fontId="4" fillId="9" borderId="57" xfId="0" applyNumberFormat="1" applyFont="1" applyFill="1" applyBorder="1" applyAlignment="1">
      <alignment horizontal="right" vertical="center"/>
    </xf>
    <xf numFmtId="0" fontId="4" fillId="9" borderId="66" xfId="0" applyFont="1" applyFill="1" applyBorder="1" applyAlignment="1">
      <alignment horizontal="left" vertical="center"/>
    </xf>
    <xf numFmtId="40" fontId="4" fillId="9" borderId="57" xfId="0" applyNumberFormat="1" applyFont="1" applyFill="1" applyBorder="1" applyAlignment="1">
      <alignment horizontal="right" vertical="center"/>
    </xf>
    <xf numFmtId="38" fontId="4" fillId="9" borderId="13" xfId="0" applyNumberFormat="1" applyFont="1" applyFill="1" applyBorder="1" applyAlignment="1">
      <alignment vertical="center"/>
    </xf>
    <xf numFmtId="38" fontId="4" fillId="9" borderId="4" xfId="0" applyNumberFormat="1" applyFont="1" applyFill="1" applyBorder="1" applyAlignment="1">
      <alignment vertical="center"/>
    </xf>
    <xf numFmtId="40" fontId="4" fillId="9" borderId="15" xfId="21" applyNumberFormat="1" applyFont="1" applyFill="1" applyBorder="1"/>
    <xf numFmtId="182" fontId="4" fillId="9" borderId="57" xfId="0" applyNumberFormat="1" applyFont="1" applyFill="1" applyBorder="1" applyAlignment="1">
      <alignment horizontal="right" vertical="center"/>
    </xf>
    <xf numFmtId="40" fontId="4" fillId="9" borderId="57" xfId="0" applyNumberFormat="1" applyFont="1" applyFill="1" applyBorder="1" applyAlignment="1">
      <alignment horizontal="right"/>
    </xf>
    <xf numFmtId="202" fontId="4" fillId="9" borderId="57" xfId="0" applyNumberFormat="1" applyFont="1" applyFill="1" applyBorder="1" applyAlignment="1">
      <alignment horizontal="right" vertical="center"/>
    </xf>
    <xf numFmtId="202" fontId="4" fillId="9" borderId="57" xfId="0" applyNumberFormat="1" applyFont="1" applyFill="1" applyBorder="1" applyAlignment="1">
      <alignment horizontal="right"/>
    </xf>
    <xf numFmtId="38" fontId="4" fillId="9" borderId="57" xfId="0" applyNumberFormat="1" applyFont="1" applyFill="1" applyBorder="1" applyAlignment="1">
      <alignment horizontal="right"/>
    </xf>
    <xf numFmtId="202" fontId="4" fillId="9" borderId="13" xfId="0" applyNumberFormat="1" applyFont="1" applyFill="1" applyBorder="1" applyAlignment="1">
      <alignment vertical="center"/>
    </xf>
    <xf numFmtId="40" fontId="4" fillId="9" borderId="13" xfId="0" applyNumberFormat="1" applyFont="1" applyFill="1" applyBorder="1" applyAlignment="1">
      <alignment vertical="center"/>
    </xf>
    <xf numFmtId="0" fontId="4" fillId="9" borderId="13" xfId="0" applyFont="1" applyFill="1" applyBorder="1" applyAlignment="1">
      <alignment horizontal="left" vertical="center" wrapText="1"/>
    </xf>
    <xf numFmtId="177" fontId="4" fillId="7" borderId="13" xfId="0" applyNumberFormat="1" applyFont="1" applyFill="1" applyBorder="1" applyAlignment="1">
      <alignment vertical="center"/>
    </xf>
    <xf numFmtId="0" fontId="4" fillId="9" borderId="66" xfId="0" applyFont="1" applyFill="1" applyBorder="1"/>
    <xf numFmtId="0" fontId="68" fillId="0" borderId="57" xfId="1750" applyFont="1" applyBorder="1" applyAlignment="1" applyProtection="1">
      <alignment vertical="top" wrapText="1"/>
    </xf>
    <xf numFmtId="0" fontId="68" fillId="0" borderId="57" xfId="1750" applyFont="1" applyBorder="1" applyAlignment="1" applyProtection="1">
      <alignment vertical="top"/>
    </xf>
    <xf numFmtId="176" fontId="4" fillId="8" borderId="66" xfId="0" applyNumberFormat="1" applyFont="1" applyFill="1" applyBorder="1" applyAlignment="1">
      <alignment horizontal="center" vertical="center" wrapText="1"/>
    </xf>
    <xf numFmtId="0" fontId="4" fillId="7" borderId="66" xfId="0" applyFont="1" applyFill="1" applyBorder="1" applyAlignment="1">
      <alignment horizontal="center" vertical="center"/>
    </xf>
    <xf numFmtId="176" fontId="4" fillId="8" borderId="64" xfId="0" applyNumberFormat="1" applyFont="1" applyFill="1" applyBorder="1" applyAlignment="1">
      <alignment horizontal="center" vertical="center" wrapText="1"/>
    </xf>
    <xf numFmtId="207" fontId="4" fillId="9" borderId="57" xfId="0" applyNumberFormat="1" applyFont="1" applyFill="1" applyBorder="1" applyAlignment="1">
      <alignment horizontal="right" vertical="center"/>
    </xf>
    <xf numFmtId="0" fontId="73" fillId="7" borderId="0" xfId="0" applyFont="1" applyFill="1" applyAlignment="1">
      <alignment vertical="center"/>
    </xf>
    <xf numFmtId="0" fontId="63" fillId="9" borderId="0" xfId="0" applyFont="1" applyFill="1" applyAlignment="1">
      <alignment vertical="center"/>
    </xf>
    <xf numFmtId="0" fontId="73" fillId="9" borderId="0" xfId="0" applyFont="1" applyFill="1" applyAlignment="1">
      <alignment vertical="center"/>
    </xf>
    <xf numFmtId="0" fontId="73" fillId="9" borderId="0" xfId="0" applyFont="1" applyFill="1" applyAlignment="1">
      <alignment vertical="center" wrapText="1"/>
    </xf>
    <xf numFmtId="178" fontId="73" fillId="9" borderId="0" xfId="20" applyNumberFormat="1" applyFont="1" applyFill="1"/>
    <xf numFmtId="178" fontId="73" fillId="9" borderId="0" xfId="20" applyNumberFormat="1" applyFont="1" applyFill="1" applyBorder="1"/>
    <xf numFmtId="0" fontId="73" fillId="9" borderId="0" xfId="0" applyFont="1" applyFill="1" applyAlignment="1">
      <alignment horizontal="center"/>
    </xf>
    <xf numFmtId="0" fontId="4" fillId="9" borderId="16" xfId="0" applyFont="1" applyFill="1" applyBorder="1" applyAlignment="1">
      <alignment vertical="center"/>
    </xf>
    <xf numFmtId="0" fontId="73" fillId="9" borderId="0" xfId="22" applyFont="1" applyFill="1" applyAlignment="1">
      <alignment horizontal="center" vertical="center"/>
    </xf>
    <xf numFmtId="0" fontId="15" fillId="9" borderId="0" xfId="0" applyFont="1" applyFill="1" applyAlignment="1">
      <alignment vertical="top"/>
    </xf>
    <xf numFmtId="0" fontId="4" fillId="9" borderId="64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63" fillId="7" borderId="0" xfId="0" applyFont="1" applyFill="1" applyAlignment="1">
      <alignment vertical="center"/>
    </xf>
    <xf numFmtId="0" fontId="73" fillId="7" borderId="0" xfId="0" applyFont="1" applyFill="1" applyAlignment="1">
      <alignment vertical="center" wrapText="1"/>
    </xf>
    <xf numFmtId="0" fontId="73" fillId="7" borderId="0" xfId="0" applyFont="1" applyFill="1" applyAlignment="1">
      <alignment horizontal="center" vertical="center"/>
    </xf>
    <xf numFmtId="0" fontId="73" fillId="7" borderId="0" xfId="0" applyFont="1" applyFill="1" applyAlignment="1">
      <alignment horizontal="left" vertical="center"/>
    </xf>
    <xf numFmtId="176" fontId="73" fillId="7" borderId="0" xfId="0" applyNumberFormat="1" applyFont="1" applyFill="1" applyAlignment="1">
      <alignment horizontal="center" vertical="center"/>
    </xf>
    <xf numFmtId="0" fontId="73" fillId="9" borderId="0" xfId="0" applyFont="1" applyFill="1" applyAlignment="1">
      <alignment horizontal="left" vertical="center" wrapText="1"/>
    </xf>
    <xf numFmtId="4" fontId="73" fillId="9" borderId="0" xfId="0" applyNumberFormat="1" applyFont="1" applyFill="1" applyAlignment="1">
      <alignment vertical="center"/>
    </xf>
    <xf numFmtId="0" fontId="15" fillId="7" borderId="0" xfId="0" applyFont="1" applyFill="1" applyAlignment="1">
      <alignment vertical="center"/>
    </xf>
    <xf numFmtId="185" fontId="73" fillId="7" borderId="0" xfId="0" applyNumberFormat="1" applyFont="1" applyFill="1" applyAlignment="1">
      <alignment horizontal="right" vertical="center"/>
    </xf>
    <xf numFmtId="0" fontId="77" fillId="7" borderId="0" xfId="0" applyFont="1" applyFill="1" applyAlignment="1">
      <alignment horizontal="left" vertical="center" wrapText="1"/>
    </xf>
    <xf numFmtId="0" fontId="73" fillId="7" borderId="0" xfId="0" applyFont="1" applyFill="1" applyAlignment="1">
      <alignment horizontal="left" vertical="center" wrapText="1"/>
    </xf>
    <xf numFmtId="0" fontId="4" fillId="7" borderId="64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/>
    </xf>
    <xf numFmtId="0" fontId="4" fillId="9" borderId="63" xfId="22" applyFont="1" applyFill="1" applyBorder="1" applyAlignment="1">
      <alignment horizontal="center" vertical="center"/>
    </xf>
    <xf numFmtId="0" fontId="4" fillId="9" borderId="67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/>
    </xf>
    <xf numFmtId="0" fontId="4" fillId="9" borderId="7" xfId="22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vertical="center" wrapText="1"/>
    </xf>
    <xf numFmtId="0" fontId="4" fillId="9" borderId="23" xfId="0" applyFont="1" applyFill="1" applyBorder="1" applyAlignment="1">
      <alignment vertical="center"/>
    </xf>
    <xf numFmtId="0" fontId="4" fillId="9" borderId="25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0" fontId="4" fillId="9" borderId="4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left" vertical="center"/>
    </xf>
    <xf numFmtId="176" fontId="4" fillId="8" borderId="63" xfId="0" applyNumberFormat="1" applyFont="1" applyFill="1" applyBorder="1" applyAlignment="1">
      <alignment horizontal="center" vertical="center" wrapText="1"/>
    </xf>
    <xf numFmtId="176" fontId="4" fillId="7" borderId="64" xfId="0" applyNumberFormat="1" applyFont="1" applyFill="1" applyBorder="1" applyAlignment="1">
      <alignment horizontal="center" vertical="center"/>
    </xf>
    <xf numFmtId="0" fontId="79" fillId="7" borderId="0" xfId="0" applyFont="1" applyFill="1" applyAlignment="1">
      <alignment vertical="center"/>
    </xf>
    <xf numFmtId="0" fontId="3" fillId="9" borderId="67" xfId="0" applyFont="1" applyFill="1" applyBorder="1" applyAlignment="1">
      <alignment vertical="center" wrapText="1"/>
    </xf>
    <xf numFmtId="0" fontId="3" fillId="7" borderId="57" xfId="0" applyFont="1" applyFill="1" applyBorder="1" applyAlignment="1">
      <alignment vertical="center" wrapText="1"/>
    </xf>
    <xf numFmtId="10" fontId="4" fillId="36" borderId="0" xfId="20" applyNumberFormat="1" applyFont="1" applyFill="1" applyBorder="1"/>
    <xf numFmtId="0" fontId="81" fillId="9" borderId="57" xfId="0" applyFont="1" applyFill="1" applyBorder="1" applyAlignment="1">
      <alignment horizontal="left" vertical="center" wrapText="1"/>
    </xf>
    <xf numFmtId="176" fontId="4" fillId="9" borderId="57" xfId="0" applyNumberFormat="1" applyFont="1" applyFill="1" applyBorder="1" applyAlignment="1">
      <alignment horizontal="center" vertical="center"/>
    </xf>
    <xf numFmtId="0" fontId="82" fillId="7" borderId="0" xfId="0" applyFont="1" applyFill="1" applyAlignment="1">
      <alignment vertical="center" wrapText="1"/>
    </xf>
    <xf numFmtId="0" fontId="82" fillId="9" borderId="0" xfId="0" applyFont="1" applyFill="1" applyAlignment="1">
      <alignment vertical="center" wrapText="1"/>
    </xf>
    <xf numFmtId="182" fontId="4" fillId="9" borderId="0" xfId="0" applyNumberFormat="1" applyFont="1" applyFill="1"/>
    <xf numFmtId="0" fontId="82" fillId="9" borderId="0" xfId="0" applyFont="1" applyFill="1" applyAlignment="1">
      <alignment horizontal="left" vertical="center" wrapText="1"/>
    </xf>
    <xf numFmtId="4" fontId="76" fillId="9" borderId="0" xfId="0" applyNumberFormat="1" applyFont="1" applyFill="1" applyAlignment="1">
      <alignment vertical="center"/>
    </xf>
    <xf numFmtId="4" fontId="82" fillId="9" borderId="0" xfId="0" applyNumberFormat="1" applyFont="1" applyFill="1" applyAlignment="1">
      <alignment vertical="center"/>
    </xf>
    <xf numFmtId="0" fontId="82" fillId="7" borderId="0" xfId="0" applyFont="1" applyFill="1" applyAlignment="1">
      <alignment horizontal="left" vertical="center" wrapText="1"/>
    </xf>
    <xf numFmtId="0" fontId="4" fillId="9" borderId="67" xfId="22" applyFont="1" applyFill="1" applyBorder="1" applyAlignment="1">
      <alignment horizontal="center" vertical="center"/>
    </xf>
    <xf numFmtId="0" fontId="82" fillId="7" borderId="0" xfId="0" applyFont="1" applyFill="1" applyAlignment="1">
      <alignment vertical="center"/>
    </xf>
    <xf numFmtId="0" fontId="76" fillId="7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4" fillId="8" borderId="64" xfId="22" applyFont="1" applyFill="1" applyBorder="1" applyAlignment="1">
      <alignment horizontal="center" vertical="center"/>
    </xf>
    <xf numFmtId="0" fontId="4" fillId="9" borderId="57" xfId="22" applyFont="1" applyFill="1" applyBorder="1">
      <alignment vertical="center"/>
    </xf>
    <xf numFmtId="0" fontId="4" fillId="9" borderId="64" xfId="22" applyFont="1" applyFill="1" applyBorder="1">
      <alignment vertical="center"/>
    </xf>
    <xf numFmtId="0" fontId="4" fillId="9" borderId="66" xfId="0" applyFont="1" applyFill="1" applyBorder="1" applyAlignment="1">
      <alignment vertical="center"/>
    </xf>
    <xf numFmtId="0" fontId="4" fillId="9" borderId="64" xfId="22" applyFont="1" applyFill="1" applyBorder="1" applyAlignment="1">
      <alignment horizontal="center" vertical="center"/>
    </xf>
    <xf numFmtId="0" fontId="4" fillId="9" borderId="64" xfId="0" applyFont="1" applyFill="1" applyBorder="1" applyAlignment="1">
      <alignment vertical="center" wrapText="1"/>
    </xf>
    <xf numFmtId="0" fontId="73" fillId="9" borderId="61" xfId="22" applyFont="1" applyFill="1" applyBorder="1" applyAlignment="1">
      <alignment vertical="center" wrapText="1"/>
    </xf>
    <xf numFmtId="0" fontId="73" fillId="9" borderId="61" xfId="22" applyFont="1" applyFill="1" applyBorder="1" applyAlignment="1">
      <alignment horizontal="center" vertical="center"/>
    </xf>
    <xf numFmtId="0" fontId="4" fillId="9" borderId="57" xfId="22" applyFont="1" applyFill="1" applyBorder="1" applyAlignment="1">
      <alignment vertical="center" wrapText="1"/>
    </xf>
    <xf numFmtId="0" fontId="4" fillId="9" borderId="65" xfId="0" applyFont="1" applyFill="1" applyBorder="1" applyAlignment="1">
      <alignment vertical="center" wrapText="1"/>
    </xf>
    <xf numFmtId="0" fontId="4" fillId="9" borderId="64" xfId="0" applyFont="1" applyFill="1" applyBorder="1" applyAlignment="1">
      <alignment horizontal="left" vertical="center" wrapText="1"/>
    </xf>
    <xf numFmtId="0" fontId="4" fillId="9" borderId="64" xfId="0" applyFont="1" applyFill="1" applyBorder="1" applyAlignment="1">
      <alignment wrapText="1"/>
    </xf>
    <xf numFmtId="0" fontId="4" fillId="9" borderId="67" xfId="22" applyFont="1" applyFill="1" applyBorder="1">
      <alignment vertical="center"/>
    </xf>
    <xf numFmtId="0" fontId="4" fillId="9" borderId="67" xfId="22" applyFont="1" applyFill="1" applyBorder="1" applyAlignment="1">
      <alignment vertical="center" wrapText="1"/>
    </xf>
    <xf numFmtId="0" fontId="4" fillId="9" borderId="67" xfId="0" applyFont="1" applyFill="1" applyBorder="1" applyAlignment="1">
      <alignment vertical="center"/>
    </xf>
    <xf numFmtId="0" fontId="4" fillId="9" borderId="65" xfId="0" applyFont="1" applyFill="1" applyBorder="1" applyAlignment="1">
      <alignment horizontal="left" vertical="center"/>
    </xf>
    <xf numFmtId="0" fontId="4" fillId="9" borderId="63" xfId="22" applyFont="1" applyFill="1" applyBorder="1">
      <alignment vertical="center"/>
    </xf>
    <xf numFmtId="0" fontId="4" fillId="9" borderId="62" xfId="0" applyFont="1" applyFill="1" applyBorder="1" applyAlignment="1">
      <alignment vertical="center"/>
    </xf>
    <xf numFmtId="0" fontId="4" fillId="9" borderId="61" xfId="0" applyFont="1" applyFill="1" applyBorder="1" applyAlignment="1">
      <alignment vertical="center"/>
    </xf>
    <xf numFmtId="0" fontId="4" fillId="9" borderId="61" xfId="0" applyFont="1" applyFill="1" applyBorder="1" applyAlignment="1">
      <alignment vertical="center" wrapText="1"/>
    </xf>
    <xf numFmtId="0" fontId="4" fillId="9" borderId="61" xfId="0" applyFont="1" applyFill="1" applyBorder="1"/>
    <xf numFmtId="38" fontId="4" fillId="9" borderId="67" xfId="21" applyFont="1" applyFill="1" applyBorder="1" applyAlignment="1">
      <alignment horizontal="right" vertical="center"/>
    </xf>
    <xf numFmtId="40" fontId="4" fillId="9" borderId="67" xfId="21" applyNumberFormat="1" applyFont="1" applyFill="1" applyBorder="1" applyAlignment="1">
      <alignment horizontal="right" vertical="center"/>
    </xf>
    <xf numFmtId="0" fontId="4" fillId="9" borderId="57" xfId="0" applyFont="1" applyFill="1" applyBorder="1" applyAlignment="1">
      <alignment horizontal="center" vertical="center" wrapText="1"/>
    </xf>
    <xf numFmtId="0" fontId="4" fillId="9" borderId="63" xfId="0" applyFont="1" applyFill="1" applyBorder="1" applyAlignment="1">
      <alignment vertical="center"/>
    </xf>
    <xf numFmtId="40" fontId="4" fillId="9" borderId="67" xfId="0" applyNumberFormat="1" applyFont="1" applyFill="1" applyBorder="1" applyAlignment="1">
      <alignment horizontal="right" vertical="center"/>
    </xf>
    <xf numFmtId="177" fontId="4" fillId="9" borderId="57" xfId="0" applyNumberFormat="1" applyFont="1" applyFill="1" applyBorder="1" applyAlignment="1">
      <alignment horizontal="right" vertical="center"/>
    </xf>
    <xf numFmtId="180" fontId="4" fillId="9" borderId="57" xfId="0" applyNumberFormat="1" applyFont="1" applyFill="1" applyBorder="1" applyAlignment="1">
      <alignment horizontal="right" vertical="center"/>
    </xf>
    <xf numFmtId="180" fontId="4" fillId="9" borderId="67" xfId="0" applyNumberFormat="1" applyFont="1" applyFill="1" applyBorder="1" applyAlignment="1">
      <alignment horizontal="right" vertical="center"/>
    </xf>
    <xf numFmtId="177" fontId="4" fillId="9" borderId="67" xfId="0" applyNumberFormat="1" applyFont="1" applyFill="1" applyBorder="1" applyAlignment="1">
      <alignment horizontal="right" vertical="center"/>
    </xf>
    <xf numFmtId="0" fontId="4" fillId="8" borderId="67" xfId="22" applyFont="1" applyFill="1" applyBorder="1" applyAlignment="1">
      <alignment horizontal="center" vertical="center"/>
    </xf>
    <xf numFmtId="199" fontId="4" fillId="9" borderId="67" xfId="21" applyNumberFormat="1" applyFont="1" applyFill="1" applyBorder="1" applyAlignment="1">
      <alignment horizontal="right" vertical="center"/>
    </xf>
    <xf numFmtId="202" fontId="4" fillId="9" borderId="67" xfId="21" applyNumberFormat="1" applyFont="1" applyFill="1" applyBorder="1" applyAlignment="1">
      <alignment horizontal="right" vertical="center"/>
    </xf>
    <xf numFmtId="0" fontId="4" fillId="9" borderId="57" xfId="0" applyFont="1" applyFill="1" applyBorder="1" applyAlignment="1">
      <alignment horizontal="center"/>
    </xf>
    <xf numFmtId="0" fontId="4" fillId="9" borderId="67" xfId="0" applyFont="1" applyFill="1" applyBorder="1" applyAlignment="1">
      <alignment horizontal="center" vertical="center"/>
    </xf>
    <xf numFmtId="40" fontId="4" fillId="9" borderId="67" xfId="21" applyNumberFormat="1" applyFont="1" applyFill="1" applyBorder="1"/>
    <xf numFmtId="38" fontId="4" fillId="9" borderId="57" xfId="21" applyFont="1" applyFill="1" applyBorder="1"/>
    <xf numFmtId="2" fontId="4" fillId="9" borderId="57" xfId="0" applyNumberFormat="1" applyFont="1" applyFill="1" applyBorder="1"/>
    <xf numFmtId="2" fontId="4" fillId="9" borderId="67" xfId="0" applyNumberFormat="1" applyFont="1" applyFill="1" applyBorder="1"/>
    <xf numFmtId="1" fontId="4" fillId="9" borderId="67" xfId="0" applyNumberFormat="1" applyFont="1" applyFill="1" applyBorder="1"/>
    <xf numFmtId="0" fontId="4" fillId="9" borderId="66" xfId="0" applyFont="1" applyFill="1" applyBorder="1" applyAlignment="1">
      <alignment vertical="center" wrapText="1"/>
    </xf>
    <xf numFmtId="0" fontId="4" fillId="9" borderId="62" xfId="0" applyFont="1" applyFill="1" applyBorder="1"/>
    <xf numFmtId="1" fontId="4" fillId="9" borderId="57" xfId="0" applyNumberFormat="1" applyFont="1" applyFill="1" applyBorder="1"/>
    <xf numFmtId="0" fontId="4" fillId="9" borderId="66" xfId="0" applyFont="1" applyFill="1" applyBorder="1" applyAlignment="1">
      <alignment horizontal="center" vertical="center"/>
    </xf>
    <xf numFmtId="0" fontId="72" fillId="8" borderId="67" xfId="22" applyFont="1" applyFill="1" applyBorder="1" applyAlignment="1">
      <alignment horizontal="center" vertical="center"/>
    </xf>
    <xf numFmtId="0" fontId="4" fillId="8" borderId="67" xfId="0" applyFont="1" applyFill="1" applyBorder="1" applyAlignment="1">
      <alignment horizontal="center" vertical="center"/>
    </xf>
    <xf numFmtId="38" fontId="4" fillId="9" borderId="57" xfId="0" applyNumberFormat="1" applyFont="1" applyFill="1" applyBorder="1" applyAlignment="1">
      <alignment vertical="center"/>
    </xf>
    <xf numFmtId="176" fontId="4" fillId="7" borderId="57" xfId="0" applyNumberFormat="1" applyFont="1" applyFill="1" applyBorder="1" applyAlignment="1">
      <alignment horizontal="left" vertical="center" wrapText="1"/>
    </xf>
    <xf numFmtId="176" fontId="4" fillId="7" borderId="57" xfId="0" applyNumberFormat="1" applyFont="1" applyFill="1" applyBorder="1" applyAlignment="1">
      <alignment horizontal="center" vertical="center" wrapText="1"/>
    </xf>
    <xf numFmtId="202" fontId="4" fillId="7" borderId="57" xfId="21" applyNumberFormat="1" applyFont="1" applyFill="1" applyBorder="1" applyAlignment="1">
      <alignment horizontal="right" vertical="center"/>
    </xf>
    <xf numFmtId="176" fontId="4" fillId="9" borderId="57" xfId="0" applyNumberFormat="1" applyFont="1" applyFill="1" applyBorder="1" applyAlignment="1">
      <alignment horizontal="left" vertical="center" wrapText="1"/>
    </xf>
    <xf numFmtId="199" fontId="4" fillId="7" borderId="57" xfId="21" applyNumberFormat="1" applyFont="1" applyFill="1" applyBorder="1" applyAlignment="1">
      <alignment horizontal="right" vertical="center"/>
    </xf>
    <xf numFmtId="184" fontId="4" fillId="7" borderId="57" xfId="0" applyNumberFormat="1" applyFont="1" applyFill="1" applyBorder="1" applyAlignment="1">
      <alignment vertical="center"/>
    </xf>
    <xf numFmtId="185" fontId="4" fillId="7" borderId="57" xfId="0" applyNumberFormat="1" applyFont="1" applyFill="1" applyBorder="1" applyAlignment="1">
      <alignment vertical="center"/>
    </xf>
    <xf numFmtId="190" fontId="4" fillId="7" borderId="57" xfId="0" applyNumberFormat="1" applyFont="1" applyFill="1" applyBorder="1" applyAlignment="1">
      <alignment vertical="center"/>
    </xf>
    <xf numFmtId="176" fontId="4" fillId="8" borderId="67" xfId="0" applyNumberFormat="1" applyFont="1" applyFill="1" applyBorder="1" applyAlignment="1">
      <alignment horizontal="center" vertical="center" wrapText="1"/>
    </xf>
    <xf numFmtId="38" fontId="4" fillId="7" borderId="57" xfId="21" applyFont="1" applyFill="1" applyBorder="1" applyAlignment="1">
      <alignment horizontal="right" vertical="center"/>
    </xf>
    <xf numFmtId="199" fontId="4" fillId="7" borderId="57" xfId="21" applyNumberFormat="1" applyFont="1" applyFill="1" applyBorder="1" applyAlignment="1">
      <alignment vertical="center"/>
    </xf>
    <xf numFmtId="38" fontId="4" fillId="10" borderId="57" xfId="21" applyFont="1" applyFill="1" applyBorder="1" applyAlignment="1">
      <alignment vertical="center"/>
    </xf>
    <xf numFmtId="0" fontId="73" fillId="9" borderId="61" xfId="0" applyFont="1" applyFill="1" applyBorder="1" applyAlignment="1">
      <alignment horizontal="left" vertical="center" wrapText="1"/>
    </xf>
    <xf numFmtId="177" fontId="4" fillId="7" borderId="61" xfId="0" applyNumberFormat="1" applyFont="1" applyFill="1" applyBorder="1" applyAlignment="1">
      <alignment vertical="center"/>
    </xf>
    <xf numFmtId="38" fontId="4" fillId="9" borderId="57" xfId="21" applyFont="1" applyFill="1" applyBorder="1" applyAlignment="1">
      <alignment vertical="center"/>
    </xf>
    <xf numFmtId="177" fontId="4" fillId="9" borderId="57" xfId="0" applyNumberFormat="1" applyFont="1" applyFill="1" applyBorder="1" applyAlignment="1">
      <alignment vertical="center"/>
    </xf>
    <xf numFmtId="177" fontId="4" fillId="7" borderId="57" xfId="0" applyNumberFormat="1" applyFont="1" applyFill="1" applyBorder="1" applyAlignment="1">
      <alignment vertical="center"/>
    </xf>
    <xf numFmtId="2" fontId="4" fillId="7" borderId="57" xfId="0" applyNumberFormat="1" applyFont="1" applyFill="1" applyBorder="1" applyAlignment="1">
      <alignment vertical="center"/>
    </xf>
    <xf numFmtId="40" fontId="4" fillId="7" borderId="57" xfId="21" applyNumberFormat="1" applyFont="1" applyFill="1" applyBorder="1" applyAlignment="1">
      <alignment vertical="center"/>
    </xf>
    <xf numFmtId="0" fontId="4" fillId="9" borderId="57" xfId="0" applyFont="1" applyFill="1" applyBorder="1" applyAlignment="1">
      <alignment horizontal="left" wrapText="1"/>
    </xf>
    <xf numFmtId="40" fontId="4" fillId="7" borderId="57" xfId="21" applyNumberFormat="1" applyFont="1" applyFill="1" applyBorder="1" applyAlignment="1">
      <alignment horizontal="right" vertical="center"/>
    </xf>
    <xf numFmtId="10" fontId="4" fillId="9" borderId="57" xfId="0" applyNumberFormat="1" applyFont="1" applyFill="1" applyBorder="1" applyAlignment="1">
      <alignment vertical="center"/>
    </xf>
    <xf numFmtId="196" fontId="4" fillId="9" borderId="57" xfId="0" applyNumberFormat="1" applyFont="1" applyFill="1" applyBorder="1" applyAlignment="1">
      <alignment vertical="center"/>
    </xf>
    <xf numFmtId="4" fontId="4" fillId="9" borderId="57" xfId="0" applyNumberFormat="1" applyFont="1" applyFill="1" applyBorder="1" applyAlignment="1">
      <alignment vertical="center"/>
    </xf>
    <xf numFmtId="3" fontId="4" fillId="9" borderId="57" xfId="0" applyNumberFormat="1" applyFont="1" applyFill="1" applyBorder="1" applyAlignment="1">
      <alignment vertical="center"/>
    </xf>
    <xf numFmtId="185" fontId="4" fillId="9" borderId="61" xfId="0" applyNumberFormat="1" applyFont="1" applyFill="1" applyBorder="1" applyAlignment="1">
      <alignment horizontal="right" vertical="center"/>
    </xf>
    <xf numFmtId="185" fontId="4" fillId="9" borderId="61" xfId="0" applyNumberFormat="1" applyFont="1" applyFill="1" applyBorder="1" applyAlignment="1">
      <alignment vertical="center"/>
    </xf>
    <xf numFmtId="4" fontId="4" fillId="7" borderId="57" xfId="0" applyNumberFormat="1" applyFont="1" applyFill="1" applyBorder="1" applyAlignment="1">
      <alignment vertical="center"/>
    </xf>
    <xf numFmtId="1" fontId="4" fillId="9" borderId="57" xfId="0" applyNumberFormat="1" applyFont="1" applyFill="1" applyBorder="1" applyAlignment="1">
      <alignment horizontal="right" vertical="center"/>
    </xf>
    <xf numFmtId="191" fontId="4" fillId="9" borderId="57" xfId="0" applyNumberFormat="1" applyFont="1" applyFill="1" applyBorder="1" applyAlignment="1">
      <alignment horizontal="right" vertical="center"/>
    </xf>
    <xf numFmtId="0" fontId="4" fillId="7" borderId="57" xfId="0" applyFont="1" applyFill="1" applyBorder="1" applyAlignment="1">
      <alignment horizontal="right" vertical="center"/>
    </xf>
    <xf numFmtId="1" fontId="4" fillId="7" borderId="57" xfId="0" applyNumberFormat="1" applyFont="1" applyFill="1" applyBorder="1" applyAlignment="1">
      <alignment horizontal="right" vertical="center"/>
    </xf>
    <xf numFmtId="9" fontId="4" fillId="7" borderId="57" xfId="0" applyNumberFormat="1" applyFont="1" applyFill="1" applyBorder="1" applyAlignment="1">
      <alignment horizontal="right" vertical="center"/>
    </xf>
    <xf numFmtId="178" fontId="4" fillId="7" borderId="57" xfId="0" applyNumberFormat="1" applyFont="1" applyFill="1" applyBorder="1" applyAlignment="1">
      <alignment horizontal="right" vertical="center"/>
    </xf>
    <xf numFmtId="0" fontId="4" fillId="7" borderId="67" xfId="0" applyFont="1" applyFill="1" applyBorder="1" applyAlignment="1">
      <alignment horizontal="left" vertical="center" wrapText="1"/>
    </xf>
    <xf numFmtId="191" fontId="4" fillId="7" borderId="57" xfId="0" applyNumberFormat="1" applyFont="1" applyFill="1" applyBorder="1" applyAlignment="1">
      <alignment horizontal="right" vertical="center"/>
    </xf>
    <xf numFmtId="190" fontId="4" fillId="7" borderId="57" xfId="0" applyNumberFormat="1" applyFont="1" applyFill="1" applyBorder="1" applyAlignment="1">
      <alignment horizontal="right" vertical="center"/>
    </xf>
    <xf numFmtId="194" fontId="4" fillId="7" borderId="57" xfId="0" applyNumberFormat="1" applyFont="1" applyFill="1" applyBorder="1" applyAlignment="1">
      <alignment horizontal="right" vertical="center"/>
    </xf>
    <xf numFmtId="0" fontId="4" fillId="7" borderId="57" xfId="0" applyFont="1" applyFill="1" applyBorder="1" applyAlignment="1">
      <alignment horizontal="left" vertical="center"/>
    </xf>
    <xf numFmtId="3" fontId="4" fillId="7" borderId="57" xfId="0" applyNumberFormat="1" applyFont="1" applyFill="1" applyBorder="1" applyAlignment="1">
      <alignment horizontal="right" vertical="center"/>
    </xf>
    <xf numFmtId="178" fontId="4" fillId="7" borderId="57" xfId="20" applyNumberFormat="1" applyFont="1" applyFill="1" applyBorder="1" applyAlignment="1">
      <alignment horizontal="right" vertical="center"/>
    </xf>
    <xf numFmtId="9" fontId="4" fillId="7" borderId="57" xfId="20" applyFont="1" applyFill="1" applyBorder="1" applyAlignment="1">
      <alignment horizontal="right" vertical="center"/>
    </xf>
    <xf numFmtId="184" fontId="4" fillId="7" borderId="57" xfId="0" applyNumberFormat="1" applyFont="1" applyFill="1" applyBorder="1" applyAlignment="1">
      <alignment horizontal="right" vertical="center"/>
    </xf>
    <xf numFmtId="185" fontId="4" fillId="7" borderId="57" xfId="0" applyNumberFormat="1" applyFont="1" applyFill="1" applyBorder="1" applyAlignment="1">
      <alignment horizontal="right" vertical="center"/>
    </xf>
    <xf numFmtId="4" fontId="4" fillId="7" borderId="57" xfId="0" applyNumberFormat="1" applyFont="1" applyFill="1" applyBorder="1" applyAlignment="1">
      <alignment horizontal="right" vertical="center"/>
    </xf>
    <xf numFmtId="9" fontId="4" fillId="7" borderId="57" xfId="20" applyFont="1" applyFill="1" applyBorder="1" applyAlignment="1">
      <alignment vertical="center"/>
    </xf>
    <xf numFmtId="9" fontId="4" fillId="9" borderId="57" xfId="20" applyFont="1" applyFill="1" applyBorder="1" applyAlignment="1">
      <alignment vertical="center"/>
    </xf>
    <xf numFmtId="4" fontId="4" fillId="9" borderId="57" xfId="0" applyNumberFormat="1" applyFont="1" applyFill="1" applyBorder="1" applyAlignment="1">
      <alignment horizontal="right" vertical="center"/>
    </xf>
    <xf numFmtId="189" fontId="4" fillId="7" borderId="57" xfId="0" applyNumberFormat="1" applyFont="1" applyFill="1" applyBorder="1" applyAlignment="1">
      <alignment horizontal="right" vertical="center"/>
    </xf>
    <xf numFmtId="40" fontId="4" fillId="9" borderId="57" xfId="21" applyNumberFormat="1" applyFont="1" applyFill="1" applyBorder="1" applyAlignment="1">
      <alignment vertical="center"/>
    </xf>
    <xf numFmtId="40" fontId="4" fillId="7" borderId="57" xfId="0" applyNumberFormat="1" applyFont="1" applyFill="1" applyBorder="1" applyAlignment="1">
      <alignment horizontal="right" vertical="center"/>
    </xf>
    <xf numFmtId="202" fontId="4" fillId="7" borderId="57" xfId="0" applyNumberFormat="1" applyFont="1" applyFill="1" applyBorder="1" applyAlignment="1">
      <alignment horizontal="right" vertical="center"/>
    </xf>
    <xf numFmtId="38" fontId="4" fillId="7" borderId="57" xfId="0" applyNumberFormat="1" applyFont="1" applyFill="1" applyBorder="1" applyAlignment="1">
      <alignment horizontal="right" vertical="center"/>
    </xf>
    <xf numFmtId="184" fontId="4" fillId="9" borderId="57" xfId="0" applyNumberFormat="1" applyFont="1" applyFill="1" applyBorder="1" applyAlignment="1">
      <alignment horizontal="right" vertical="center"/>
    </xf>
    <xf numFmtId="204" fontId="4" fillId="7" borderId="57" xfId="0" applyNumberFormat="1" applyFont="1" applyFill="1" applyBorder="1" applyAlignment="1">
      <alignment horizontal="right" vertical="center"/>
    </xf>
    <xf numFmtId="205" fontId="4" fillId="7" borderId="57" xfId="0" applyNumberFormat="1" applyFont="1" applyFill="1" applyBorder="1" applyAlignment="1">
      <alignment horizontal="right" vertical="center"/>
    </xf>
    <xf numFmtId="206" fontId="4" fillId="7" borderId="57" xfId="0" applyNumberFormat="1" applyFont="1" applyFill="1" applyBorder="1" applyAlignment="1">
      <alignment horizontal="right" vertical="center"/>
    </xf>
    <xf numFmtId="0" fontId="3" fillId="9" borderId="57" xfId="0" applyFont="1" applyFill="1" applyBorder="1" applyAlignment="1">
      <alignment horizontal="left" vertical="center" wrapText="1"/>
    </xf>
    <xf numFmtId="0" fontId="82" fillId="7" borderId="0" xfId="0" applyFont="1" applyFill="1" applyAlignment="1">
      <alignment horizontal="center" vertical="center"/>
    </xf>
    <xf numFmtId="0" fontId="76" fillId="7" borderId="0" xfId="0" applyFont="1" applyFill="1" applyAlignment="1">
      <alignment vertical="center"/>
    </xf>
    <xf numFmtId="0" fontId="3" fillId="9" borderId="57" xfId="0" applyFont="1" applyFill="1" applyBorder="1" applyAlignment="1">
      <alignment vertical="center"/>
    </xf>
    <xf numFmtId="0" fontId="76" fillId="7" borderId="0" xfId="0" applyFont="1" applyFill="1" applyAlignment="1">
      <alignment vertical="center" wrapText="1"/>
    </xf>
    <xf numFmtId="176" fontId="4" fillId="7" borderId="13" xfId="0" applyNumberFormat="1" applyFont="1" applyFill="1" applyBorder="1" applyAlignment="1">
      <alignment horizontal="left" vertical="center" wrapText="1"/>
    </xf>
    <xf numFmtId="199" fontId="4" fillId="7" borderId="13" xfId="21" applyNumberFormat="1" applyFont="1" applyFill="1" applyBorder="1" applyAlignment="1">
      <alignment horizontal="right" vertical="center"/>
    </xf>
    <xf numFmtId="185" fontId="4" fillId="7" borderId="13" xfId="0" applyNumberFormat="1" applyFont="1" applyFill="1" applyBorder="1" applyAlignment="1">
      <alignment vertical="center"/>
    </xf>
    <xf numFmtId="176" fontId="3" fillId="8" borderId="67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82" fillId="9" borderId="0" xfId="22" applyFont="1" applyFill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 wrapText="1"/>
    </xf>
    <xf numFmtId="0" fontId="83" fillId="9" borderId="0" xfId="0" applyFont="1" applyFill="1"/>
    <xf numFmtId="0" fontId="82" fillId="9" borderId="61" xfId="0" applyFont="1" applyFill="1" applyBorder="1" applyAlignment="1">
      <alignment vertical="center"/>
    </xf>
    <xf numFmtId="0" fontId="3" fillId="9" borderId="57" xfId="0" applyFont="1" applyFill="1" applyBorder="1" applyAlignment="1">
      <alignment horizontal="right" vertical="center" wrapText="1"/>
    </xf>
    <xf numFmtId="0" fontId="79" fillId="9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21" xfId="0" applyFont="1" applyFill="1" applyBorder="1" applyAlignment="1"/>
    <xf numFmtId="0" fontId="4" fillId="9" borderId="7" xfId="22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176" fontId="4" fillId="7" borderId="1" xfId="0" applyNumberFormat="1" applyFont="1" applyFill="1" applyBorder="1" applyAlignment="1">
      <alignment horizontal="center" vertical="top"/>
    </xf>
    <xf numFmtId="0" fontId="4" fillId="9" borderId="0" xfId="0" applyFont="1" applyFill="1" applyBorder="1" applyAlignment="1">
      <alignment vertical="center"/>
    </xf>
    <xf numFmtId="0" fontId="4" fillId="9" borderId="0" xfId="0" applyFont="1" applyFill="1" applyBorder="1" applyAlignment="1">
      <alignment vertical="center" wrapText="1"/>
    </xf>
    <xf numFmtId="0" fontId="81" fillId="9" borderId="0" xfId="0" applyFont="1" applyFill="1" applyBorder="1" applyAlignment="1">
      <alignment vertical="center"/>
    </xf>
    <xf numFmtId="38" fontId="4" fillId="9" borderId="7" xfId="21" applyNumberFormat="1" applyFont="1" applyFill="1" applyBorder="1"/>
    <xf numFmtId="0" fontId="4" fillId="9" borderId="7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3" fillId="9" borderId="64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68" xfId="0" applyFont="1" applyFill="1" applyBorder="1" applyAlignment="1">
      <alignment vertical="center"/>
    </xf>
    <xf numFmtId="0" fontId="4" fillId="36" borderId="69" xfId="0" applyFont="1" applyFill="1" applyBorder="1" applyAlignment="1">
      <alignment horizontal="center" vertical="center"/>
    </xf>
    <xf numFmtId="1" fontId="72" fillId="36" borderId="67" xfId="22" applyNumberFormat="1" applyFont="1" applyFill="1" applyBorder="1" applyAlignment="1">
      <alignment horizontal="right" vertical="center"/>
    </xf>
    <xf numFmtId="0" fontId="3" fillId="9" borderId="67" xfId="0" applyFont="1" applyFill="1" applyBorder="1" applyAlignment="1">
      <alignment horizontal="left" vertical="center" wrapText="1"/>
    </xf>
    <xf numFmtId="0" fontId="79" fillId="9" borderId="1" xfId="0" applyFont="1" applyFill="1" applyBorder="1" applyAlignment="1">
      <alignment horizontal="left" vertical="center" wrapText="1"/>
    </xf>
    <xf numFmtId="38" fontId="4" fillId="9" borderId="0" xfId="21" applyFont="1" applyFill="1" applyBorder="1"/>
    <xf numFmtId="0" fontId="76" fillId="9" borderId="0" xfId="0" applyFont="1" applyFill="1" applyAlignment="1">
      <alignment vertical="center" wrapText="1"/>
    </xf>
    <xf numFmtId="0" fontId="4" fillId="36" borderId="67" xfId="0" applyFont="1" applyFill="1" applyBorder="1" applyAlignment="1">
      <alignment horizontal="center" vertical="center"/>
    </xf>
    <xf numFmtId="0" fontId="3" fillId="7" borderId="57" xfId="0" applyFont="1" applyFill="1" applyBorder="1" applyAlignment="1">
      <alignment horizontal="left" vertical="center" wrapText="1"/>
    </xf>
    <xf numFmtId="208" fontId="4" fillId="9" borderId="57" xfId="0" applyNumberFormat="1" applyFont="1" applyFill="1" applyBorder="1" applyAlignment="1">
      <alignment horizontal="right" vertical="center"/>
    </xf>
    <xf numFmtId="38" fontId="4" fillId="9" borderId="4" xfId="21" applyNumberFormat="1" applyFont="1" applyFill="1" applyBorder="1" applyAlignment="1">
      <alignment horizontal="right" vertical="center"/>
    </xf>
    <xf numFmtId="0" fontId="79" fillId="9" borderId="12" xfId="0" applyFont="1" applyFill="1" applyBorder="1" applyAlignment="1">
      <alignment horizontal="left" vertical="center"/>
    </xf>
    <xf numFmtId="0" fontId="66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 vertical="center"/>
    </xf>
    <xf numFmtId="38" fontId="4" fillId="7" borderId="57" xfId="21" applyNumberFormat="1" applyFont="1" applyFill="1" applyBorder="1" applyAlignment="1">
      <alignment vertical="center"/>
    </xf>
    <xf numFmtId="0" fontId="84" fillId="9" borderId="0" xfId="0" applyFont="1" applyFill="1"/>
    <xf numFmtId="0" fontId="3" fillId="9" borderId="0" xfId="0" applyFont="1" applyFill="1" applyBorder="1" applyAlignment="1">
      <alignment horizontal="left" vertical="center" wrapText="1"/>
    </xf>
    <xf numFmtId="176" fontId="4" fillId="9" borderId="0" xfId="0" applyNumberFormat="1" applyFont="1" applyFill="1" applyBorder="1" applyAlignment="1">
      <alignment horizontal="center" vertical="center"/>
    </xf>
    <xf numFmtId="38" fontId="4" fillId="9" borderId="0" xfId="21" applyFont="1" applyFill="1" applyBorder="1" applyAlignment="1">
      <alignment vertical="center"/>
    </xf>
    <xf numFmtId="0" fontId="3" fillId="9" borderId="64" xfId="0" applyFont="1" applyFill="1" applyBorder="1"/>
    <xf numFmtId="0" fontId="68" fillId="0" borderId="0" xfId="1750" applyFont="1" applyFill="1" applyAlignment="1" applyProtection="1">
      <alignment horizontal="right" vertical="center"/>
    </xf>
    <xf numFmtId="0" fontId="85" fillId="0" borderId="0" xfId="0" applyFont="1" applyAlignment="1">
      <alignment vertical="center"/>
    </xf>
    <xf numFmtId="209" fontId="5" fillId="0" borderId="0" xfId="0" applyNumberFormat="1" applyFont="1" applyFill="1" applyAlignment="1">
      <alignment horizontal="right" vertical="center"/>
    </xf>
    <xf numFmtId="0" fontId="68" fillId="0" borderId="0" xfId="1750" applyFont="1" applyAlignment="1" applyProtection="1">
      <alignment vertical="center"/>
    </xf>
    <xf numFmtId="0" fontId="4" fillId="9" borderId="67" xfId="0" applyFont="1" applyFill="1" applyBorder="1" applyAlignment="1">
      <alignment horizontal="left" vertical="center"/>
    </xf>
    <xf numFmtId="0" fontId="4" fillId="9" borderId="7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9" borderId="67" xfId="22" applyFont="1" applyFill="1" applyBorder="1" applyAlignment="1">
      <alignment horizontal="center" vertical="center"/>
    </xf>
    <xf numFmtId="0" fontId="4" fillId="9" borderId="7" xfId="22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64" xfId="0" applyFont="1" applyFill="1" applyBorder="1" applyAlignment="1">
      <alignment vertical="center" wrapText="1"/>
    </xf>
    <xf numFmtId="0" fontId="4" fillId="9" borderId="66" xfId="0" applyFont="1" applyFill="1" applyBorder="1" applyAlignment="1">
      <alignment vertical="center" wrapText="1"/>
    </xf>
    <xf numFmtId="0" fontId="4" fillId="9" borderId="6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4" fillId="9" borderId="67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4" fillId="9" borderId="6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8" borderId="65" xfId="0" applyFont="1" applyFill="1" applyBorder="1" applyAlignment="1">
      <alignment horizontal="center" vertical="center"/>
    </xf>
    <xf numFmtId="0" fontId="4" fillId="8" borderId="66" xfId="0" applyFont="1" applyFill="1" applyBorder="1" applyAlignment="1">
      <alignment horizontal="center" vertical="center"/>
    </xf>
    <xf numFmtId="0" fontId="4" fillId="9" borderId="67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63" xfId="0" applyFont="1" applyFill="1" applyBorder="1" applyAlignment="1">
      <alignment vertical="center" wrapText="1"/>
    </xf>
    <xf numFmtId="0" fontId="4" fillId="9" borderId="24" xfId="0" applyFont="1" applyFill="1" applyBorder="1" applyAlignment="1">
      <alignment vertical="center" wrapText="1"/>
    </xf>
    <xf numFmtId="0" fontId="4" fillId="9" borderId="25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63" xfId="22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/>
    <xf numFmtId="0" fontId="4" fillId="9" borderId="12" xfId="0" applyFont="1" applyFill="1" applyBorder="1" applyAlignment="1"/>
    <xf numFmtId="0" fontId="4" fillId="9" borderId="62" xfId="22" applyFont="1" applyFill="1" applyBorder="1" applyAlignment="1">
      <alignment horizontal="left" vertical="center"/>
    </xf>
    <xf numFmtId="0" fontId="4" fillId="9" borderId="10" xfId="0" applyFont="1" applyFill="1" applyBorder="1" applyAlignment="1">
      <alignment horizontal="left" vertical="center"/>
    </xf>
    <xf numFmtId="0" fontId="4" fillId="9" borderId="17" xfId="22" applyFont="1" applyFill="1" applyBorder="1" applyAlignment="1">
      <alignment horizontal="left" vertical="center" wrapText="1"/>
    </xf>
    <xf numFmtId="0" fontId="4" fillId="9" borderId="23" xfId="0" applyFont="1" applyFill="1" applyBorder="1" applyAlignment="1">
      <alignment wrapText="1"/>
    </xf>
    <xf numFmtId="0" fontId="4" fillId="9" borderId="4" xfId="0" applyFont="1" applyFill="1" applyBorder="1" applyAlignment="1">
      <alignment vertical="center"/>
    </xf>
    <xf numFmtId="0" fontId="4" fillId="9" borderId="67" xfId="0" applyFont="1" applyFill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4" fillId="9" borderId="67" xfId="22" applyFont="1" applyFill="1" applyBorder="1" applyAlignment="1">
      <alignment vertical="center"/>
    </xf>
    <xf numFmtId="0" fontId="4" fillId="9" borderId="67" xfId="22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9" borderId="67" xfId="22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vertical="center" wrapText="1"/>
    </xf>
    <xf numFmtId="0" fontId="4" fillId="9" borderId="17" xfId="0" applyFont="1" applyFill="1" applyBorder="1" applyAlignment="1">
      <alignment vertical="center" wrapText="1"/>
    </xf>
    <xf numFmtId="0" fontId="4" fillId="9" borderId="23" xfId="0" applyFont="1" applyFill="1" applyBorder="1" applyAlignment="1">
      <alignment vertical="center"/>
    </xf>
    <xf numFmtId="0" fontId="4" fillId="9" borderId="57" xfId="22" applyFont="1" applyFill="1" applyBorder="1" applyAlignment="1">
      <alignment vertical="center" wrapText="1"/>
    </xf>
    <xf numFmtId="0" fontId="4" fillId="9" borderId="57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vertical="center" wrapText="1"/>
    </xf>
    <xf numFmtId="0" fontId="4" fillId="9" borderId="64" xfId="22" applyFont="1" applyFill="1" applyBorder="1" applyAlignment="1">
      <alignment horizontal="left" vertical="center" wrapText="1"/>
    </xf>
    <xf numFmtId="0" fontId="4" fillId="9" borderId="66" xfId="22" applyFont="1" applyFill="1" applyBorder="1" applyAlignment="1">
      <alignment horizontal="left" vertical="center" wrapText="1"/>
    </xf>
    <xf numFmtId="0" fontId="4" fillId="9" borderId="61" xfId="0" applyFont="1" applyFill="1" applyBorder="1" applyAlignment="1">
      <alignment vertical="center" wrapText="1"/>
    </xf>
    <xf numFmtId="0" fontId="4" fillId="9" borderId="0" xfId="0" applyFont="1" applyFill="1" applyAlignment="1">
      <alignment vertical="center"/>
    </xf>
    <xf numFmtId="0" fontId="4" fillId="9" borderId="26" xfId="0" applyFont="1" applyFill="1" applyBorder="1" applyAlignment="1">
      <alignment vertical="center"/>
    </xf>
    <xf numFmtId="0" fontId="4" fillId="9" borderId="64" xfId="22" applyFont="1" applyFill="1" applyBorder="1" applyAlignment="1">
      <alignment horizontal="left" vertical="center"/>
    </xf>
    <xf numFmtId="0" fontId="4" fillId="9" borderId="66" xfId="22" applyFont="1" applyFill="1" applyBorder="1" applyAlignment="1">
      <alignment horizontal="left" vertical="center"/>
    </xf>
    <xf numFmtId="182" fontId="4" fillId="9" borderId="70" xfId="0" applyNumberFormat="1" applyFont="1" applyFill="1" applyBorder="1" applyAlignment="1">
      <alignment horizontal="center" vertical="center"/>
    </xf>
    <xf numFmtId="182" fontId="4" fillId="9" borderId="71" xfId="0" applyNumberFormat="1" applyFont="1" applyFill="1" applyBorder="1" applyAlignment="1">
      <alignment horizontal="center" vertical="center"/>
    </xf>
    <xf numFmtId="182" fontId="4" fillId="9" borderId="72" xfId="0" applyNumberFormat="1" applyFont="1" applyFill="1" applyBorder="1" applyAlignment="1">
      <alignment horizontal="center" vertical="center"/>
    </xf>
    <xf numFmtId="0" fontId="4" fillId="9" borderId="67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69" fillId="36" borderId="57" xfId="0" applyFont="1" applyFill="1" applyBorder="1" applyAlignment="1">
      <alignment vertical="center"/>
    </xf>
    <xf numFmtId="0" fontId="5" fillId="36" borderId="57" xfId="0" applyFont="1" applyFill="1" applyBorder="1" applyAlignment="1">
      <alignment horizontal="center" vertical="center" wrapText="1"/>
    </xf>
    <xf numFmtId="0" fontId="69" fillId="36" borderId="57" xfId="0" applyFont="1" applyFill="1" applyBorder="1" applyAlignment="1">
      <alignment vertical="center" wrapText="1"/>
    </xf>
  </cellXfs>
  <cellStyles count="1752">
    <cellStyle name="???????????" xfId="53" xr:uid="{00000000-0005-0000-0000-000000000000}"/>
    <cellStyle name="???????_2++" xfId="54" xr:uid="{00000000-0005-0000-0000-000001000000}"/>
    <cellStyle name="20 % - Akzent1" xfId="74" xr:uid="{00000000-0005-0000-0000-000002000000}"/>
    <cellStyle name="20 % - Akzent1 2" xfId="389" xr:uid="{00000000-0005-0000-0000-000003000000}"/>
    <cellStyle name="20 % - Akzent1 3" xfId="258" xr:uid="{00000000-0005-0000-0000-000004000000}"/>
    <cellStyle name="20 % - Akzent2" xfId="75" xr:uid="{00000000-0005-0000-0000-000005000000}"/>
    <cellStyle name="20 % - Akzent2 2" xfId="390" xr:uid="{00000000-0005-0000-0000-000006000000}"/>
    <cellStyle name="20 % - Akzent2 3" xfId="259" xr:uid="{00000000-0005-0000-0000-000007000000}"/>
    <cellStyle name="20 % - Akzent3" xfId="76" xr:uid="{00000000-0005-0000-0000-000008000000}"/>
    <cellStyle name="20 % - Akzent3 2" xfId="391" xr:uid="{00000000-0005-0000-0000-000009000000}"/>
    <cellStyle name="20 % - Akzent3 3" xfId="260" xr:uid="{00000000-0005-0000-0000-00000A000000}"/>
    <cellStyle name="20 % - Akzent4" xfId="77" xr:uid="{00000000-0005-0000-0000-00000B000000}"/>
    <cellStyle name="20 % - Akzent4 2" xfId="392" xr:uid="{00000000-0005-0000-0000-00000C000000}"/>
    <cellStyle name="20 % - Akzent4 3" xfId="261" xr:uid="{00000000-0005-0000-0000-00000D000000}"/>
    <cellStyle name="20 % - Akzent5" xfId="78" xr:uid="{00000000-0005-0000-0000-00000E000000}"/>
    <cellStyle name="20 % - Akzent5 2" xfId="393" xr:uid="{00000000-0005-0000-0000-00000F000000}"/>
    <cellStyle name="20 % - Akzent5 3" xfId="262" xr:uid="{00000000-0005-0000-0000-000010000000}"/>
    <cellStyle name="20 % - Akzent6" xfId="79" xr:uid="{00000000-0005-0000-0000-000011000000}"/>
    <cellStyle name="20 % - Akzent6 2" xfId="394" xr:uid="{00000000-0005-0000-0000-000012000000}"/>
    <cellStyle name="20 % - Akzent6 3" xfId="263" xr:uid="{00000000-0005-0000-0000-000013000000}"/>
    <cellStyle name="20% - Accent1 2" xfId="80" xr:uid="{00000000-0005-0000-0000-000014000000}"/>
    <cellStyle name="20% - Accent1 3" xfId="215" xr:uid="{00000000-0005-0000-0000-000015000000}"/>
    <cellStyle name="20% - Accent2 2" xfId="81" xr:uid="{00000000-0005-0000-0000-000016000000}"/>
    <cellStyle name="20% - Accent2 3" xfId="216" xr:uid="{00000000-0005-0000-0000-000017000000}"/>
    <cellStyle name="20% - Accent3 2" xfId="82" xr:uid="{00000000-0005-0000-0000-000018000000}"/>
    <cellStyle name="20% - Accent3 3" xfId="217" xr:uid="{00000000-0005-0000-0000-000019000000}"/>
    <cellStyle name="20% - Accent4 2" xfId="83" xr:uid="{00000000-0005-0000-0000-00001A000000}"/>
    <cellStyle name="20% - Accent4 3" xfId="218" xr:uid="{00000000-0005-0000-0000-00001B000000}"/>
    <cellStyle name="20% - Accent5 2" xfId="84" xr:uid="{00000000-0005-0000-0000-00001C000000}"/>
    <cellStyle name="20% - Accent5 3" xfId="219" xr:uid="{00000000-0005-0000-0000-00001D000000}"/>
    <cellStyle name="20% - Accent6 2" xfId="85" xr:uid="{00000000-0005-0000-0000-00001E000000}"/>
    <cellStyle name="20% - Accent6 3" xfId="220" xr:uid="{00000000-0005-0000-0000-00001F000000}"/>
    <cellStyle name="2x indented GHG Textfiels" xfId="1" xr:uid="{00000000-0005-0000-0000-000020000000}"/>
    <cellStyle name="2x indented GHG Textfiels 2" xfId="86" xr:uid="{00000000-0005-0000-0000-000021000000}"/>
    <cellStyle name="2x indented GHG Textfiels 2 2" xfId="87" xr:uid="{00000000-0005-0000-0000-000022000000}"/>
    <cellStyle name="2x indented GHG Textfiels 3" xfId="88" xr:uid="{00000000-0005-0000-0000-000023000000}"/>
    <cellStyle name="2x indented GHG Textfiels 3 2" xfId="416" xr:uid="{00000000-0005-0000-0000-000024000000}"/>
    <cellStyle name="2x indented GHG Textfiels 3 2 2" xfId="546" xr:uid="{00000000-0005-0000-0000-000025000000}"/>
    <cellStyle name="2x indented GHG Textfiels 3 2 2 2" xfId="761" xr:uid="{00000000-0005-0000-0000-000026000000}"/>
    <cellStyle name="2x indented GHG Textfiels 3 2 2 2 2" xfId="1231" xr:uid="{00000000-0005-0000-0000-000027000000}"/>
    <cellStyle name="2x indented GHG Textfiels 3 2 2 2 3" xfId="1603" xr:uid="{00000000-0005-0000-0000-000028000000}"/>
    <cellStyle name="2x indented GHG Textfiels 3 2 2 3" xfId="1024" xr:uid="{00000000-0005-0000-0000-000029000000}"/>
    <cellStyle name="2x indented GHG Textfiels 3 2 2 4" xfId="1397" xr:uid="{00000000-0005-0000-0000-00002A000000}"/>
    <cellStyle name="2x indented GHG Textfiels 3 2 3" xfId="724" xr:uid="{00000000-0005-0000-0000-00002B000000}"/>
    <cellStyle name="2x indented GHG Textfiels 3 2 3 2" xfId="1194" xr:uid="{00000000-0005-0000-0000-00002C000000}"/>
    <cellStyle name="2x indented GHG Textfiels 3 2 3 3" xfId="1566" xr:uid="{00000000-0005-0000-0000-00002D000000}"/>
    <cellStyle name="2x indented GHG Textfiels 3 3" xfId="364" xr:uid="{00000000-0005-0000-0000-00002E000000}"/>
    <cellStyle name="2x indented GHG Textfiels 3 3 2" xfId="651" xr:uid="{00000000-0005-0000-0000-00002F000000}"/>
    <cellStyle name="2x indented GHG Textfiels 3 3 2 2" xfId="866" xr:uid="{00000000-0005-0000-0000-000030000000}"/>
    <cellStyle name="2x indented GHG Textfiels 3 3 2 2 2" xfId="1336" xr:uid="{00000000-0005-0000-0000-000031000000}"/>
    <cellStyle name="2x indented GHG Textfiels 3 3 2 2 3" xfId="1708" xr:uid="{00000000-0005-0000-0000-000032000000}"/>
    <cellStyle name="2x indented GHG Textfiels 3 3 2 3" xfId="1129" xr:uid="{00000000-0005-0000-0000-000033000000}"/>
    <cellStyle name="2x indented GHG Textfiels 3 3 2 4" xfId="1502" xr:uid="{00000000-0005-0000-0000-000034000000}"/>
    <cellStyle name="2x indented GHG Textfiels 3 3 3" xfId="653" xr:uid="{00000000-0005-0000-0000-000035000000}"/>
    <cellStyle name="2x indented GHG Textfiels 3 3 3 2" xfId="868" xr:uid="{00000000-0005-0000-0000-000036000000}"/>
    <cellStyle name="2x indented GHG Textfiels 3 3 3 2 2" xfId="1338" xr:uid="{00000000-0005-0000-0000-000037000000}"/>
    <cellStyle name="2x indented GHG Textfiels 3 3 3 2 3" xfId="1710" xr:uid="{00000000-0005-0000-0000-000038000000}"/>
    <cellStyle name="2x indented GHG Textfiels 3 3 3 3" xfId="1131" xr:uid="{00000000-0005-0000-0000-000039000000}"/>
    <cellStyle name="2x indented GHG Textfiels 3 3 3 4" xfId="1504" xr:uid="{00000000-0005-0000-0000-00003A000000}"/>
    <cellStyle name="2x indented GHG Textfiels 3 3 4" xfId="549" xr:uid="{00000000-0005-0000-0000-00003B000000}"/>
    <cellStyle name="2x indented GHG Textfiels 3 3 4 2" xfId="764" xr:uid="{00000000-0005-0000-0000-00003C000000}"/>
    <cellStyle name="2x indented GHG Textfiels 3 3 4 2 2" xfId="1234" xr:uid="{00000000-0005-0000-0000-00003D000000}"/>
    <cellStyle name="2x indented GHG Textfiels 3 3 4 2 3" xfId="1606" xr:uid="{00000000-0005-0000-0000-00003E000000}"/>
    <cellStyle name="2x indented GHG Textfiels 3 3 4 3" xfId="1027" xr:uid="{00000000-0005-0000-0000-00003F000000}"/>
    <cellStyle name="2x indented GHG Textfiels 3 3 4 4" xfId="1400" xr:uid="{00000000-0005-0000-0000-000040000000}"/>
    <cellStyle name="2x indented GHG Textfiels 3 3 5" xfId="976" xr:uid="{00000000-0005-0000-0000-000041000000}"/>
    <cellStyle name="2x indented GHG Textfiels 3 3 6" xfId="979" xr:uid="{00000000-0005-0000-0000-000042000000}"/>
    <cellStyle name="2x indented GHG Textfiels 4" xfId="30" xr:uid="{00000000-0005-0000-0000-000043000000}"/>
    <cellStyle name="40 % - Akzent1" xfId="89" xr:uid="{00000000-0005-0000-0000-000044000000}"/>
    <cellStyle name="40 % - Akzent1 2" xfId="395" xr:uid="{00000000-0005-0000-0000-000045000000}"/>
    <cellStyle name="40 % - Akzent1 3" xfId="264" xr:uid="{00000000-0005-0000-0000-000046000000}"/>
    <cellStyle name="40 % - Akzent2" xfId="90" xr:uid="{00000000-0005-0000-0000-000047000000}"/>
    <cellStyle name="40 % - Akzent2 2" xfId="396" xr:uid="{00000000-0005-0000-0000-000048000000}"/>
    <cellStyle name="40 % - Akzent2 3" xfId="265" xr:uid="{00000000-0005-0000-0000-000049000000}"/>
    <cellStyle name="40 % - Akzent3" xfId="91" xr:uid="{00000000-0005-0000-0000-00004A000000}"/>
    <cellStyle name="40 % - Akzent3 2" xfId="397" xr:uid="{00000000-0005-0000-0000-00004B000000}"/>
    <cellStyle name="40 % - Akzent3 3" xfId="266" xr:uid="{00000000-0005-0000-0000-00004C000000}"/>
    <cellStyle name="40 % - Akzent4" xfId="92" xr:uid="{00000000-0005-0000-0000-00004D000000}"/>
    <cellStyle name="40 % - Akzent4 2" xfId="398" xr:uid="{00000000-0005-0000-0000-00004E000000}"/>
    <cellStyle name="40 % - Akzent4 3" xfId="267" xr:uid="{00000000-0005-0000-0000-00004F000000}"/>
    <cellStyle name="40 % - Akzent5" xfId="93" xr:uid="{00000000-0005-0000-0000-000050000000}"/>
    <cellStyle name="40 % - Akzent5 2" xfId="399" xr:uid="{00000000-0005-0000-0000-000051000000}"/>
    <cellStyle name="40 % - Akzent5 3" xfId="268" xr:uid="{00000000-0005-0000-0000-000052000000}"/>
    <cellStyle name="40 % - Akzent6" xfId="94" xr:uid="{00000000-0005-0000-0000-000053000000}"/>
    <cellStyle name="40 % - Akzent6 2" xfId="400" xr:uid="{00000000-0005-0000-0000-000054000000}"/>
    <cellStyle name="40 % - Akzent6 3" xfId="269" xr:uid="{00000000-0005-0000-0000-000055000000}"/>
    <cellStyle name="40% - Accent1 2" xfId="95" xr:uid="{00000000-0005-0000-0000-000056000000}"/>
    <cellStyle name="40% - Accent1 3" xfId="221" xr:uid="{00000000-0005-0000-0000-000057000000}"/>
    <cellStyle name="40% - Accent2 2" xfId="96" xr:uid="{00000000-0005-0000-0000-000058000000}"/>
    <cellStyle name="40% - Accent2 3" xfId="222" xr:uid="{00000000-0005-0000-0000-000059000000}"/>
    <cellStyle name="40% - Accent3 2" xfId="97" xr:uid="{00000000-0005-0000-0000-00005A000000}"/>
    <cellStyle name="40% - Accent3 3" xfId="223" xr:uid="{00000000-0005-0000-0000-00005B000000}"/>
    <cellStyle name="40% - Accent4 2" xfId="98" xr:uid="{00000000-0005-0000-0000-00005C000000}"/>
    <cellStyle name="40% - Accent4 3" xfId="224" xr:uid="{00000000-0005-0000-0000-00005D000000}"/>
    <cellStyle name="40% - Accent5 2" xfId="99" xr:uid="{00000000-0005-0000-0000-00005E000000}"/>
    <cellStyle name="40% - Accent5 3" xfId="225" xr:uid="{00000000-0005-0000-0000-00005F000000}"/>
    <cellStyle name="40% - Accent6 2" xfId="100" xr:uid="{00000000-0005-0000-0000-000060000000}"/>
    <cellStyle name="40% - Accent6 3" xfId="226" xr:uid="{00000000-0005-0000-0000-000061000000}"/>
    <cellStyle name="5x indented GHG Textfiels" xfId="2" xr:uid="{00000000-0005-0000-0000-000062000000}"/>
    <cellStyle name="5x indented GHG Textfiels 2" xfId="101" xr:uid="{00000000-0005-0000-0000-000063000000}"/>
    <cellStyle name="5x indented GHG Textfiels 2 2" xfId="102" xr:uid="{00000000-0005-0000-0000-000064000000}"/>
    <cellStyle name="5x indented GHG Textfiels 3" xfId="103" xr:uid="{00000000-0005-0000-0000-000065000000}"/>
    <cellStyle name="5x indented GHG Textfiels 3 2" xfId="417" xr:uid="{00000000-0005-0000-0000-000066000000}"/>
    <cellStyle name="5x indented GHG Textfiels 3 3" xfId="365" xr:uid="{00000000-0005-0000-0000-000067000000}"/>
    <cellStyle name="5x indented GHG Textfiels 3 3 2" xfId="652" xr:uid="{00000000-0005-0000-0000-000068000000}"/>
    <cellStyle name="5x indented GHG Textfiels 3 3 2 2" xfId="867" xr:uid="{00000000-0005-0000-0000-000069000000}"/>
    <cellStyle name="5x indented GHG Textfiels 3 3 2 2 2" xfId="1337" xr:uid="{00000000-0005-0000-0000-00006A000000}"/>
    <cellStyle name="5x indented GHG Textfiels 3 3 2 2 3" xfId="1709" xr:uid="{00000000-0005-0000-0000-00006B000000}"/>
    <cellStyle name="5x indented GHG Textfiels 3 3 2 3" xfId="1130" xr:uid="{00000000-0005-0000-0000-00006C000000}"/>
    <cellStyle name="5x indented GHG Textfiels 3 3 2 4" xfId="1503" xr:uid="{00000000-0005-0000-0000-00006D000000}"/>
    <cellStyle name="5x indented GHG Textfiels 3 3 3" xfId="599" xr:uid="{00000000-0005-0000-0000-00006E000000}"/>
    <cellStyle name="5x indented GHG Textfiels 3 3 3 2" xfId="814" xr:uid="{00000000-0005-0000-0000-00006F000000}"/>
    <cellStyle name="5x indented GHG Textfiels 3 3 3 2 2" xfId="1284" xr:uid="{00000000-0005-0000-0000-000070000000}"/>
    <cellStyle name="5x indented GHG Textfiels 3 3 3 2 3" xfId="1656" xr:uid="{00000000-0005-0000-0000-000071000000}"/>
    <cellStyle name="5x indented GHG Textfiels 3 3 3 3" xfId="1077" xr:uid="{00000000-0005-0000-0000-000072000000}"/>
    <cellStyle name="5x indented GHG Textfiels 3 3 3 4" xfId="1450" xr:uid="{00000000-0005-0000-0000-000073000000}"/>
    <cellStyle name="5x indented GHG Textfiels 3 3 4" xfId="683" xr:uid="{00000000-0005-0000-0000-000074000000}"/>
    <cellStyle name="5x indented GHG Textfiels 3 3 4 2" xfId="898" xr:uid="{00000000-0005-0000-0000-000075000000}"/>
    <cellStyle name="5x indented GHG Textfiels 3 3 4 2 2" xfId="1368" xr:uid="{00000000-0005-0000-0000-000076000000}"/>
    <cellStyle name="5x indented GHG Textfiels 3 3 4 2 3" xfId="1740" xr:uid="{00000000-0005-0000-0000-000077000000}"/>
    <cellStyle name="5x indented GHG Textfiels 3 3 4 3" xfId="1161" xr:uid="{00000000-0005-0000-0000-000078000000}"/>
    <cellStyle name="5x indented GHG Textfiels 3 3 4 4" xfId="1534" xr:uid="{00000000-0005-0000-0000-000079000000}"/>
    <cellStyle name="5x indented GHG Textfiels 3 3 5" xfId="720" xr:uid="{00000000-0005-0000-0000-00007A000000}"/>
    <cellStyle name="5x indented GHG Textfiels 3 3 6" xfId="977" xr:uid="{00000000-0005-0000-0000-00007B000000}"/>
    <cellStyle name="5x indented GHG Textfiels 3 3 7" xfId="936" xr:uid="{00000000-0005-0000-0000-00007C000000}"/>
    <cellStyle name="5x indented GHG Textfiels 4" xfId="32" xr:uid="{00000000-0005-0000-0000-00007D000000}"/>
    <cellStyle name="5x indented GHG Textfiels_Table 4(II)" xfId="207" xr:uid="{00000000-0005-0000-0000-00007E000000}"/>
    <cellStyle name="60 % - Akzent1" xfId="104" xr:uid="{00000000-0005-0000-0000-00007F000000}"/>
    <cellStyle name="60 % - Akzent1 2" xfId="401" xr:uid="{00000000-0005-0000-0000-000080000000}"/>
    <cellStyle name="60 % - Akzent1 3" xfId="270" xr:uid="{00000000-0005-0000-0000-000081000000}"/>
    <cellStyle name="60 % - Akzent2" xfId="105" xr:uid="{00000000-0005-0000-0000-000082000000}"/>
    <cellStyle name="60 % - Akzent2 2" xfId="402" xr:uid="{00000000-0005-0000-0000-000083000000}"/>
    <cellStyle name="60 % - Akzent2 3" xfId="271" xr:uid="{00000000-0005-0000-0000-000084000000}"/>
    <cellStyle name="60 % - Akzent3" xfId="106" xr:uid="{00000000-0005-0000-0000-000085000000}"/>
    <cellStyle name="60 % - Akzent3 2" xfId="403" xr:uid="{00000000-0005-0000-0000-000086000000}"/>
    <cellStyle name="60 % - Akzent3 3" xfId="272" xr:uid="{00000000-0005-0000-0000-000087000000}"/>
    <cellStyle name="60 % - Akzent4" xfId="107" xr:uid="{00000000-0005-0000-0000-000088000000}"/>
    <cellStyle name="60 % - Akzent4 2" xfId="404" xr:uid="{00000000-0005-0000-0000-000089000000}"/>
    <cellStyle name="60 % - Akzent4 3" xfId="273" xr:uid="{00000000-0005-0000-0000-00008A000000}"/>
    <cellStyle name="60 % - Akzent5" xfId="108" xr:uid="{00000000-0005-0000-0000-00008B000000}"/>
    <cellStyle name="60 % - Akzent5 2" xfId="405" xr:uid="{00000000-0005-0000-0000-00008C000000}"/>
    <cellStyle name="60 % - Akzent5 3" xfId="274" xr:uid="{00000000-0005-0000-0000-00008D000000}"/>
    <cellStyle name="60 % - Akzent6" xfId="109" xr:uid="{00000000-0005-0000-0000-00008E000000}"/>
    <cellStyle name="60 % - Akzent6 2" xfId="406" xr:uid="{00000000-0005-0000-0000-00008F000000}"/>
    <cellStyle name="60 % - Akzent6 3" xfId="275" xr:uid="{00000000-0005-0000-0000-000090000000}"/>
    <cellStyle name="60% - Accent1 2" xfId="110" xr:uid="{00000000-0005-0000-0000-000091000000}"/>
    <cellStyle name="60% - Accent1 3" xfId="227" xr:uid="{00000000-0005-0000-0000-000092000000}"/>
    <cellStyle name="60% - Accent2 2" xfId="111" xr:uid="{00000000-0005-0000-0000-000093000000}"/>
    <cellStyle name="60% - Accent2 3" xfId="228" xr:uid="{00000000-0005-0000-0000-000094000000}"/>
    <cellStyle name="60% - Accent3 2" xfId="112" xr:uid="{00000000-0005-0000-0000-000095000000}"/>
    <cellStyle name="60% - Accent3 3" xfId="229" xr:uid="{00000000-0005-0000-0000-000096000000}"/>
    <cellStyle name="60% - Accent4 2" xfId="113" xr:uid="{00000000-0005-0000-0000-000097000000}"/>
    <cellStyle name="60% - Accent4 3" xfId="230" xr:uid="{00000000-0005-0000-0000-000098000000}"/>
    <cellStyle name="60% - Accent5 2" xfId="114" xr:uid="{00000000-0005-0000-0000-000099000000}"/>
    <cellStyle name="60% - Accent5 3" xfId="231" xr:uid="{00000000-0005-0000-0000-00009A000000}"/>
    <cellStyle name="60% - Accent6 2" xfId="115" xr:uid="{00000000-0005-0000-0000-00009B000000}"/>
    <cellStyle name="60% - Accent6 3" xfId="232" xr:uid="{00000000-0005-0000-0000-00009C000000}"/>
    <cellStyle name="Accent1 2" xfId="116" xr:uid="{00000000-0005-0000-0000-00009D000000}"/>
    <cellStyle name="Accent1 3" xfId="233" xr:uid="{00000000-0005-0000-0000-00009E000000}"/>
    <cellStyle name="Accent1 4" xfId="366" xr:uid="{00000000-0005-0000-0000-00009F000000}"/>
    <cellStyle name="Accent2 2" xfId="117" xr:uid="{00000000-0005-0000-0000-0000A0000000}"/>
    <cellStyle name="Accent2 3" xfId="234" xr:uid="{00000000-0005-0000-0000-0000A1000000}"/>
    <cellStyle name="Accent2 4" xfId="367" xr:uid="{00000000-0005-0000-0000-0000A2000000}"/>
    <cellStyle name="Accent3 2" xfId="118" xr:uid="{00000000-0005-0000-0000-0000A3000000}"/>
    <cellStyle name="Accent3 3" xfId="235" xr:uid="{00000000-0005-0000-0000-0000A4000000}"/>
    <cellStyle name="Accent3 4" xfId="368" xr:uid="{00000000-0005-0000-0000-0000A5000000}"/>
    <cellStyle name="Accent4 2" xfId="119" xr:uid="{00000000-0005-0000-0000-0000A6000000}"/>
    <cellStyle name="Accent4 3" xfId="236" xr:uid="{00000000-0005-0000-0000-0000A7000000}"/>
    <cellStyle name="Accent4 4" xfId="369" xr:uid="{00000000-0005-0000-0000-0000A8000000}"/>
    <cellStyle name="Accent5 2" xfId="120" xr:uid="{00000000-0005-0000-0000-0000A9000000}"/>
    <cellStyle name="Accent5 3" xfId="237" xr:uid="{00000000-0005-0000-0000-0000AA000000}"/>
    <cellStyle name="Accent5 4" xfId="370" xr:uid="{00000000-0005-0000-0000-0000AB000000}"/>
    <cellStyle name="Accent6 2" xfId="121" xr:uid="{00000000-0005-0000-0000-0000AC000000}"/>
    <cellStyle name="Accent6 3" xfId="238" xr:uid="{00000000-0005-0000-0000-0000AD000000}"/>
    <cellStyle name="Accent6 4" xfId="371" xr:uid="{00000000-0005-0000-0000-0000AE000000}"/>
    <cellStyle name="AggblueBoldCels" xfId="122" xr:uid="{00000000-0005-0000-0000-0000AF000000}"/>
    <cellStyle name="AggblueBoldCels 2" xfId="123" xr:uid="{00000000-0005-0000-0000-0000B0000000}"/>
    <cellStyle name="AggblueCels" xfId="48" xr:uid="{00000000-0005-0000-0000-0000B1000000}"/>
    <cellStyle name="AggblueCels 2" xfId="124" xr:uid="{00000000-0005-0000-0000-0000B2000000}"/>
    <cellStyle name="AggblueCels_1x" xfId="47" xr:uid="{00000000-0005-0000-0000-0000B3000000}"/>
    <cellStyle name="AggBoldCells" xfId="3" xr:uid="{00000000-0005-0000-0000-0000B4000000}"/>
    <cellStyle name="AggBoldCells 2" xfId="125" xr:uid="{00000000-0005-0000-0000-0000B5000000}"/>
    <cellStyle name="AggBoldCells 3" xfId="208" xr:uid="{00000000-0005-0000-0000-0000B6000000}"/>
    <cellStyle name="AggBoldCells 4" xfId="360" xr:uid="{00000000-0005-0000-0000-0000B7000000}"/>
    <cellStyle name="AggCels" xfId="4" xr:uid="{00000000-0005-0000-0000-0000B8000000}"/>
    <cellStyle name="AggCels 2" xfId="126" xr:uid="{00000000-0005-0000-0000-0000B9000000}"/>
    <cellStyle name="AggCels 3" xfId="209" xr:uid="{00000000-0005-0000-0000-0000BA000000}"/>
    <cellStyle name="AggCels 4" xfId="361" xr:uid="{00000000-0005-0000-0000-0000BB000000}"/>
    <cellStyle name="AggCels_T(2)" xfId="29" xr:uid="{00000000-0005-0000-0000-0000BC000000}"/>
    <cellStyle name="AggGreen" xfId="37" xr:uid="{00000000-0005-0000-0000-0000BD000000}"/>
    <cellStyle name="AggGreen 2" xfId="127" xr:uid="{00000000-0005-0000-0000-0000BE000000}"/>
    <cellStyle name="AggGreen 2 2" xfId="419" xr:uid="{00000000-0005-0000-0000-0000BF000000}"/>
    <cellStyle name="AggGreen 2 2 2" xfId="596" xr:uid="{00000000-0005-0000-0000-0000C0000000}"/>
    <cellStyle name="AggGreen 2 2 2 2" xfId="811" xr:uid="{00000000-0005-0000-0000-0000C1000000}"/>
    <cellStyle name="AggGreen 2 2 2 2 2" xfId="1281" xr:uid="{00000000-0005-0000-0000-0000C2000000}"/>
    <cellStyle name="AggGreen 2 2 2 2 3" xfId="1653" xr:uid="{00000000-0005-0000-0000-0000C3000000}"/>
    <cellStyle name="AggGreen 2 2 2 3" xfId="1074" xr:uid="{00000000-0005-0000-0000-0000C4000000}"/>
    <cellStyle name="AggGreen 2 2 2 4" xfId="1447" xr:uid="{00000000-0005-0000-0000-0000C5000000}"/>
    <cellStyle name="AggGreen 2 2 3" xfId="726" xr:uid="{00000000-0005-0000-0000-0000C6000000}"/>
    <cellStyle name="AggGreen 2 2 3 2" xfId="1196" xr:uid="{00000000-0005-0000-0000-0000C7000000}"/>
    <cellStyle name="AggGreen 2 2 3 3" xfId="1568" xr:uid="{00000000-0005-0000-0000-0000C8000000}"/>
    <cellStyle name="AggGreen 2 3" xfId="277" xr:uid="{00000000-0005-0000-0000-0000C9000000}"/>
    <cellStyle name="AggGreen 2 3 2" xfId="616" xr:uid="{00000000-0005-0000-0000-0000CA000000}"/>
    <cellStyle name="AggGreen 2 3 2 2" xfId="831" xr:uid="{00000000-0005-0000-0000-0000CB000000}"/>
    <cellStyle name="AggGreen 2 3 2 2 2" xfId="1301" xr:uid="{00000000-0005-0000-0000-0000CC000000}"/>
    <cellStyle name="AggGreen 2 3 2 2 3" xfId="1673" xr:uid="{00000000-0005-0000-0000-0000CD000000}"/>
    <cellStyle name="AggGreen 2 3 2 3" xfId="1094" xr:uid="{00000000-0005-0000-0000-0000CE000000}"/>
    <cellStyle name="AggGreen 2 3 2 4" xfId="1467" xr:uid="{00000000-0005-0000-0000-0000CF000000}"/>
    <cellStyle name="AggGreen 2 3 3" xfId="685" xr:uid="{00000000-0005-0000-0000-0000D0000000}"/>
    <cellStyle name="AggGreen 2 3 3 2" xfId="900" xr:uid="{00000000-0005-0000-0000-0000D1000000}"/>
    <cellStyle name="AggGreen 2 3 3 2 2" xfId="1370" xr:uid="{00000000-0005-0000-0000-0000D2000000}"/>
    <cellStyle name="AggGreen 2 3 3 2 3" xfId="1742" xr:uid="{00000000-0005-0000-0000-0000D3000000}"/>
    <cellStyle name="AggGreen 2 3 3 3" xfId="1163" xr:uid="{00000000-0005-0000-0000-0000D4000000}"/>
    <cellStyle name="AggGreen 2 3 3 4" xfId="1536" xr:uid="{00000000-0005-0000-0000-0000D5000000}"/>
    <cellStyle name="AggGreen 2 3 4" xfId="681" xr:uid="{00000000-0005-0000-0000-0000D6000000}"/>
    <cellStyle name="AggGreen 2 3 4 2" xfId="896" xr:uid="{00000000-0005-0000-0000-0000D7000000}"/>
    <cellStyle name="AggGreen 2 3 4 2 2" xfId="1366" xr:uid="{00000000-0005-0000-0000-0000D8000000}"/>
    <cellStyle name="AggGreen 2 3 4 2 3" xfId="1738" xr:uid="{00000000-0005-0000-0000-0000D9000000}"/>
    <cellStyle name="AggGreen 2 3 4 3" xfId="1159" xr:uid="{00000000-0005-0000-0000-0000DA000000}"/>
    <cellStyle name="AggGreen 2 3 4 4" xfId="1532" xr:uid="{00000000-0005-0000-0000-0000DB000000}"/>
    <cellStyle name="AggGreen 2 3 5" xfId="950" xr:uid="{00000000-0005-0000-0000-0000DC000000}"/>
    <cellStyle name="AggGreen 2 3 6" xfId="991" xr:uid="{00000000-0005-0000-0000-0000DD000000}"/>
    <cellStyle name="AggGreen 3" xfId="418" xr:uid="{00000000-0005-0000-0000-0000DE000000}"/>
    <cellStyle name="AggGreen 3 2" xfId="545" xr:uid="{00000000-0005-0000-0000-0000DF000000}"/>
    <cellStyle name="AggGreen 3 2 2" xfId="760" xr:uid="{00000000-0005-0000-0000-0000E0000000}"/>
    <cellStyle name="AggGreen 3 2 2 2" xfId="1230" xr:uid="{00000000-0005-0000-0000-0000E1000000}"/>
    <cellStyle name="AggGreen 3 2 2 3" xfId="1602" xr:uid="{00000000-0005-0000-0000-0000E2000000}"/>
    <cellStyle name="AggGreen 3 2 3" xfId="1023" xr:uid="{00000000-0005-0000-0000-0000E3000000}"/>
    <cellStyle name="AggGreen 3 2 4" xfId="1396" xr:uid="{00000000-0005-0000-0000-0000E4000000}"/>
    <cellStyle name="AggGreen 3 3" xfId="725" xr:uid="{00000000-0005-0000-0000-0000E5000000}"/>
    <cellStyle name="AggGreen 3 3 2" xfId="1195" xr:uid="{00000000-0005-0000-0000-0000E6000000}"/>
    <cellStyle name="AggGreen 3 3 3" xfId="1567" xr:uid="{00000000-0005-0000-0000-0000E7000000}"/>
    <cellStyle name="AggGreen 4" xfId="276" xr:uid="{00000000-0005-0000-0000-0000E8000000}"/>
    <cellStyle name="AggGreen 4 2" xfId="615" xr:uid="{00000000-0005-0000-0000-0000E9000000}"/>
    <cellStyle name="AggGreen 4 2 2" xfId="830" xr:uid="{00000000-0005-0000-0000-0000EA000000}"/>
    <cellStyle name="AggGreen 4 2 2 2" xfId="1300" xr:uid="{00000000-0005-0000-0000-0000EB000000}"/>
    <cellStyle name="AggGreen 4 2 2 3" xfId="1672" xr:uid="{00000000-0005-0000-0000-0000EC000000}"/>
    <cellStyle name="AggGreen 4 2 3" xfId="1093" xr:uid="{00000000-0005-0000-0000-0000ED000000}"/>
    <cellStyle name="AggGreen 4 2 4" xfId="1466" xr:uid="{00000000-0005-0000-0000-0000EE000000}"/>
    <cellStyle name="AggGreen 4 3" xfId="530" xr:uid="{00000000-0005-0000-0000-0000EF000000}"/>
    <cellStyle name="AggGreen 4 3 2" xfId="745" xr:uid="{00000000-0005-0000-0000-0000F0000000}"/>
    <cellStyle name="AggGreen 4 3 2 2" xfId="1215" xr:uid="{00000000-0005-0000-0000-0000F1000000}"/>
    <cellStyle name="AggGreen 4 3 2 3" xfId="1587" xr:uid="{00000000-0005-0000-0000-0000F2000000}"/>
    <cellStyle name="AggGreen 4 3 3" xfId="1008" xr:uid="{00000000-0005-0000-0000-0000F3000000}"/>
    <cellStyle name="AggGreen 4 3 4" xfId="1381" xr:uid="{00000000-0005-0000-0000-0000F4000000}"/>
    <cellStyle name="AggGreen 4 4" xfId="648" xr:uid="{00000000-0005-0000-0000-0000F5000000}"/>
    <cellStyle name="AggGreen 4 4 2" xfId="863" xr:uid="{00000000-0005-0000-0000-0000F6000000}"/>
    <cellStyle name="AggGreen 4 4 2 2" xfId="1333" xr:uid="{00000000-0005-0000-0000-0000F7000000}"/>
    <cellStyle name="AggGreen 4 4 2 3" xfId="1705" xr:uid="{00000000-0005-0000-0000-0000F8000000}"/>
    <cellStyle name="AggGreen 4 4 3" xfId="1126" xr:uid="{00000000-0005-0000-0000-0000F9000000}"/>
    <cellStyle name="AggGreen 4 4 4" xfId="1499" xr:uid="{00000000-0005-0000-0000-0000FA000000}"/>
    <cellStyle name="AggGreen 4 5" xfId="949" xr:uid="{00000000-0005-0000-0000-0000FB000000}"/>
    <cellStyle name="AggGreen 4 6" xfId="1004" xr:uid="{00000000-0005-0000-0000-0000FC000000}"/>
    <cellStyle name="AggGreen 5" xfId="71" xr:uid="{00000000-0005-0000-0000-0000FD000000}"/>
    <cellStyle name="AggGreen_Bbdr" xfId="38" xr:uid="{00000000-0005-0000-0000-0000FE000000}"/>
    <cellStyle name="AggGreen12" xfId="35" xr:uid="{00000000-0005-0000-0000-0000FF000000}"/>
    <cellStyle name="AggGreen12 2" xfId="128" xr:uid="{00000000-0005-0000-0000-000000010000}"/>
    <cellStyle name="AggGreen12 2 2" xfId="421" xr:uid="{00000000-0005-0000-0000-000001010000}"/>
    <cellStyle name="AggGreen12 2 2 2" xfId="614" xr:uid="{00000000-0005-0000-0000-000002010000}"/>
    <cellStyle name="AggGreen12 2 2 2 2" xfId="829" xr:uid="{00000000-0005-0000-0000-000003010000}"/>
    <cellStyle name="AggGreen12 2 2 2 2 2" xfId="1299" xr:uid="{00000000-0005-0000-0000-000004010000}"/>
    <cellStyle name="AggGreen12 2 2 2 2 3" xfId="1671" xr:uid="{00000000-0005-0000-0000-000005010000}"/>
    <cellStyle name="AggGreen12 2 2 2 3" xfId="1092" xr:uid="{00000000-0005-0000-0000-000006010000}"/>
    <cellStyle name="AggGreen12 2 2 2 4" xfId="1465" xr:uid="{00000000-0005-0000-0000-000007010000}"/>
    <cellStyle name="AggGreen12 2 2 3" xfId="728" xr:uid="{00000000-0005-0000-0000-000008010000}"/>
    <cellStyle name="AggGreen12 2 2 3 2" xfId="1198" xr:uid="{00000000-0005-0000-0000-000009010000}"/>
    <cellStyle name="AggGreen12 2 2 3 3" xfId="1570" xr:uid="{00000000-0005-0000-0000-00000A010000}"/>
    <cellStyle name="AggGreen12 2 3" xfId="279" xr:uid="{00000000-0005-0000-0000-00000B010000}"/>
    <cellStyle name="AggGreen12 2 3 2" xfId="618" xr:uid="{00000000-0005-0000-0000-00000C010000}"/>
    <cellStyle name="AggGreen12 2 3 2 2" xfId="833" xr:uid="{00000000-0005-0000-0000-00000D010000}"/>
    <cellStyle name="AggGreen12 2 3 2 2 2" xfId="1303" xr:uid="{00000000-0005-0000-0000-00000E010000}"/>
    <cellStyle name="AggGreen12 2 3 2 2 3" xfId="1675" xr:uid="{00000000-0005-0000-0000-00000F010000}"/>
    <cellStyle name="AggGreen12 2 3 2 3" xfId="1096" xr:uid="{00000000-0005-0000-0000-000010010000}"/>
    <cellStyle name="AggGreen12 2 3 2 4" xfId="1469" xr:uid="{00000000-0005-0000-0000-000011010000}"/>
    <cellStyle name="AggGreen12 2 3 3" xfId="567" xr:uid="{00000000-0005-0000-0000-000012010000}"/>
    <cellStyle name="AggGreen12 2 3 3 2" xfId="782" xr:uid="{00000000-0005-0000-0000-000013010000}"/>
    <cellStyle name="AggGreen12 2 3 3 2 2" xfId="1252" xr:uid="{00000000-0005-0000-0000-000014010000}"/>
    <cellStyle name="AggGreen12 2 3 3 2 3" xfId="1624" xr:uid="{00000000-0005-0000-0000-000015010000}"/>
    <cellStyle name="AggGreen12 2 3 3 3" xfId="1045" xr:uid="{00000000-0005-0000-0000-000016010000}"/>
    <cellStyle name="AggGreen12 2 3 3 4" xfId="1418" xr:uid="{00000000-0005-0000-0000-000017010000}"/>
    <cellStyle name="AggGreen12 2 3 4" xfId="647" xr:uid="{00000000-0005-0000-0000-000018010000}"/>
    <cellStyle name="AggGreen12 2 3 4 2" xfId="862" xr:uid="{00000000-0005-0000-0000-000019010000}"/>
    <cellStyle name="AggGreen12 2 3 4 2 2" xfId="1332" xr:uid="{00000000-0005-0000-0000-00001A010000}"/>
    <cellStyle name="AggGreen12 2 3 4 2 3" xfId="1704" xr:uid="{00000000-0005-0000-0000-00001B010000}"/>
    <cellStyle name="AggGreen12 2 3 4 3" xfId="1125" xr:uid="{00000000-0005-0000-0000-00001C010000}"/>
    <cellStyle name="AggGreen12 2 3 4 4" xfId="1498" xr:uid="{00000000-0005-0000-0000-00001D010000}"/>
    <cellStyle name="AggGreen12 2 3 5" xfId="952" xr:uid="{00000000-0005-0000-0000-00001E010000}"/>
    <cellStyle name="AggGreen12 2 3 6" xfId="1187" xr:uid="{00000000-0005-0000-0000-00001F010000}"/>
    <cellStyle name="AggGreen12 3" xfId="420" xr:uid="{00000000-0005-0000-0000-000020010000}"/>
    <cellStyle name="AggGreen12 3 2" xfId="544" xr:uid="{00000000-0005-0000-0000-000021010000}"/>
    <cellStyle name="AggGreen12 3 2 2" xfId="759" xr:uid="{00000000-0005-0000-0000-000022010000}"/>
    <cellStyle name="AggGreen12 3 2 2 2" xfId="1229" xr:uid="{00000000-0005-0000-0000-000023010000}"/>
    <cellStyle name="AggGreen12 3 2 2 3" xfId="1601" xr:uid="{00000000-0005-0000-0000-000024010000}"/>
    <cellStyle name="AggGreen12 3 2 3" xfId="1022" xr:uid="{00000000-0005-0000-0000-000025010000}"/>
    <cellStyle name="AggGreen12 3 2 4" xfId="1395" xr:uid="{00000000-0005-0000-0000-000026010000}"/>
    <cellStyle name="AggGreen12 3 3" xfId="727" xr:uid="{00000000-0005-0000-0000-000027010000}"/>
    <cellStyle name="AggGreen12 3 3 2" xfId="1197" xr:uid="{00000000-0005-0000-0000-000028010000}"/>
    <cellStyle name="AggGreen12 3 3 3" xfId="1569" xr:uid="{00000000-0005-0000-0000-000029010000}"/>
    <cellStyle name="AggGreen12 4" xfId="278" xr:uid="{00000000-0005-0000-0000-00002A010000}"/>
    <cellStyle name="AggGreen12 4 2" xfId="617" xr:uid="{00000000-0005-0000-0000-00002B010000}"/>
    <cellStyle name="AggGreen12 4 2 2" xfId="832" xr:uid="{00000000-0005-0000-0000-00002C010000}"/>
    <cellStyle name="AggGreen12 4 2 2 2" xfId="1302" xr:uid="{00000000-0005-0000-0000-00002D010000}"/>
    <cellStyle name="AggGreen12 4 2 2 3" xfId="1674" xr:uid="{00000000-0005-0000-0000-00002E010000}"/>
    <cellStyle name="AggGreen12 4 2 3" xfId="1095" xr:uid="{00000000-0005-0000-0000-00002F010000}"/>
    <cellStyle name="AggGreen12 4 2 4" xfId="1468" xr:uid="{00000000-0005-0000-0000-000030010000}"/>
    <cellStyle name="AggGreen12 4 3" xfId="669" xr:uid="{00000000-0005-0000-0000-000031010000}"/>
    <cellStyle name="AggGreen12 4 3 2" xfId="884" xr:uid="{00000000-0005-0000-0000-000032010000}"/>
    <cellStyle name="AggGreen12 4 3 2 2" xfId="1354" xr:uid="{00000000-0005-0000-0000-000033010000}"/>
    <cellStyle name="AggGreen12 4 3 2 3" xfId="1726" xr:uid="{00000000-0005-0000-0000-000034010000}"/>
    <cellStyle name="AggGreen12 4 3 3" xfId="1147" xr:uid="{00000000-0005-0000-0000-000035010000}"/>
    <cellStyle name="AggGreen12 4 3 4" xfId="1520" xr:uid="{00000000-0005-0000-0000-000036010000}"/>
    <cellStyle name="AggGreen12 4 4" xfId="680" xr:uid="{00000000-0005-0000-0000-000037010000}"/>
    <cellStyle name="AggGreen12 4 4 2" xfId="895" xr:uid="{00000000-0005-0000-0000-000038010000}"/>
    <cellStyle name="AggGreen12 4 4 2 2" xfId="1365" xr:uid="{00000000-0005-0000-0000-000039010000}"/>
    <cellStyle name="AggGreen12 4 4 2 3" xfId="1737" xr:uid="{00000000-0005-0000-0000-00003A010000}"/>
    <cellStyle name="AggGreen12 4 4 3" xfId="1158" xr:uid="{00000000-0005-0000-0000-00003B010000}"/>
    <cellStyle name="AggGreen12 4 4 4" xfId="1531" xr:uid="{00000000-0005-0000-0000-00003C010000}"/>
    <cellStyle name="AggGreen12 4 5" xfId="951" xr:uid="{00000000-0005-0000-0000-00003D010000}"/>
    <cellStyle name="AggGreen12 4 6" xfId="61" xr:uid="{00000000-0005-0000-0000-00003E010000}"/>
    <cellStyle name="AggGreen12 5" xfId="69" xr:uid="{00000000-0005-0000-0000-00003F010000}"/>
    <cellStyle name="AggOrange" xfId="5" xr:uid="{00000000-0005-0000-0000-000040010000}"/>
    <cellStyle name="AggOrange 2" xfId="129" xr:uid="{00000000-0005-0000-0000-000041010000}"/>
    <cellStyle name="AggOrange 2 2" xfId="423" xr:uid="{00000000-0005-0000-0000-000042010000}"/>
    <cellStyle name="AggOrange 2 2 2" xfId="543" xr:uid="{00000000-0005-0000-0000-000043010000}"/>
    <cellStyle name="AggOrange 2 2 2 2" xfId="758" xr:uid="{00000000-0005-0000-0000-000044010000}"/>
    <cellStyle name="AggOrange 2 2 2 2 2" xfId="1228" xr:uid="{00000000-0005-0000-0000-000045010000}"/>
    <cellStyle name="AggOrange 2 2 2 2 3" xfId="1600" xr:uid="{00000000-0005-0000-0000-000046010000}"/>
    <cellStyle name="AggOrange 2 2 2 3" xfId="1021" xr:uid="{00000000-0005-0000-0000-000047010000}"/>
    <cellStyle name="AggOrange 2 2 2 4" xfId="1394" xr:uid="{00000000-0005-0000-0000-000048010000}"/>
    <cellStyle name="AggOrange 2 2 3" xfId="730" xr:uid="{00000000-0005-0000-0000-000049010000}"/>
    <cellStyle name="AggOrange 2 2 3 2" xfId="1200" xr:uid="{00000000-0005-0000-0000-00004A010000}"/>
    <cellStyle name="AggOrange 2 2 3 3" xfId="1572" xr:uid="{00000000-0005-0000-0000-00004B010000}"/>
    <cellStyle name="AggOrange 2 3" xfId="281" xr:uid="{00000000-0005-0000-0000-00004C010000}"/>
    <cellStyle name="AggOrange 2 3 2" xfId="620" xr:uid="{00000000-0005-0000-0000-00004D010000}"/>
    <cellStyle name="AggOrange 2 3 2 2" xfId="835" xr:uid="{00000000-0005-0000-0000-00004E010000}"/>
    <cellStyle name="AggOrange 2 3 2 2 2" xfId="1305" xr:uid="{00000000-0005-0000-0000-00004F010000}"/>
    <cellStyle name="AggOrange 2 3 2 2 3" xfId="1677" xr:uid="{00000000-0005-0000-0000-000050010000}"/>
    <cellStyle name="AggOrange 2 3 2 3" xfId="1098" xr:uid="{00000000-0005-0000-0000-000051010000}"/>
    <cellStyle name="AggOrange 2 3 2 4" xfId="1471" xr:uid="{00000000-0005-0000-0000-000052010000}"/>
    <cellStyle name="AggOrange 2 3 3" xfId="527" xr:uid="{00000000-0005-0000-0000-000053010000}"/>
    <cellStyle name="AggOrange 2 3 3 2" xfId="742" xr:uid="{00000000-0005-0000-0000-000054010000}"/>
    <cellStyle name="AggOrange 2 3 3 2 2" xfId="1212" xr:uid="{00000000-0005-0000-0000-000055010000}"/>
    <cellStyle name="AggOrange 2 3 3 2 3" xfId="1584" xr:uid="{00000000-0005-0000-0000-000056010000}"/>
    <cellStyle name="AggOrange 2 3 3 3" xfId="1005" xr:uid="{00000000-0005-0000-0000-000057010000}"/>
    <cellStyle name="AggOrange 2 3 3 4" xfId="1378" xr:uid="{00000000-0005-0000-0000-000058010000}"/>
    <cellStyle name="AggOrange 2 3 4" xfId="542" xr:uid="{00000000-0005-0000-0000-000059010000}"/>
    <cellStyle name="AggOrange 2 3 4 2" xfId="757" xr:uid="{00000000-0005-0000-0000-00005A010000}"/>
    <cellStyle name="AggOrange 2 3 4 2 2" xfId="1227" xr:uid="{00000000-0005-0000-0000-00005B010000}"/>
    <cellStyle name="AggOrange 2 3 4 2 3" xfId="1599" xr:uid="{00000000-0005-0000-0000-00005C010000}"/>
    <cellStyle name="AggOrange 2 3 4 3" xfId="1020" xr:uid="{00000000-0005-0000-0000-00005D010000}"/>
    <cellStyle name="AggOrange 2 3 4 4" xfId="1393" xr:uid="{00000000-0005-0000-0000-00005E010000}"/>
    <cellStyle name="AggOrange 2 3 5" xfId="954" xr:uid="{00000000-0005-0000-0000-00005F010000}"/>
    <cellStyle name="AggOrange 2 3 6" xfId="990" xr:uid="{00000000-0005-0000-0000-000060010000}"/>
    <cellStyle name="AggOrange 3" xfId="422" xr:uid="{00000000-0005-0000-0000-000061010000}"/>
    <cellStyle name="AggOrange 3 2" xfId="662" xr:uid="{00000000-0005-0000-0000-000062010000}"/>
    <cellStyle name="AggOrange 3 2 2" xfId="877" xr:uid="{00000000-0005-0000-0000-000063010000}"/>
    <cellStyle name="AggOrange 3 2 2 2" xfId="1347" xr:uid="{00000000-0005-0000-0000-000064010000}"/>
    <cellStyle name="AggOrange 3 2 2 3" xfId="1719" xr:uid="{00000000-0005-0000-0000-000065010000}"/>
    <cellStyle name="AggOrange 3 2 3" xfId="1140" xr:uid="{00000000-0005-0000-0000-000066010000}"/>
    <cellStyle name="AggOrange 3 2 4" xfId="1513" xr:uid="{00000000-0005-0000-0000-000067010000}"/>
    <cellStyle name="AggOrange 3 3" xfId="729" xr:uid="{00000000-0005-0000-0000-000068010000}"/>
    <cellStyle name="AggOrange 3 3 2" xfId="1199" xr:uid="{00000000-0005-0000-0000-000069010000}"/>
    <cellStyle name="AggOrange 3 3 3" xfId="1571" xr:uid="{00000000-0005-0000-0000-00006A010000}"/>
    <cellStyle name="AggOrange 4" xfId="280" xr:uid="{00000000-0005-0000-0000-00006B010000}"/>
    <cellStyle name="AggOrange 4 2" xfId="619" xr:uid="{00000000-0005-0000-0000-00006C010000}"/>
    <cellStyle name="AggOrange 4 2 2" xfId="834" xr:uid="{00000000-0005-0000-0000-00006D010000}"/>
    <cellStyle name="AggOrange 4 2 2 2" xfId="1304" xr:uid="{00000000-0005-0000-0000-00006E010000}"/>
    <cellStyle name="AggOrange 4 2 2 3" xfId="1676" xr:uid="{00000000-0005-0000-0000-00006F010000}"/>
    <cellStyle name="AggOrange 4 2 3" xfId="1097" xr:uid="{00000000-0005-0000-0000-000070010000}"/>
    <cellStyle name="AggOrange 4 2 4" xfId="1470" xr:uid="{00000000-0005-0000-0000-000071010000}"/>
    <cellStyle name="AggOrange 4 3" xfId="608" xr:uid="{00000000-0005-0000-0000-000072010000}"/>
    <cellStyle name="AggOrange 4 3 2" xfId="823" xr:uid="{00000000-0005-0000-0000-000073010000}"/>
    <cellStyle name="AggOrange 4 3 2 2" xfId="1293" xr:uid="{00000000-0005-0000-0000-000074010000}"/>
    <cellStyle name="AggOrange 4 3 2 3" xfId="1665" xr:uid="{00000000-0005-0000-0000-000075010000}"/>
    <cellStyle name="AggOrange 4 3 3" xfId="1086" xr:uid="{00000000-0005-0000-0000-000076010000}"/>
    <cellStyle name="AggOrange 4 3 4" xfId="1459" xr:uid="{00000000-0005-0000-0000-000077010000}"/>
    <cellStyle name="AggOrange 4 4" xfId="582" xr:uid="{00000000-0005-0000-0000-000078010000}"/>
    <cellStyle name="AggOrange 4 4 2" xfId="797" xr:uid="{00000000-0005-0000-0000-000079010000}"/>
    <cellStyle name="AggOrange 4 4 2 2" xfId="1267" xr:uid="{00000000-0005-0000-0000-00007A010000}"/>
    <cellStyle name="AggOrange 4 4 2 3" xfId="1639" xr:uid="{00000000-0005-0000-0000-00007B010000}"/>
    <cellStyle name="AggOrange 4 4 3" xfId="1060" xr:uid="{00000000-0005-0000-0000-00007C010000}"/>
    <cellStyle name="AggOrange 4 4 4" xfId="1433" xr:uid="{00000000-0005-0000-0000-00007D010000}"/>
    <cellStyle name="AggOrange 4 5" xfId="953" xr:uid="{00000000-0005-0000-0000-00007E010000}"/>
    <cellStyle name="AggOrange 4 6" xfId="1003" xr:uid="{00000000-0005-0000-0000-00007F010000}"/>
    <cellStyle name="AggOrange 5" xfId="65" xr:uid="{00000000-0005-0000-0000-000080010000}"/>
    <cellStyle name="AggOrange_B_border" xfId="42" xr:uid="{00000000-0005-0000-0000-000081010000}"/>
    <cellStyle name="AggOrange9" xfId="6" xr:uid="{00000000-0005-0000-0000-000082010000}"/>
    <cellStyle name="AggOrange9 2" xfId="130" xr:uid="{00000000-0005-0000-0000-000083010000}"/>
    <cellStyle name="AggOrange9 2 2" xfId="425" xr:uid="{00000000-0005-0000-0000-000084010000}"/>
    <cellStyle name="AggOrange9 2 2 2" xfId="661" xr:uid="{00000000-0005-0000-0000-000085010000}"/>
    <cellStyle name="AggOrange9 2 2 2 2" xfId="876" xr:uid="{00000000-0005-0000-0000-000086010000}"/>
    <cellStyle name="AggOrange9 2 2 2 2 2" xfId="1346" xr:uid="{00000000-0005-0000-0000-000087010000}"/>
    <cellStyle name="AggOrange9 2 2 2 2 3" xfId="1718" xr:uid="{00000000-0005-0000-0000-000088010000}"/>
    <cellStyle name="AggOrange9 2 2 2 3" xfId="1139" xr:uid="{00000000-0005-0000-0000-000089010000}"/>
    <cellStyle name="AggOrange9 2 2 2 4" xfId="1512" xr:uid="{00000000-0005-0000-0000-00008A010000}"/>
    <cellStyle name="AggOrange9 2 2 3" xfId="732" xr:uid="{00000000-0005-0000-0000-00008B010000}"/>
    <cellStyle name="AggOrange9 2 2 3 2" xfId="1202" xr:uid="{00000000-0005-0000-0000-00008C010000}"/>
    <cellStyle name="AggOrange9 2 2 3 3" xfId="1574" xr:uid="{00000000-0005-0000-0000-00008D010000}"/>
    <cellStyle name="AggOrange9 2 3" xfId="283" xr:uid="{00000000-0005-0000-0000-00008E010000}"/>
    <cellStyle name="AggOrange9 2 3 2" xfId="622" xr:uid="{00000000-0005-0000-0000-00008F010000}"/>
    <cellStyle name="AggOrange9 2 3 2 2" xfId="837" xr:uid="{00000000-0005-0000-0000-000090010000}"/>
    <cellStyle name="AggOrange9 2 3 2 2 2" xfId="1307" xr:uid="{00000000-0005-0000-0000-000091010000}"/>
    <cellStyle name="AggOrange9 2 3 2 2 3" xfId="1679" xr:uid="{00000000-0005-0000-0000-000092010000}"/>
    <cellStyle name="AggOrange9 2 3 2 3" xfId="1100" xr:uid="{00000000-0005-0000-0000-000093010000}"/>
    <cellStyle name="AggOrange9 2 3 2 4" xfId="1473" xr:uid="{00000000-0005-0000-0000-000094010000}"/>
    <cellStyle name="AggOrange9 2 3 3" xfId="668" xr:uid="{00000000-0005-0000-0000-000095010000}"/>
    <cellStyle name="AggOrange9 2 3 3 2" xfId="883" xr:uid="{00000000-0005-0000-0000-000096010000}"/>
    <cellStyle name="AggOrange9 2 3 3 2 2" xfId="1353" xr:uid="{00000000-0005-0000-0000-000097010000}"/>
    <cellStyle name="AggOrange9 2 3 3 2 3" xfId="1725" xr:uid="{00000000-0005-0000-0000-000098010000}"/>
    <cellStyle name="AggOrange9 2 3 3 3" xfId="1146" xr:uid="{00000000-0005-0000-0000-000099010000}"/>
    <cellStyle name="AggOrange9 2 3 3 4" xfId="1519" xr:uid="{00000000-0005-0000-0000-00009A010000}"/>
    <cellStyle name="AggOrange9 2 3 4" xfId="682" xr:uid="{00000000-0005-0000-0000-00009B010000}"/>
    <cellStyle name="AggOrange9 2 3 4 2" xfId="897" xr:uid="{00000000-0005-0000-0000-00009C010000}"/>
    <cellStyle name="AggOrange9 2 3 4 2 2" xfId="1367" xr:uid="{00000000-0005-0000-0000-00009D010000}"/>
    <cellStyle name="AggOrange9 2 3 4 2 3" xfId="1739" xr:uid="{00000000-0005-0000-0000-00009E010000}"/>
    <cellStyle name="AggOrange9 2 3 4 3" xfId="1160" xr:uid="{00000000-0005-0000-0000-00009F010000}"/>
    <cellStyle name="AggOrange9 2 3 4 4" xfId="1533" xr:uid="{00000000-0005-0000-0000-0000A0010000}"/>
    <cellStyle name="AggOrange9 2 3 5" xfId="956" xr:uid="{00000000-0005-0000-0000-0000A1010000}"/>
    <cellStyle name="AggOrange9 2 3 6" xfId="946" xr:uid="{00000000-0005-0000-0000-0000A2010000}"/>
    <cellStyle name="AggOrange9 3" xfId="424" xr:uid="{00000000-0005-0000-0000-0000A3010000}"/>
    <cellStyle name="AggOrange9 3 2" xfId="613" xr:uid="{00000000-0005-0000-0000-0000A4010000}"/>
    <cellStyle name="AggOrange9 3 2 2" xfId="828" xr:uid="{00000000-0005-0000-0000-0000A5010000}"/>
    <cellStyle name="AggOrange9 3 2 2 2" xfId="1298" xr:uid="{00000000-0005-0000-0000-0000A6010000}"/>
    <cellStyle name="AggOrange9 3 2 2 3" xfId="1670" xr:uid="{00000000-0005-0000-0000-0000A7010000}"/>
    <cellStyle name="AggOrange9 3 2 3" xfId="1091" xr:uid="{00000000-0005-0000-0000-0000A8010000}"/>
    <cellStyle name="AggOrange9 3 2 4" xfId="1464" xr:uid="{00000000-0005-0000-0000-0000A9010000}"/>
    <cellStyle name="AggOrange9 3 3" xfId="731" xr:uid="{00000000-0005-0000-0000-0000AA010000}"/>
    <cellStyle name="AggOrange9 3 3 2" xfId="1201" xr:uid="{00000000-0005-0000-0000-0000AB010000}"/>
    <cellStyle name="AggOrange9 3 3 3" xfId="1573" xr:uid="{00000000-0005-0000-0000-0000AC010000}"/>
    <cellStyle name="AggOrange9 4" xfId="282" xr:uid="{00000000-0005-0000-0000-0000AD010000}"/>
    <cellStyle name="AggOrange9 4 2" xfId="621" xr:uid="{00000000-0005-0000-0000-0000AE010000}"/>
    <cellStyle name="AggOrange9 4 2 2" xfId="836" xr:uid="{00000000-0005-0000-0000-0000AF010000}"/>
    <cellStyle name="AggOrange9 4 2 2 2" xfId="1306" xr:uid="{00000000-0005-0000-0000-0000B0010000}"/>
    <cellStyle name="AggOrange9 4 2 2 3" xfId="1678" xr:uid="{00000000-0005-0000-0000-0000B1010000}"/>
    <cellStyle name="AggOrange9 4 2 3" xfId="1099" xr:uid="{00000000-0005-0000-0000-0000B2010000}"/>
    <cellStyle name="AggOrange9 4 2 4" xfId="1472" xr:uid="{00000000-0005-0000-0000-0000B3010000}"/>
    <cellStyle name="AggOrange9 4 3" xfId="566" xr:uid="{00000000-0005-0000-0000-0000B4010000}"/>
    <cellStyle name="AggOrange9 4 3 2" xfId="781" xr:uid="{00000000-0005-0000-0000-0000B5010000}"/>
    <cellStyle name="AggOrange9 4 3 2 2" xfId="1251" xr:uid="{00000000-0005-0000-0000-0000B6010000}"/>
    <cellStyle name="AggOrange9 4 3 2 3" xfId="1623" xr:uid="{00000000-0005-0000-0000-0000B7010000}"/>
    <cellStyle name="AggOrange9 4 3 3" xfId="1044" xr:uid="{00000000-0005-0000-0000-0000B8010000}"/>
    <cellStyle name="AggOrange9 4 3 4" xfId="1417" xr:uid="{00000000-0005-0000-0000-0000B9010000}"/>
    <cellStyle name="AggOrange9 4 4" xfId="612" xr:uid="{00000000-0005-0000-0000-0000BA010000}"/>
    <cellStyle name="AggOrange9 4 4 2" xfId="827" xr:uid="{00000000-0005-0000-0000-0000BB010000}"/>
    <cellStyle name="AggOrange9 4 4 2 2" xfId="1297" xr:uid="{00000000-0005-0000-0000-0000BC010000}"/>
    <cellStyle name="AggOrange9 4 4 2 3" xfId="1669" xr:uid="{00000000-0005-0000-0000-0000BD010000}"/>
    <cellStyle name="AggOrange9 4 4 3" xfId="1090" xr:uid="{00000000-0005-0000-0000-0000BE010000}"/>
    <cellStyle name="AggOrange9 4 4 4" xfId="1463" xr:uid="{00000000-0005-0000-0000-0000BF010000}"/>
    <cellStyle name="AggOrange9 4 5" xfId="955" xr:uid="{00000000-0005-0000-0000-0000C0010000}"/>
    <cellStyle name="AggOrange9 4 6" xfId="924" xr:uid="{00000000-0005-0000-0000-0000C1010000}"/>
    <cellStyle name="AggOrange9 5" xfId="64" xr:uid="{00000000-0005-0000-0000-0000C2010000}"/>
    <cellStyle name="AggOrangeLB_2x" xfId="41" xr:uid="{00000000-0005-0000-0000-0000C3010000}"/>
    <cellStyle name="AggOrangeLBorder" xfId="43" xr:uid="{00000000-0005-0000-0000-0000C4010000}"/>
    <cellStyle name="AggOrangeLBorder 2" xfId="131" xr:uid="{00000000-0005-0000-0000-0000C5010000}"/>
    <cellStyle name="AggOrangeLBorder 2 2" xfId="427" xr:uid="{00000000-0005-0000-0000-0000C6010000}"/>
    <cellStyle name="AggOrangeLBorder 2 3" xfId="285" xr:uid="{00000000-0005-0000-0000-0000C7010000}"/>
    <cellStyle name="AggOrangeLBorder 2 3 2" xfId="624" xr:uid="{00000000-0005-0000-0000-0000C8010000}"/>
    <cellStyle name="AggOrangeLBorder 2 3 2 2" xfId="839" xr:uid="{00000000-0005-0000-0000-0000C9010000}"/>
    <cellStyle name="AggOrangeLBorder 2 3 2 2 2" xfId="1309" xr:uid="{00000000-0005-0000-0000-0000CA010000}"/>
    <cellStyle name="AggOrangeLBorder 2 3 2 2 3" xfId="1681" xr:uid="{00000000-0005-0000-0000-0000CB010000}"/>
    <cellStyle name="AggOrangeLBorder 2 3 2 3" xfId="1102" xr:uid="{00000000-0005-0000-0000-0000CC010000}"/>
    <cellStyle name="AggOrangeLBorder 2 3 2 4" xfId="1475" xr:uid="{00000000-0005-0000-0000-0000CD010000}"/>
    <cellStyle name="AggOrangeLBorder 2 3 3" xfId="564" xr:uid="{00000000-0005-0000-0000-0000CE010000}"/>
    <cellStyle name="AggOrangeLBorder 2 3 3 2" xfId="779" xr:uid="{00000000-0005-0000-0000-0000CF010000}"/>
    <cellStyle name="AggOrangeLBorder 2 3 3 2 2" xfId="1249" xr:uid="{00000000-0005-0000-0000-0000D0010000}"/>
    <cellStyle name="AggOrangeLBorder 2 3 3 2 3" xfId="1621" xr:uid="{00000000-0005-0000-0000-0000D1010000}"/>
    <cellStyle name="AggOrangeLBorder 2 3 3 3" xfId="1042" xr:uid="{00000000-0005-0000-0000-0000D2010000}"/>
    <cellStyle name="AggOrangeLBorder 2 3 3 4" xfId="1415" xr:uid="{00000000-0005-0000-0000-0000D3010000}"/>
    <cellStyle name="AggOrangeLBorder 2 3 4" xfId="590" xr:uid="{00000000-0005-0000-0000-0000D4010000}"/>
    <cellStyle name="AggOrangeLBorder 2 3 4 2" xfId="805" xr:uid="{00000000-0005-0000-0000-0000D5010000}"/>
    <cellStyle name="AggOrangeLBorder 2 3 4 2 2" xfId="1275" xr:uid="{00000000-0005-0000-0000-0000D6010000}"/>
    <cellStyle name="AggOrangeLBorder 2 3 4 2 3" xfId="1647" xr:uid="{00000000-0005-0000-0000-0000D7010000}"/>
    <cellStyle name="AggOrangeLBorder 2 3 4 3" xfId="1068" xr:uid="{00000000-0005-0000-0000-0000D8010000}"/>
    <cellStyle name="AggOrangeLBorder 2 3 4 4" xfId="1441" xr:uid="{00000000-0005-0000-0000-0000D9010000}"/>
    <cellStyle name="AggOrangeLBorder 2 3 5" xfId="710" xr:uid="{00000000-0005-0000-0000-0000DA010000}"/>
    <cellStyle name="AggOrangeLBorder 2 3 6" xfId="958" xr:uid="{00000000-0005-0000-0000-0000DB010000}"/>
    <cellStyle name="AggOrangeLBorder 2 3 7" xfId="923" xr:uid="{00000000-0005-0000-0000-0000DC010000}"/>
    <cellStyle name="AggOrangeLBorder 3" xfId="426" xr:uid="{00000000-0005-0000-0000-0000DD010000}"/>
    <cellStyle name="AggOrangeLBorder 4" xfId="284" xr:uid="{00000000-0005-0000-0000-0000DE010000}"/>
    <cellStyle name="AggOrangeLBorder 4 2" xfId="623" xr:uid="{00000000-0005-0000-0000-0000DF010000}"/>
    <cellStyle name="AggOrangeLBorder 4 2 2" xfId="838" xr:uid="{00000000-0005-0000-0000-0000E0010000}"/>
    <cellStyle name="AggOrangeLBorder 4 2 2 2" xfId="1308" xr:uid="{00000000-0005-0000-0000-0000E1010000}"/>
    <cellStyle name="AggOrangeLBorder 4 2 2 3" xfId="1680" xr:uid="{00000000-0005-0000-0000-0000E2010000}"/>
    <cellStyle name="AggOrangeLBorder 4 2 3" xfId="1101" xr:uid="{00000000-0005-0000-0000-0000E3010000}"/>
    <cellStyle name="AggOrangeLBorder 4 2 4" xfId="1474" xr:uid="{00000000-0005-0000-0000-0000E4010000}"/>
    <cellStyle name="AggOrangeLBorder 4 3" xfId="565" xr:uid="{00000000-0005-0000-0000-0000E5010000}"/>
    <cellStyle name="AggOrangeLBorder 4 3 2" xfId="780" xr:uid="{00000000-0005-0000-0000-0000E6010000}"/>
    <cellStyle name="AggOrangeLBorder 4 3 2 2" xfId="1250" xr:uid="{00000000-0005-0000-0000-0000E7010000}"/>
    <cellStyle name="AggOrangeLBorder 4 3 2 3" xfId="1622" xr:uid="{00000000-0005-0000-0000-0000E8010000}"/>
    <cellStyle name="AggOrangeLBorder 4 3 3" xfId="1043" xr:uid="{00000000-0005-0000-0000-0000E9010000}"/>
    <cellStyle name="AggOrangeLBorder 4 3 4" xfId="1416" xr:uid="{00000000-0005-0000-0000-0000EA010000}"/>
    <cellStyle name="AggOrangeLBorder 4 4" xfId="586" xr:uid="{00000000-0005-0000-0000-0000EB010000}"/>
    <cellStyle name="AggOrangeLBorder 4 4 2" xfId="801" xr:uid="{00000000-0005-0000-0000-0000EC010000}"/>
    <cellStyle name="AggOrangeLBorder 4 4 2 2" xfId="1271" xr:uid="{00000000-0005-0000-0000-0000ED010000}"/>
    <cellStyle name="AggOrangeLBorder 4 4 2 3" xfId="1643" xr:uid="{00000000-0005-0000-0000-0000EE010000}"/>
    <cellStyle name="AggOrangeLBorder 4 4 3" xfId="1064" xr:uid="{00000000-0005-0000-0000-0000EF010000}"/>
    <cellStyle name="AggOrangeLBorder 4 4 4" xfId="1437" xr:uid="{00000000-0005-0000-0000-0000F0010000}"/>
    <cellStyle name="AggOrangeLBorder 4 5" xfId="709" xr:uid="{00000000-0005-0000-0000-0000F1010000}"/>
    <cellStyle name="AggOrangeLBorder 4 6" xfId="957" xr:uid="{00000000-0005-0000-0000-0000F2010000}"/>
    <cellStyle name="AggOrangeLBorder 4 7" xfId="62" xr:uid="{00000000-0005-0000-0000-0000F3010000}"/>
    <cellStyle name="AggOrangeLBorder 5" xfId="72" xr:uid="{00000000-0005-0000-0000-0000F4010000}"/>
    <cellStyle name="AggOrangeRBorder" xfId="7" xr:uid="{00000000-0005-0000-0000-0000F5010000}"/>
    <cellStyle name="AggOrangeRBorder 2" xfId="132" xr:uid="{00000000-0005-0000-0000-0000F6010000}"/>
    <cellStyle name="AggOrangeRBorder 2 2" xfId="429" xr:uid="{00000000-0005-0000-0000-0000F7010000}"/>
    <cellStyle name="AggOrangeRBorder 2 2 2" xfId="541" xr:uid="{00000000-0005-0000-0000-0000F8010000}"/>
    <cellStyle name="AggOrangeRBorder 2 2 2 2" xfId="756" xr:uid="{00000000-0005-0000-0000-0000F9010000}"/>
    <cellStyle name="AggOrangeRBorder 2 2 2 2 2" xfId="1226" xr:uid="{00000000-0005-0000-0000-0000FA010000}"/>
    <cellStyle name="AggOrangeRBorder 2 2 2 2 3" xfId="1598" xr:uid="{00000000-0005-0000-0000-0000FB010000}"/>
    <cellStyle name="AggOrangeRBorder 2 2 2 3" xfId="1019" xr:uid="{00000000-0005-0000-0000-0000FC010000}"/>
    <cellStyle name="AggOrangeRBorder 2 2 2 4" xfId="1392" xr:uid="{00000000-0005-0000-0000-0000FD010000}"/>
    <cellStyle name="AggOrangeRBorder 2 3" xfId="287" xr:uid="{00000000-0005-0000-0000-0000FE010000}"/>
    <cellStyle name="AggOrangeRBorder 2 3 2" xfId="626" xr:uid="{00000000-0005-0000-0000-0000FF010000}"/>
    <cellStyle name="AggOrangeRBorder 2 3 2 2" xfId="841" xr:uid="{00000000-0005-0000-0000-000000020000}"/>
    <cellStyle name="AggOrangeRBorder 2 3 2 2 2" xfId="1311" xr:uid="{00000000-0005-0000-0000-000001020000}"/>
    <cellStyle name="AggOrangeRBorder 2 3 2 2 3" xfId="1683" xr:uid="{00000000-0005-0000-0000-000002020000}"/>
    <cellStyle name="AggOrangeRBorder 2 3 2 3" xfId="1104" xr:uid="{00000000-0005-0000-0000-000003020000}"/>
    <cellStyle name="AggOrangeRBorder 2 3 2 4" xfId="1477" xr:uid="{00000000-0005-0000-0000-000004020000}"/>
    <cellStyle name="AggOrangeRBorder 2 3 3" xfId="602" xr:uid="{00000000-0005-0000-0000-000005020000}"/>
    <cellStyle name="AggOrangeRBorder 2 3 3 2" xfId="817" xr:uid="{00000000-0005-0000-0000-000006020000}"/>
    <cellStyle name="AggOrangeRBorder 2 3 3 2 2" xfId="1287" xr:uid="{00000000-0005-0000-0000-000007020000}"/>
    <cellStyle name="AggOrangeRBorder 2 3 3 2 3" xfId="1659" xr:uid="{00000000-0005-0000-0000-000008020000}"/>
    <cellStyle name="AggOrangeRBorder 2 3 3 3" xfId="1080" xr:uid="{00000000-0005-0000-0000-000009020000}"/>
    <cellStyle name="AggOrangeRBorder 2 3 3 4" xfId="1453" xr:uid="{00000000-0005-0000-0000-00000A020000}"/>
    <cellStyle name="AggOrangeRBorder 2 3 4" xfId="584" xr:uid="{00000000-0005-0000-0000-00000B020000}"/>
    <cellStyle name="AggOrangeRBorder 2 3 4 2" xfId="799" xr:uid="{00000000-0005-0000-0000-00000C020000}"/>
    <cellStyle name="AggOrangeRBorder 2 3 4 2 2" xfId="1269" xr:uid="{00000000-0005-0000-0000-00000D020000}"/>
    <cellStyle name="AggOrangeRBorder 2 3 4 2 3" xfId="1641" xr:uid="{00000000-0005-0000-0000-00000E020000}"/>
    <cellStyle name="AggOrangeRBorder 2 3 4 3" xfId="1062" xr:uid="{00000000-0005-0000-0000-00000F020000}"/>
    <cellStyle name="AggOrangeRBorder 2 3 4 4" xfId="1435" xr:uid="{00000000-0005-0000-0000-000010020000}"/>
    <cellStyle name="AggOrangeRBorder 2 3 5" xfId="712" xr:uid="{00000000-0005-0000-0000-000011020000}"/>
    <cellStyle name="AggOrangeRBorder 2 3 6" xfId="960" xr:uid="{00000000-0005-0000-0000-000012020000}"/>
    <cellStyle name="AggOrangeRBorder 2 3 7" xfId="922" xr:uid="{00000000-0005-0000-0000-000013020000}"/>
    <cellStyle name="AggOrangeRBorder 3" xfId="428" xr:uid="{00000000-0005-0000-0000-000014020000}"/>
    <cellStyle name="AggOrangeRBorder 3 2" xfId="60" xr:uid="{00000000-0005-0000-0000-000015020000}"/>
    <cellStyle name="AggOrangeRBorder 3 2 2" xfId="660" xr:uid="{00000000-0005-0000-0000-000016020000}"/>
    <cellStyle name="AggOrangeRBorder 3 2 2 2" xfId="1138" xr:uid="{00000000-0005-0000-0000-000017020000}"/>
    <cellStyle name="AggOrangeRBorder 3 2 2 3" xfId="1511" xr:uid="{00000000-0005-0000-0000-000018020000}"/>
    <cellStyle name="AggOrangeRBorder 3 2 3" xfId="875" xr:uid="{00000000-0005-0000-0000-000019020000}"/>
    <cellStyle name="AggOrangeRBorder 3 2 3 2" xfId="1345" xr:uid="{00000000-0005-0000-0000-00001A020000}"/>
    <cellStyle name="AggOrangeRBorder 3 2 3 3" xfId="1717" xr:uid="{00000000-0005-0000-0000-00001B020000}"/>
    <cellStyle name="AggOrangeRBorder 4" xfId="286" xr:uid="{00000000-0005-0000-0000-00001C020000}"/>
    <cellStyle name="AggOrangeRBorder 4 2" xfId="625" xr:uid="{00000000-0005-0000-0000-00001D020000}"/>
    <cellStyle name="AggOrangeRBorder 4 2 2" xfId="840" xr:uid="{00000000-0005-0000-0000-00001E020000}"/>
    <cellStyle name="AggOrangeRBorder 4 2 2 2" xfId="1310" xr:uid="{00000000-0005-0000-0000-00001F020000}"/>
    <cellStyle name="AggOrangeRBorder 4 2 2 3" xfId="1682" xr:uid="{00000000-0005-0000-0000-000020020000}"/>
    <cellStyle name="AggOrangeRBorder 4 2 3" xfId="1103" xr:uid="{00000000-0005-0000-0000-000021020000}"/>
    <cellStyle name="AggOrangeRBorder 4 2 4" xfId="1476" xr:uid="{00000000-0005-0000-0000-000022020000}"/>
    <cellStyle name="AggOrangeRBorder 4 3" xfId="658" xr:uid="{00000000-0005-0000-0000-000023020000}"/>
    <cellStyle name="AggOrangeRBorder 4 3 2" xfId="873" xr:uid="{00000000-0005-0000-0000-000024020000}"/>
    <cellStyle name="AggOrangeRBorder 4 3 2 2" xfId="1343" xr:uid="{00000000-0005-0000-0000-000025020000}"/>
    <cellStyle name="AggOrangeRBorder 4 3 2 3" xfId="1715" xr:uid="{00000000-0005-0000-0000-000026020000}"/>
    <cellStyle name="AggOrangeRBorder 4 3 3" xfId="1136" xr:uid="{00000000-0005-0000-0000-000027020000}"/>
    <cellStyle name="AggOrangeRBorder 4 3 4" xfId="1509" xr:uid="{00000000-0005-0000-0000-000028020000}"/>
    <cellStyle name="AggOrangeRBorder 4 4" xfId="679" xr:uid="{00000000-0005-0000-0000-000029020000}"/>
    <cellStyle name="AggOrangeRBorder 4 4 2" xfId="894" xr:uid="{00000000-0005-0000-0000-00002A020000}"/>
    <cellStyle name="AggOrangeRBorder 4 4 2 2" xfId="1364" xr:uid="{00000000-0005-0000-0000-00002B020000}"/>
    <cellStyle name="AggOrangeRBorder 4 4 2 3" xfId="1736" xr:uid="{00000000-0005-0000-0000-00002C020000}"/>
    <cellStyle name="AggOrangeRBorder 4 4 3" xfId="1157" xr:uid="{00000000-0005-0000-0000-00002D020000}"/>
    <cellStyle name="AggOrangeRBorder 4 4 4" xfId="1530" xr:uid="{00000000-0005-0000-0000-00002E020000}"/>
    <cellStyle name="AggOrangeRBorder 4 5" xfId="711" xr:uid="{00000000-0005-0000-0000-00002F020000}"/>
    <cellStyle name="AggOrangeRBorder 4 6" xfId="959" xr:uid="{00000000-0005-0000-0000-000030020000}"/>
    <cellStyle name="AggOrangeRBorder 4 7" xfId="989" xr:uid="{00000000-0005-0000-0000-000031020000}"/>
    <cellStyle name="AggOrangeRBorder 5" xfId="67" xr:uid="{00000000-0005-0000-0000-000032020000}"/>
    <cellStyle name="AggOrangeRBorder_CRFReport-template" xfId="45" xr:uid="{00000000-0005-0000-0000-000033020000}"/>
    <cellStyle name="Akzent1" xfId="133" xr:uid="{00000000-0005-0000-0000-000034020000}"/>
    <cellStyle name="Akzent2" xfId="134" xr:uid="{00000000-0005-0000-0000-000035020000}"/>
    <cellStyle name="Akzent3" xfId="135" xr:uid="{00000000-0005-0000-0000-000036020000}"/>
    <cellStyle name="Akzent4" xfId="136" xr:uid="{00000000-0005-0000-0000-000037020000}"/>
    <cellStyle name="Akzent5" xfId="137" xr:uid="{00000000-0005-0000-0000-000038020000}"/>
    <cellStyle name="Akzent6" xfId="138" xr:uid="{00000000-0005-0000-0000-000039020000}"/>
    <cellStyle name="Ausgabe" xfId="139" xr:uid="{00000000-0005-0000-0000-00003A020000}"/>
    <cellStyle name="Ausgabe 2" xfId="407" xr:uid="{00000000-0005-0000-0000-00003B020000}"/>
    <cellStyle name="Ausgabe 2 2" xfId="663" xr:uid="{00000000-0005-0000-0000-00003C020000}"/>
    <cellStyle name="Ausgabe 2 2 2" xfId="878" xr:uid="{00000000-0005-0000-0000-00003D020000}"/>
    <cellStyle name="Ausgabe 2 2 2 2" xfId="1348" xr:uid="{00000000-0005-0000-0000-00003E020000}"/>
    <cellStyle name="Ausgabe 2 2 2 3" xfId="1720" xr:uid="{00000000-0005-0000-0000-00003F020000}"/>
    <cellStyle name="Ausgabe 2 2 3" xfId="1141" xr:uid="{00000000-0005-0000-0000-000040020000}"/>
    <cellStyle name="Ausgabe 2 2 4" xfId="1514" xr:uid="{00000000-0005-0000-0000-000041020000}"/>
    <cellStyle name="Ausgabe 2 3" xfId="548" xr:uid="{00000000-0005-0000-0000-000042020000}"/>
    <cellStyle name="Ausgabe 2 3 2" xfId="763" xr:uid="{00000000-0005-0000-0000-000043020000}"/>
    <cellStyle name="Ausgabe 2 3 2 2" xfId="1233" xr:uid="{00000000-0005-0000-0000-000044020000}"/>
    <cellStyle name="Ausgabe 2 3 2 3" xfId="1605" xr:uid="{00000000-0005-0000-0000-000045020000}"/>
    <cellStyle name="Ausgabe 2 3 3" xfId="1026" xr:uid="{00000000-0005-0000-0000-000046020000}"/>
    <cellStyle name="Ausgabe 2 3 4" xfId="1399" xr:uid="{00000000-0005-0000-0000-000047020000}"/>
    <cellStyle name="Ausgabe 2 4" xfId="721" xr:uid="{00000000-0005-0000-0000-000048020000}"/>
    <cellStyle name="Ausgabe 2 4 2" xfId="1191" xr:uid="{00000000-0005-0000-0000-000049020000}"/>
    <cellStyle name="Ausgabe 2 4 3" xfId="1563" xr:uid="{00000000-0005-0000-0000-00004A020000}"/>
    <cellStyle name="Ausgabe 2 5" xfId="986" xr:uid="{00000000-0005-0000-0000-00004B020000}"/>
    <cellStyle name="Ausgabe 2 6" xfId="985" xr:uid="{00000000-0005-0000-0000-00004C020000}"/>
    <cellStyle name="Ausgabe 3" xfId="298" xr:uid="{00000000-0005-0000-0000-00004D020000}"/>
    <cellStyle name="Ausgabe 3 2" xfId="635" xr:uid="{00000000-0005-0000-0000-00004E020000}"/>
    <cellStyle name="Ausgabe 3 2 2" xfId="850" xr:uid="{00000000-0005-0000-0000-00004F020000}"/>
    <cellStyle name="Ausgabe 3 2 2 2" xfId="1320" xr:uid="{00000000-0005-0000-0000-000050020000}"/>
    <cellStyle name="Ausgabe 3 2 2 3" xfId="1692" xr:uid="{00000000-0005-0000-0000-000051020000}"/>
    <cellStyle name="Ausgabe 3 2 3" xfId="1113" xr:uid="{00000000-0005-0000-0000-000052020000}"/>
    <cellStyle name="Ausgabe 3 2 4" xfId="1486" xr:uid="{00000000-0005-0000-0000-000053020000}"/>
    <cellStyle name="Ausgabe 3 3" xfId="554" xr:uid="{00000000-0005-0000-0000-000054020000}"/>
    <cellStyle name="Ausgabe 3 3 2" xfId="769" xr:uid="{00000000-0005-0000-0000-000055020000}"/>
    <cellStyle name="Ausgabe 3 3 2 2" xfId="1239" xr:uid="{00000000-0005-0000-0000-000056020000}"/>
    <cellStyle name="Ausgabe 3 3 2 3" xfId="1611" xr:uid="{00000000-0005-0000-0000-000057020000}"/>
    <cellStyle name="Ausgabe 3 3 3" xfId="1032" xr:uid="{00000000-0005-0000-0000-000058020000}"/>
    <cellStyle name="Ausgabe 3 3 4" xfId="1405" xr:uid="{00000000-0005-0000-0000-000059020000}"/>
    <cellStyle name="Ausgabe 3 4" xfId="718" xr:uid="{00000000-0005-0000-0000-00005A020000}"/>
    <cellStyle name="Ausgabe 3 4 2" xfId="1189" xr:uid="{00000000-0005-0000-0000-00005B020000}"/>
    <cellStyle name="Ausgabe 3 4 3" xfId="1561" xr:uid="{00000000-0005-0000-0000-00005C020000}"/>
    <cellStyle name="Ausgabe 3 5" xfId="970" xr:uid="{00000000-0005-0000-0000-00005D020000}"/>
    <cellStyle name="Ausgabe 3 6" xfId="914" xr:uid="{00000000-0005-0000-0000-00005E020000}"/>
    <cellStyle name="Ausgabe 4" xfId="559" xr:uid="{00000000-0005-0000-0000-00005F020000}"/>
    <cellStyle name="Ausgabe 4 2" xfId="774" xr:uid="{00000000-0005-0000-0000-000060020000}"/>
    <cellStyle name="Ausgabe 4 2 2" xfId="1244" xr:uid="{00000000-0005-0000-0000-000061020000}"/>
    <cellStyle name="Ausgabe 4 2 3" xfId="1616" xr:uid="{00000000-0005-0000-0000-000062020000}"/>
    <cellStyle name="Ausgabe 4 3" xfId="1037" xr:uid="{00000000-0005-0000-0000-000063020000}"/>
    <cellStyle name="Ausgabe 4 4" xfId="1410" xr:uid="{00000000-0005-0000-0000-000064020000}"/>
    <cellStyle name="Ausgabe 5" xfId="678" xr:uid="{00000000-0005-0000-0000-000065020000}"/>
    <cellStyle name="Ausgabe 5 2" xfId="893" xr:uid="{00000000-0005-0000-0000-000066020000}"/>
    <cellStyle name="Ausgabe 5 2 2" xfId="1363" xr:uid="{00000000-0005-0000-0000-000067020000}"/>
    <cellStyle name="Ausgabe 5 2 3" xfId="1735" xr:uid="{00000000-0005-0000-0000-000068020000}"/>
    <cellStyle name="Ausgabe 5 3" xfId="1156" xr:uid="{00000000-0005-0000-0000-000069020000}"/>
    <cellStyle name="Ausgabe 5 4" xfId="1529" xr:uid="{00000000-0005-0000-0000-00006A020000}"/>
    <cellStyle name="Ausgabe 6" xfId="694" xr:uid="{00000000-0005-0000-0000-00006B020000}"/>
    <cellStyle name="Ausgabe 6 2" xfId="1171" xr:uid="{00000000-0005-0000-0000-00006C020000}"/>
    <cellStyle name="Ausgabe 6 3" xfId="1544" xr:uid="{00000000-0005-0000-0000-00006D020000}"/>
    <cellStyle name="Ausgabe 7" xfId="916" xr:uid="{00000000-0005-0000-0000-00006E020000}"/>
    <cellStyle name="Ausgabe 8" xfId="1002" xr:uid="{00000000-0005-0000-0000-00006F020000}"/>
    <cellStyle name="Bad 2" xfId="140" xr:uid="{00000000-0005-0000-0000-000070020000}"/>
    <cellStyle name="Bad 3" xfId="239" xr:uid="{00000000-0005-0000-0000-000071020000}"/>
    <cellStyle name="Bad 4" xfId="379" xr:uid="{00000000-0005-0000-0000-000072020000}"/>
    <cellStyle name="Berechnung" xfId="141" xr:uid="{00000000-0005-0000-0000-000073020000}"/>
    <cellStyle name="Berechnung 2" xfId="408" xr:uid="{00000000-0005-0000-0000-000074020000}"/>
    <cellStyle name="Berechnung 2 2" xfId="664" xr:uid="{00000000-0005-0000-0000-000075020000}"/>
    <cellStyle name="Berechnung 2 2 2" xfId="879" xr:uid="{00000000-0005-0000-0000-000076020000}"/>
    <cellStyle name="Berechnung 2 2 2 2" xfId="1349" xr:uid="{00000000-0005-0000-0000-000077020000}"/>
    <cellStyle name="Berechnung 2 2 2 3" xfId="1721" xr:uid="{00000000-0005-0000-0000-000078020000}"/>
    <cellStyle name="Berechnung 2 2 3" xfId="1142" xr:uid="{00000000-0005-0000-0000-000079020000}"/>
    <cellStyle name="Berechnung 2 2 4" xfId="1515" xr:uid="{00000000-0005-0000-0000-00007A020000}"/>
    <cellStyle name="Berechnung 2 3" xfId="529" xr:uid="{00000000-0005-0000-0000-00007B020000}"/>
    <cellStyle name="Berechnung 2 3 2" xfId="744" xr:uid="{00000000-0005-0000-0000-00007C020000}"/>
    <cellStyle name="Berechnung 2 3 2 2" xfId="1214" xr:uid="{00000000-0005-0000-0000-00007D020000}"/>
    <cellStyle name="Berechnung 2 3 2 3" xfId="1586" xr:uid="{00000000-0005-0000-0000-00007E020000}"/>
    <cellStyle name="Berechnung 2 3 3" xfId="1007" xr:uid="{00000000-0005-0000-0000-00007F020000}"/>
    <cellStyle name="Berechnung 2 3 4" xfId="1380" xr:uid="{00000000-0005-0000-0000-000080020000}"/>
    <cellStyle name="Berechnung 2 4" xfId="585" xr:uid="{00000000-0005-0000-0000-000081020000}"/>
    <cellStyle name="Berechnung 2 4 2" xfId="800" xr:uid="{00000000-0005-0000-0000-000082020000}"/>
    <cellStyle name="Berechnung 2 4 2 2" xfId="1270" xr:uid="{00000000-0005-0000-0000-000083020000}"/>
    <cellStyle name="Berechnung 2 4 2 3" xfId="1642" xr:uid="{00000000-0005-0000-0000-000084020000}"/>
    <cellStyle name="Berechnung 2 4 3" xfId="1063" xr:uid="{00000000-0005-0000-0000-000085020000}"/>
    <cellStyle name="Berechnung 2 4 4" xfId="1436" xr:uid="{00000000-0005-0000-0000-000086020000}"/>
    <cellStyle name="Berechnung 2 5" xfId="722" xr:uid="{00000000-0005-0000-0000-000087020000}"/>
    <cellStyle name="Berechnung 2 5 2" xfId="1192" xr:uid="{00000000-0005-0000-0000-000088020000}"/>
    <cellStyle name="Berechnung 2 5 3" xfId="1564" xr:uid="{00000000-0005-0000-0000-000089020000}"/>
    <cellStyle name="Berechnung 2 6" xfId="987" xr:uid="{00000000-0005-0000-0000-00008A020000}"/>
    <cellStyle name="Berechnung 2 7" xfId="910" xr:uid="{00000000-0005-0000-0000-00008B020000}"/>
    <cellStyle name="Berechnung 3" xfId="288" xr:uid="{00000000-0005-0000-0000-00008C020000}"/>
    <cellStyle name="Berechnung 3 2" xfId="627" xr:uid="{00000000-0005-0000-0000-00008D020000}"/>
    <cellStyle name="Berechnung 3 2 2" xfId="842" xr:uid="{00000000-0005-0000-0000-00008E020000}"/>
    <cellStyle name="Berechnung 3 2 2 2" xfId="1312" xr:uid="{00000000-0005-0000-0000-00008F020000}"/>
    <cellStyle name="Berechnung 3 2 2 3" xfId="1684" xr:uid="{00000000-0005-0000-0000-000090020000}"/>
    <cellStyle name="Berechnung 3 2 3" xfId="1105" xr:uid="{00000000-0005-0000-0000-000091020000}"/>
    <cellStyle name="Berechnung 3 2 4" xfId="1478" xr:uid="{00000000-0005-0000-0000-000092020000}"/>
    <cellStyle name="Berechnung 3 3" xfId="563" xr:uid="{00000000-0005-0000-0000-000093020000}"/>
    <cellStyle name="Berechnung 3 3 2" xfId="778" xr:uid="{00000000-0005-0000-0000-000094020000}"/>
    <cellStyle name="Berechnung 3 3 2 2" xfId="1248" xr:uid="{00000000-0005-0000-0000-000095020000}"/>
    <cellStyle name="Berechnung 3 3 2 3" xfId="1620" xr:uid="{00000000-0005-0000-0000-000096020000}"/>
    <cellStyle name="Berechnung 3 3 3" xfId="1041" xr:uid="{00000000-0005-0000-0000-000097020000}"/>
    <cellStyle name="Berechnung 3 3 4" xfId="1414" xr:uid="{00000000-0005-0000-0000-000098020000}"/>
    <cellStyle name="Berechnung 3 4" xfId="575" xr:uid="{00000000-0005-0000-0000-000099020000}"/>
    <cellStyle name="Berechnung 3 4 2" xfId="790" xr:uid="{00000000-0005-0000-0000-00009A020000}"/>
    <cellStyle name="Berechnung 3 4 2 2" xfId="1260" xr:uid="{00000000-0005-0000-0000-00009B020000}"/>
    <cellStyle name="Berechnung 3 4 2 3" xfId="1632" xr:uid="{00000000-0005-0000-0000-00009C020000}"/>
    <cellStyle name="Berechnung 3 4 3" xfId="1053" xr:uid="{00000000-0005-0000-0000-00009D020000}"/>
    <cellStyle name="Berechnung 3 4 4" xfId="1426" xr:uid="{00000000-0005-0000-0000-00009E020000}"/>
    <cellStyle name="Berechnung 3 5" xfId="713" xr:uid="{00000000-0005-0000-0000-00009F020000}"/>
    <cellStyle name="Berechnung 3 5 2" xfId="1186" xr:uid="{00000000-0005-0000-0000-0000A0020000}"/>
    <cellStyle name="Berechnung 3 5 3" xfId="1559" xr:uid="{00000000-0005-0000-0000-0000A1020000}"/>
    <cellStyle name="Berechnung 3 6" xfId="961" xr:uid="{00000000-0005-0000-0000-0000A2020000}"/>
    <cellStyle name="Berechnung 3 7" xfId="921" xr:uid="{00000000-0005-0000-0000-0000A3020000}"/>
    <cellStyle name="Berechnung 4" xfId="560" xr:uid="{00000000-0005-0000-0000-0000A4020000}"/>
    <cellStyle name="Berechnung 4 2" xfId="775" xr:uid="{00000000-0005-0000-0000-0000A5020000}"/>
    <cellStyle name="Berechnung 4 2 2" xfId="1245" xr:uid="{00000000-0005-0000-0000-0000A6020000}"/>
    <cellStyle name="Berechnung 4 2 3" xfId="1617" xr:uid="{00000000-0005-0000-0000-0000A7020000}"/>
    <cellStyle name="Berechnung 4 3" xfId="1038" xr:uid="{00000000-0005-0000-0000-0000A8020000}"/>
    <cellStyle name="Berechnung 4 4" xfId="1411" xr:uid="{00000000-0005-0000-0000-0000A9020000}"/>
    <cellStyle name="Berechnung 5" xfId="677" xr:uid="{00000000-0005-0000-0000-0000AA020000}"/>
    <cellStyle name="Berechnung 5 2" xfId="892" xr:uid="{00000000-0005-0000-0000-0000AB020000}"/>
    <cellStyle name="Berechnung 5 2 2" xfId="1362" xr:uid="{00000000-0005-0000-0000-0000AC020000}"/>
    <cellStyle name="Berechnung 5 2 3" xfId="1734" xr:uid="{00000000-0005-0000-0000-0000AD020000}"/>
    <cellStyle name="Berechnung 5 3" xfId="1155" xr:uid="{00000000-0005-0000-0000-0000AE020000}"/>
    <cellStyle name="Berechnung 5 4" xfId="1528" xr:uid="{00000000-0005-0000-0000-0000AF020000}"/>
    <cellStyle name="Berechnung 6" xfId="689" xr:uid="{00000000-0005-0000-0000-0000B0020000}"/>
    <cellStyle name="Berechnung 6 2" xfId="903" xr:uid="{00000000-0005-0000-0000-0000B1020000}"/>
    <cellStyle name="Berechnung 6 2 2" xfId="1373" xr:uid="{00000000-0005-0000-0000-0000B2020000}"/>
    <cellStyle name="Berechnung 6 2 3" xfId="1745" xr:uid="{00000000-0005-0000-0000-0000B3020000}"/>
    <cellStyle name="Berechnung 6 3" xfId="1166" xr:uid="{00000000-0005-0000-0000-0000B4020000}"/>
    <cellStyle name="Berechnung 6 4" xfId="1539" xr:uid="{00000000-0005-0000-0000-0000B5020000}"/>
    <cellStyle name="Berechnung 7" xfId="695" xr:uid="{00000000-0005-0000-0000-0000B6020000}"/>
    <cellStyle name="Berechnung 7 2" xfId="1172" xr:uid="{00000000-0005-0000-0000-0000B7020000}"/>
    <cellStyle name="Berechnung 7 3" xfId="1545" xr:uid="{00000000-0005-0000-0000-0000B8020000}"/>
    <cellStyle name="Berechnung 8" xfId="918" xr:uid="{00000000-0005-0000-0000-0000B9020000}"/>
    <cellStyle name="Berechnung 9" xfId="1001" xr:uid="{00000000-0005-0000-0000-0000BA020000}"/>
    <cellStyle name="Bold GHG Numbers (0.00)" xfId="8" xr:uid="{00000000-0005-0000-0000-0000BB020000}"/>
    <cellStyle name="Calculation 2" xfId="142" xr:uid="{00000000-0005-0000-0000-0000BC020000}"/>
    <cellStyle name="Calculation 2 2" xfId="562" xr:uid="{00000000-0005-0000-0000-0000BD020000}"/>
    <cellStyle name="Calculation 2 2 2" xfId="777" xr:uid="{00000000-0005-0000-0000-0000BE020000}"/>
    <cellStyle name="Calculation 2 2 2 2" xfId="1247" xr:uid="{00000000-0005-0000-0000-0000BF020000}"/>
    <cellStyle name="Calculation 2 2 2 3" xfId="1619" xr:uid="{00000000-0005-0000-0000-0000C0020000}"/>
    <cellStyle name="Calculation 2 2 3" xfId="1040" xr:uid="{00000000-0005-0000-0000-0000C1020000}"/>
    <cellStyle name="Calculation 2 2 4" xfId="1413" xr:uid="{00000000-0005-0000-0000-0000C2020000}"/>
    <cellStyle name="Calculation 2 3" xfId="646" xr:uid="{00000000-0005-0000-0000-0000C3020000}"/>
    <cellStyle name="Calculation 2 3 2" xfId="861" xr:uid="{00000000-0005-0000-0000-0000C4020000}"/>
    <cellStyle name="Calculation 2 3 2 2" xfId="1331" xr:uid="{00000000-0005-0000-0000-0000C5020000}"/>
    <cellStyle name="Calculation 2 3 2 3" xfId="1703" xr:uid="{00000000-0005-0000-0000-0000C6020000}"/>
    <cellStyle name="Calculation 2 3 3" xfId="1124" xr:uid="{00000000-0005-0000-0000-0000C7020000}"/>
    <cellStyle name="Calculation 2 3 4" xfId="1497" xr:uid="{00000000-0005-0000-0000-0000C8020000}"/>
    <cellStyle name="Calculation 2 4" xfId="552" xr:uid="{00000000-0005-0000-0000-0000C9020000}"/>
    <cellStyle name="Calculation 2 4 2" xfId="767" xr:uid="{00000000-0005-0000-0000-0000CA020000}"/>
    <cellStyle name="Calculation 2 4 2 2" xfId="1237" xr:uid="{00000000-0005-0000-0000-0000CB020000}"/>
    <cellStyle name="Calculation 2 4 2 3" xfId="1609" xr:uid="{00000000-0005-0000-0000-0000CC020000}"/>
    <cellStyle name="Calculation 2 4 3" xfId="1030" xr:uid="{00000000-0005-0000-0000-0000CD020000}"/>
    <cellStyle name="Calculation 2 4 4" xfId="1403" xr:uid="{00000000-0005-0000-0000-0000CE020000}"/>
    <cellStyle name="Calculation 2 5" xfId="696" xr:uid="{00000000-0005-0000-0000-0000CF020000}"/>
    <cellStyle name="Calculation 2 5 2" xfId="1173" xr:uid="{00000000-0005-0000-0000-0000D0020000}"/>
    <cellStyle name="Calculation 2 5 3" xfId="1546" xr:uid="{00000000-0005-0000-0000-0000D1020000}"/>
    <cellStyle name="Calculation 2 6" xfId="919" xr:uid="{00000000-0005-0000-0000-0000D2020000}"/>
    <cellStyle name="Calculation 2 7" xfId="1000" xr:uid="{00000000-0005-0000-0000-0000D3020000}"/>
    <cellStyle name="Calculation 3" xfId="240" xr:uid="{00000000-0005-0000-0000-0000D4020000}"/>
    <cellStyle name="Calculation 3 2" xfId="601" xr:uid="{00000000-0005-0000-0000-0000D5020000}"/>
    <cellStyle name="Calculation 3 2 2" xfId="816" xr:uid="{00000000-0005-0000-0000-0000D6020000}"/>
    <cellStyle name="Calculation 3 2 2 2" xfId="1286" xr:uid="{00000000-0005-0000-0000-0000D7020000}"/>
    <cellStyle name="Calculation 3 2 2 3" xfId="1658" xr:uid="{00000000-0005-0000-0000-0000D8020000}"/>
    <cellStyle name="Calculation 3 2 3" xfId="1079" xr:uid="{00000000-0005-0000-0000-0000D9020000}"/>
    <cellStyle name="Calculation 3 2 4" xfId="1452" xr:uid="{00000000-0005-0000-0000-0000DA020000}"/>
    <cellStyle name="Calculation 3 3" xfId="587" xr:uid="{00000000-0005-0000-0000-0000DB020000}"/>
    <cellStyle name="Calculation 3 3 2" xfId="802" xr:uid="{00000000-0005-0000-0000-0000DC020000}"/>
    <cellStyle name="Calculation 3 3 2 2" xfId="1272" xr:uid="{00000000-0005-0000-0000-0000DD020000}"/>
    <cellStyle name="Calculation 3 3 2 3" xfId="1644" xr:uid="{00000000-0005-0000-0000-0000DE020000}"/>
    <cellStyle name="Calculation 3 3 3" xfId="1065" xr:uid="{00000000-0005-0000-0000-0000DF020000}"/>
    <cellStyle name="Calculation 3 3 4" xfId="1438" xr:uid="{00000000-0005-0000-0000-0000E0020000}"/>
    <cellStyle name="Calculation 3 4" xfId="671" xr:uid="{00000000-0005-0000-0000-0000E1020000}"/>
    <cellStyle name="Calculation 3 4 2" xfId="886" xr:uid="{00000000-0005-0000-0000-0000E2020000}"/>
    <cellStyle name="Calculation 3 4 2 2" xfId="1356" xr:uid="{00000000-0005-0000-0000-0000E3020000}"/>
    <cellStyle name="Calculation 3 4 2 3" xfId="1728" xr:uid="{00000000-0005-0000-0000-0000E4020000}"/>
    <cellStyle name="Calculation 3 4 3" xfId="1149" xr:uid="{00000000-0005-0000-0000-0000E5020000}"/>
    <cellStyle name="Calculation 3 4 4" xfId="1522" xr:uid="{00000000-0005-0000-0000-0000E6020000}"/>
    <cellStyle name="Calculation 3 5" xfId="704" xr:uid="{00000000-0005-0000-0000-0000E7020000}"/>
    <cellStyle name="Calculation 3 5 2" xfId="1181" xr:uid="{00000000-0005-0000-0000-0000E8020000}"/>
    <cellStyle name="Calculation 3 5 3" xfId="1554" xr:uid="{00000000-0005-0000-0000-0000E9020000}"/>
    <cellStyle name="Calculation 3 6" xfId="938" xr:uid="{00000000-0005-0000-0000-0000EA020000}"/>
    <cellStyle name="Calculation 3 7" xfId="933" xr:uid="{00000000-0005-0000-0000-0000EB020000}"/>
    <cellStyle name="Check Cell 2" xfId="143" xr:uid="{00000000-0005-0000-0000-0000EC020000}"/>
    <cellStyle name="Check Cell 3" xfId="241" xr:uid="{00000000-0005-0000-0000-0000ED020000}"/>
    <cellStyle name="Check Cell 4" xfId="385" xr:uid="{00000000-0005-0000-0000-0000EE020000}"/>
    <cellStyle name="Comma 2" xfId="144" xr:uid="{00000000-0005-0000-0000-0000EF020000}"/>
    <cellStyle name="Comma 2 2" xfId="145" xr:uid="{00000000-0005-0000-0000-0000F0020000}"/>
    <cellStyle name="Comma 2 2 2" xfId="430" xr:uid="{00000000-0005-0000-0000-0000F1020000}"/>
    <cellStyle name="Comma 3" xfId="146" xr:uid="{00000000-0005-0000-0000-0000F2020000}"/>
    <cellStyle name="Constants" xfId="9" xr:uid="{00000000-0005-0000-0000-0000F3020000}"/>
    <cellStyle name="ContentsHyperlink" xfId="257" xr:uid="{00000000-0005-0000-0000-0000F4020000}"/>
    <cellStyle name="CustomCellsOrange" xfId="147" xr:uid="{00000000-0005-0000-0000-0000F5020000}"/>
    <cellStyle name="CustomCellsOrange 2" xfId="431" xr:uid="{00000000-0005-0000-0000-0000F6020000}"/>
    <cellStyle name="CustomCellsOrange 2 2" xfId="454" xr:uid="{00000000-0005-0000-0000-0000F7020000}"/>
    <cellStyle name="CustomCellsOrange 2 2 2" xfId="524" xr:uid="{00000000-0005-0000-0000-0000F8020000}"/>
    <cellStyle name="CustomCellsOrange 2 2 2 2" xfId="690" xr:uid="{00000000-0005-0000-0000-0000F9020000}"/>
    <cellStyle name="CustomCellsOrange 2 2 2 2 2" xfId="904" xr:uid="{00000000-0005-0000-0000-0000FA020000}"/>
    <cellStyle name="CustomCellsOrange 2 2 2 2 2 2" xfId="1374" xr:uid="{00000000-0005-0000-0000-0000FB020000}"/>
    <cellStyle name="CustomCellsOrange 2 2 2 2 2 3" xfId="1746" xr:uid="{00000000-0005-0000-0000-0000FC020000}"/>
    <cellStyle name="CustomCellsOrange 2 2 2 2 3" xfId="1167" xr:uid="{00000000-0005-0000-0000-0000FD020000}"/>
    <cellStyle name="CustomCellsOrange 2 2 2 2 4" xfId="1540" xr:uid="{00000000-0005-0000-0000-0000FE020000}"/>
    <cellStyle name="CustomCellsOrange 2 2 3" xfId="673" xr:uid="{00000000-0005-0000-0000-0000FF020000}"/>
    <cellStyle name="CustomCellsOrange 2 2 3 2" xfId="888" xr:uid="{00000000-0005-0000-0000-000000030000}"/>
    <cellStyle name="CustomCellsOrange 2 2 3 2 2" xfId="1358" xr:uid="{00000000-0005-0000-0000-000001030000}"/>
    <cellStyle name="CustomCellsOrange 2 2 3 2 3" xfId="1730" xr:uid="{00000000-0005-0000-0000-000002030000}"/>
    <cellStyle name="CustomCellsOrange 2 2 3 3" xfId="1151" xr:uid="{00000000-0005-0000-0000-000003030000}"/>
    <cellStyle name="CustomCellsOrange 2 2 3 4" xfId="1524" xr:uid="{00000000-0005-0000-0000-000004030000}"/>
    <cellStyle name="CustomCellsOrange 2 2 4" xfId="591" xr:uid="{00000000-0005-0000-0000-000005030000}"/>
    <cellStyle name="CustomCellsOrange 2 2 4 2" xfId="806" xr:uid="{00000000-0005-0000-0000-000006030000}"/>
    <cellStyle name="CustomCellsOrange 2 2 4 2 2" xfId="1276" xr:uid="{00000000-0005-0000-0000-000007030000}"/>
    <cellStyle name="CustomCellsOrange 2 2 4 2 3" xfId="1648" xr:uid="{00000000-0005-0000-0000-000008030000}"/>
    <cellStyle name="CustomCellsOrange 2 2 4 3" xfId="1069" xr:uid="{00000000-0005-0000-0000-000009030000}"/>
    <cellStyle name="CustomCellsOrange 2 2 4 4" xfId="1442" xr:uid="{00000000-0005-0000-0000-00000A030000}"/>
    <cellStyle name="CustomCellsOrange 2 2 5" xfId="692" xr:uid="{00000000-0005-0000-0000-00000B030000}"/>
    <cellStyle name="CustomCellsOrange 2 2 5 2" xfId="906" xr:uid="{00000000-0005-0000-0000-00000C030000}"/>
    <cellStyle name="CustomCellsOrange 2 2 5 2 2" xfId="1376" xr:uid="{00000000-0005-0000-0000-00000D030000}"/>
    <cellStyle name="CustomCellsOrange 2 2 5 2 3" xfId="1748" xr:uid="{00000000-0005-0000-0000-00000E030000}"/>
    <cellStyle name="CustomCellsOrange 2 2 5 3" xfId="1169" xr:uid="{00000000-0005-0000-0000-00000F030000}"/>
    <cellStyle name="CustomCellsOrange 2 2 5 4" xfId="1542" xr:uid="{00000000-0005-0000-0000-000010030000}"/>
    <cellStyle name="CustomCellsOrange 2 2 6" xfId="994" xr:uid="{00000000-0005-0000-0000-000011030000}"/>
    <cellStyle name="CustomCellsOrange 2 2 7" xfId="934" xr:uid="{00000000-0005-0000-0000-000012030000}"/>
    <cellStyle name="CustomCellsOrange 3" xfId="289" xr:uid="{00000000-0005-0000-0000-000013030000}"/>
    <cellStyle name="CustomCellsOrange 3 2" xfId="628" xr:uid="{00000000-0005-0000-0000-000014030000}"/>
    <cellStyle name="CustomCellsOrange 3 2 2" xfId="843" xr:uid="{00000000-0005-0000-0000-000015030000}"/>
    <cellStyle name="CustomCellsOrange 3 2 2 2" xfId="1313" xr:uid="{00000000-0005-0000-0000-000016030000}"/>
    <cellStyle name="CustomCellsOrange 3 2 2 3" xfId="1685" xr:uid="{00000000-0005-0000-0000-000017030000}"/>
    <cellStyle name="CustomCellsOrange 3 2 3" xfId="1106" xr:uid="{00000000-0005-0000-0000-000018030000}"/>
    <cellStyle name="CustomCellsOrange 3 2 4" xfId="1479" xr:uid="{00000000-0005-0000-0000-000019030000}"/>
    <cellStyle name="CustomCellsOrange 3 3" xfId="561" xr:uid="{00000000-0005-0000-0000-00001A030000}"/>
    <cellStyle name="CustomCellsOrange 3 3 2" xfId="776" xr:uid="{00000000-0005-0000-0000-00001B030000}"/>
    <cellStyle name="CustomCellsOrange 3 3 2 2" xfId="1246" xr:uid="{00000000-0005-0000-0000-00001C030000}"/>
    <cellStyle name="CustomCellsOrange 3 3 2 3" xfId="1618" xr:uid="{00000000-0005-0000-0000-00001D030000}"/>
    <cellStyle name="CustomCellsOrange 3 3 3" xfId="1039" xr:uid="{00000000-0005-0000-0000-00001E030000}"/>
    <cellStyle name="CustomCellsOrange 3 3 4" xfId="1412" xr:uid="{00000000-0005-0000-0000-00001F030000}"/>
    <cellStyle name="CustomCellsOrange 3 4" xfId="574" xr:uid="{00000000-0005-0000-0000-000020030000}"/>
    <cellStyle name="CustomCellsOrange 3 4 2" xfId="789" xr:uid="{00000000-0005-0000-0000-000021030000}"/>
    <cellStyle name="CustomCellsOrange 3 4 2 2" xfId="1259" xr:uid="{00000000-0005-0000-0000-000022030000}"/>
    <cellStyle name="CustomCellsOrange 3 4 2 3" xfId="1631" xr:uid="{00000000-0005-0000-0000-000023030000}"/>
    <cellStyle name="CustomCellsOrange 3 4 3" xfId="1052" xr:uid="{00000000-0005-0000-0000-000024030000}"/>
    <cellStyle name="CustomCellsOrange 3 4 4" xfId="1425" xr:uid="{00000000-0005-0000-0000-000025030000}"/>
    <cellStyle name="CustomCellsOrange 3 5" xfId="714" xr:uid="{00000000-0005-0000-0000-000026030000}"/>
    <cellStyle name="CustomCellsOrange 3 6" xfId="962" xr:uid="{00000000-0005-0000-0000-000027030000}"/>
    <cellStyle name="CustomCellsOrange 3 7" xfId="984" xr:uid="{00000000-0005-0000-0000-000028030000}"/>
    <cellStyle name="CustomizationCells" xfId="10" xr:uid="{00000000-0005-0000-0000-000029030000}"/>
    <cellStyle name="CustomizationCells 2" xfId="432" xr:uid="{00000000-0005-0000-0000-00002A030000}"/>
    <cellStyle name="CustomizationCells 2 2" xfId="455" xr:uid="{00000000-0005-0000-0000-00002B030000}"/>
    <cellStyle name="CustomizationCells 2 2 2" xfId="525" xr:uid="{00000000-0005-0000-0000-00002C030000}"/>
    <cellStyle name="CustomizationCells 2 2 2 2" xfId="691" xr:uid="{00000000-0005-0000-0000-00002D030000}"/>
    <cellStyle name="CustomizationCells 2 2 2 2 2" xfId="905" xr:uid="{00000000-0005-0000-0000-00002E030000}"/>
    <cellStyle name="CustomizationCells 2 2 2 2 2 2" xfId="1375" xr:uid="{00000000-0005-0000-0000-00002F030000}"/>
    <cellStyle name="CustomizationCells 2 2 2 2 2 3" xfId="1747" xr:uid="{00000000-0005-0000-0000-000030030000}"/>
    <cellStyle name="CustomizationCells 2 2 2 2 3" xfId="1168" xr:uid="{00000000-0005-0000-0000-000031030000}"/>
    <cellStyle name="CustomizationCells 2 2 2 2 4" xfId="1541" xr:uid="{00000000-0005-0000-0000-000032030000}"/>
    <cellStyle name="CustomizationCells 2 2 3" xfId="674" xr:uid="{00000000-0005-0000-0000-000033030000}"/>
    <cellStyle name="CustomizationCells 2 2 3 2" xfId="889" xr:uid="{00000000-0005-0000-0000-000034030000}"/>
    <cellStyle name="CustomizationCells 2 2 3 2 2" xfId="1359" xr:uid="{00000000-0005-0000-0000-000035030000}"/>
    <cellStyle name="CustomizationCells 2 2 3 2 3" xfId="1731" xr:uid="{00000000-0005-0000-0000-000036030000}"/>
    <cellStyle name="CustomizationCells 2 2 3 3" xfId="1152" xr:uid="{00000000-0005-0000-0000-000037030000}"/>
    <cellStyle name="CustomizationCells 2 2 3 4" xfId="1525" xr:uid="{00000000-0005-0000-0000-000038030000}"/>
    <cellStyle name="CustomizationCells 2 2 4" xfId="537" xr:uid="{00000000-0005-0000-0000-000039030000}"/>
    <cellStyle name="CustomizationCells 2 2 4 2" xfId="752" xr:uid="{00000000-0005-0000-0000-00003A030000}"/>
    <cellStyle name="CustomizationCells 2 2 4 2 2" xfId="1222" xr:uid="{00000000-0005-0000-0000-00003B030000}"/>
    <cellStyle name="CustomizationCells 2 2 4 2 3" xfId="1594" xr:uid="{00000000-0005-0000-0000-00003C030000}"/>
    <cellStyle name="CustomizationCells 2 2 4 3" xfId="1015" xr:uid="{00000000-0005-0000-0000-00003D030000}"/>
    <cellStyle name="CustomizationCells 2 2 4 4" xfId="1388" xr:uid="{00000000-0005-0000-0000-00003E030000}"/>
    <cellStyle name="CustomizationCells 2 2 5" xfId="693" xr:uid="{00000000-0005-0000-0000-00003F030000}"/>
    <cellStyle name="CustomizationCells 2 2 5 2" xfId="907" xr:uid="{00000000-0005-0000-0000-000040030000}"/>
    <cellStyle name="CustomizationCells 2 2 5 2 2" xfId="1377" xr:uid="{00000000-0005-0000-0000-000041030000}"/>
    <cellStyle name="CustomizationCells 2 2 5 2 3" xfId="1749" xr:uid="{00000000-0005-0000-0000-000042030000}"/>
    <cellStyle name="CustomizationCells 2 2 5 3" xfId="1170" xr:uid="{00000000-0005-0000-0000-000043030000}"/>
    <cellStyle name="CustomizationCells 2 2 5 4" xfId="1543" xr:uid="{00000000-0005-0000-0000-000044030000}"/>
    <cellStyle name="CustomizationCells 2 2 6" xfId="995" xr:uid="{00000000-0005-0000-0000-000045030000}"/>
    <cellStyle name="CustomizationCells 2 2 7" xfId="909" xr:uid="{00000000-0005-0000-0000-000046030000}"/>
    <cellStyle name="CustomizationCells 3" xfId="290" xr:uid="{00000000-0005-0000-0000-000047030000}"/>
    <cellStyle name="CustomizationCells 3 2" xfId="629" xr:uid="{00000000-0005-0000-0000-000048030000}"/>
    <cellStyle name="CustomizationCells 3 2 2" xfId="844" xr:uid="{00000000-0005-0000-0000-000049030000}"/>
    <cellStyle name="CustomizationCells 3 2 2 2" xfId="1314" xr:uid="{00000000-0005-0000-0000-00004A030000}"/>
    <cellStyle name="CustomizationCells 3 2 2 3" xfId="1686" xr:uid="{00000000-0005-0000-0000-00004B030000}"/>
    <cellStyle name="CustomizationCells 3 2 3" xfId="1107" xr:uid="{00000000-0005-0000-0000-00004C030000}"/>
    <cellStyle name="CustomizationCells 3 2 4" xfId="1480" xr:uid="{00000000-0005-0000-0000-00004D030000}"/>
    <cellStyle name="CustomizationCells 3 3" xfId="656" xr:uid="{00000000-0005-0000-0000-00004E030000}"/>
    <cellStyle name="CustomizationCells 3 3 2" xfId="871" xr:uid="{00000000-0005-0000-0000-00004F030000}"/>
    <cellStyle name="CustomizationCells 3 3 2 2" xfId="1341" xr:uid="{00000000-0005-0000-0000-000050030000}"/>
    <cellStyle name="CustomizationCells 3 3 2 3" xfId="1713" xr:uid="{00000000-0005-0000-0000-000051030000}"/>
    <cellStyle name="CustomizationCells 3 3 3" xfId="1134" xr:uid="{00000000-0005-0000-0000-000052030000}"/>
    <cellStyle name="CustomizationCells 3 3 4" xfId="1507" xr:uid="{00000000-0005-0000-0000-000053030000}"/>
    <cellStyle name="CustomizationCells 3 4" xfId="576" xr:uid="{00000000-0005-0000-0000-000054030000}"/>
    <cellStyle name="CustomizationCells 3 4 2" xfId="791" xr:uid="{00000000-0005-0000-0000-000055030000}"/>
    <cellStyle name="CustomizationCells 3 4 2 2" xfId="1261" xr:uid="{00000000-0005-0000-0000-000056030000}"/>
    <cellStyle name="CustomizationCells 3 4 2 3" xfId="1633" xr:uid="{00000000-0005-0000-0000-000057030000}"/>
    <cellStyle name="CustomizationCells 3 4 3" xfId="1054" xr:uid="{00000000-0005-0000-0000-000058030000}"/>
    <cellStyle name="CustomizationCells 3 4 4" xfId="1427" xr:uid="{00000000-0005-0000-0000-000059030000}"/>
    <cellStyle name="CustomizationCells 3 5" xfId="715" xr:uid="{00000000-0005-0000-0000-00005A030000}"/>
    <cellStyle name="CustomizationCells 3 6" xfId="963" xr:uid="{00000000-0005-0000-0000-00005B030000}"/>
    <cellStyle name="CustomizationCells 3 7" xfId="939" xr:uid="{00000000-0005-0000-0000-00005C030000}"/>
    <cellStyle name="CustomizationCells 4" xfId="66" xr:uid="{00000000-0005-0000-0000-00005D030000}"/>
    <cellStyle name="CustomizationGreenCells" xfId="11" xr:uid="{00000000-0005-0000-0000-00005E030000}"/>
    <cellStyle name="CustomizationGreenCells 2" xfId="433" xr:uid="{00000000-0005-0000-0000-00005F030000}"/>
    <cellStyle name="CustomizationGreenCells 3" xfId="291" xr:uid="{00000000-0005-0000-0000-000060030000}"/>
    <cellStyle name="CustomizationGreenCells 3 2" xfId="630" xr:uid="{00000000-0005-0000-0000-000061030000}"/>
    <cellStyle name="CustomizationGreenCells 3 2 2" xfId="845" xr:uid="{00000000-0005-0000-0000-000062030000}"/>
    <cellStyle name="CustomizationGreenCells 3 2 2 2" xfId="1315" xr:uid="{00000000-0005-0000-0000-000063030000}"/>
    <cellStyle name="CustomizationGreenCells 3 2 2 3" xfId="1687" xr:uid="{00000000-0005-0000-0000-000064030000}"/>
    <cellStyle name="CustomizationGreenCells 3 2 3" xfId="1108" xr:uid="{00000000-0005-0000-0000-000065030000}"/>
    <cellStyle name="CustomizationGreenCells 3 2 4" xfId="1481" xr:uid="{00000000-0005-0000-0000-000066030000}"/>
    <cellStyle name="CustomizationGreenCells 3 3" xfId="600" xr:uid="{00000000-0005-0000-0000-000067030000}"/>
    <cellStyle name="CustomizationGreenCells 3 3 2" xfId="815" xr:uid="{00000000-0005-0000-0000-000068030000}"/>
    <cellStyle name="CustomizationGreenCells 3 3 2 2" xfId="1285" xr:uid="{00000000-0005-0000-0000-000069030000}"/>
    <cellStyle name="CustomizationGreenCells 3 3 2 3" xfId="1657" xr:uid="{00000000-0005-0000-0000-00006A030000}"/>
    <cellStyle name="CustomizationGreenCells 3 3 3" xfId="1078" xr:uid="{00000000-0005-0000-0000-00006B030000}"/>
    <cellStyle name="CustomizationGreenCells 3 3 4" xfId="1451" xr:uid="{00000000-0005-0000-0000-00006C030000}"/>
    <cellStyle name="CustomizationGreenCells 3 4" xfId="533" xr:uid="{00000000-0005-0000-0000-00006D030000}"/>
    <cellStyle name="CustomizationGreenCells 3 4 2" xfId="748" xr:uid="{00000000-0005-0000-0000-00006E030000}"/>
    <cellStyle name="CustomizationGreenCells 3 4 2 2" xfId="1218" xr:uid="{00000000-0005-0000-0000-00006F030000}"/>
    <cellStyle name="CustomizationGreenCells 3 4 2 3" xfId="1590" xr:uid="{00000000-0005-0000-0000-000070030000}"/>
    <cellStyle name="CustomizationGreenCells 3 4 3" xfId="1011" xr:uid="{00000000-0005-0000-0000-000071030000}"/>
    <cellStyle name="CustomizationGreenCells 3 4 4" xfId="1384" xr:uid="{00000000-0005-0000-0000-000072030000}"/>
    <cellStyle name="CustomizationGreenCells 3 5" xfId="716" xr:uid="{00000000-0005-0000-0000-000073030000}"/>
    <cellStyle name="CustomizationGreenCells 3 6" xfId="964" xr:uid="{00000000-0005-0000-0000-000074030000}"/>
    <cellStyle name="CustomizationGreenCells 3 7" xfId="920" xr:uid="{00000000-0005-0000-0000-000075030000}"/>
    <cellStyle name="DocBox_EmptyRow" xfId="12" xr:uid="{00000000-0005-0000-0000-000076030000}"/>
    <cellStyle name="Eingabe" xfId="148" xr:uid="{00000000-0005-0000-0000-000077030000}"/>
    <cellStyle name="Eingabe 10" xfId="998" xr:uid="{00000000-0005-0000-0000-000078030000}"/>
    <cellStyle name="Eingabe 2" xfId="388" xr:uid="{00000000-0005-0000-0000-000079030000}"/>
    <cellStyle name="Eingabe 3" xfId="434" xr:uid="{00000000-0005-0000-0000-00007A030000}"/>
    <cellStyle name="Eingabe 3 2" xfId="670" xr:uid="{00000000-0005-0000-0000-00007B030000}"/>
    <cellStyle name="Eingabe 3 2 2" xfId="885" xr:uid="{00000000-0005-0000-0000-00007C030000}"/>
    <cellStyle name="Eingabe 3 2 2 2" xfId="1355" xr:uid="{00000000-0005-0000-0000-00007D030000}"/>
    <cellStyle name="Eingabe 3 2 2 3" xfId="1727" xr:uid="{00000000-0005-0000-0000-00007E030000}"/>
    <cellStyle name="Eingabe 3 2 3" xfId="1148" xr:uid="{00000000-0005-0000-0000-00007F030000}"/>
    <cellStyle name="Eingabe 3 2 4" xfId="1521" xr:uid="{00000000-0005-0000-0000-000080030000}"/>
    <cellStyle name="Eingabe 3 3" xfId="659" xr:uid="{00000000-0005-0000-0000-000081030000}"/>
    <cellStyle name="Eingabe 3 3 2" xfId="874" xr:uid="{00000000-0005-0000-0000-000082030000}"/>
    <cellStyle name="Eingabe 3 3 2 2" xfId="1344" xr:uid="{00000000-0005-0000-0000-000083030000}"/>
    <cellStyle name="Eingabe 3 3 2 3" xfId="1716" xr:uid="{00000000-0005-0000-0000-000084030000}"/>
    <cellStyle name="Eingabe 3 3 3" xfId="1137" xr:uid="{00000000-0005-0000-0000-000085030000}"/>
    <cellStyle name="Eingabe 3 3 4" xfId="1510" xr:uid="{00000000-0005-0000-0000-000086030000}"/>
    <cellStyle name="Eingabe 3 4" xfId="550" xr:uid="{00000000-0005-0000-0000-000087030000}"/>
    <cellStyle name="Eingabe 3 4 2" xfId="765" xr:uid="{00000000-0005-0000-0000-000088030000}"/>
    <cellStyle name="Eingabe 3 4 2 2" xfId="1235" xr:uid="{00000000-0005-0000-0000-000089030000}"/>
    <cellStyle name="Eingabe 3 4 2 3" xfId="1607" xr:uid="{00000000-0005-0000-0000-00008A030000}"/>
    <cellStyle name="Eingabe 3 4 3" xfId="1028" xr:uid="{00000000-0005-0000-0000-00008B030000}"/>
    <cellStyle name="Eingabe 3 4 4" xfId="1401" xr:uid="{00000000-0005-0000-0000-00008C030000}"/>
    <cellStyle name="Eingabe 3 5" xfId="733" xr:uid="{00000000-0005-0000-0000-00008D030000}"/>
    <cellStyle name="Eingabe 3 5 2" xfId="1203" xr:uid="{00000000-0005-0000-0000-00008E030000}"/>
    <cellStyle name="Eingabe 3 5 3" xfId="1575" xr:uid="{00000000-0005-0000-0000-00008F030000}"/>
    <cellStyle name="Eingabe 3 6" xfId="992" xr:uid="{00000000-0005-0000-0000-000090030000}"/>
    <cellStyle name="Eingabe 3 7" xfId="947" xr:uid="{00000000-0005-0000-0000-000091030000}"/>
    <cellStyle name="Eingabe 4" xfId="293" xr:uid="{00000000-0005-0000-0000-000092030000}"/>
    <cellStyle name="Eingabe 4 2" xfId="631" xr:uid="{00000000-0005-0000-0000-000093030000}"/>
    <cellStyle name="Eingabe 4 2 2" xfId="846" xr:uid="{00000000-0005-0000-0000-000094030000}"/>
    <cellStyle name="Eingabe 4 2 2 2" xfId="1316" xr:uid="{00000000-0005-0000-0000-000095030000}"/>
    <cellStyle name="Eingabe 4 2 2 3" xfId="1688" xr:uid="{00000000-0005-0000-0000-000096030000}"/>
    <cellStyle name="Eingabe 4 2 3" xfId="1109" xr:uid="{00000000-0005-0000-0000-000097030000}"/>
    <cellStyle name="Eingabe 4 2 4" xfId="1482" xr:uid="{00000000-0005-0000-0000-000098030000}"/>
    <cellStyle name="Eingabe 4 3" xfId="558" xr:uid="{00000000-0005-0000-0000-000099030000}"/>
    <cellStyle name="Eingabe 4 3 2" xfId="773" xr:uid="{00000000-0005-0000-0000-00009A030000}"/>
    <cellStyle name="Eingabe 4 3 2 2" xfId="1243" xr:uid="{00000000-0005-0000-0000-00009B030000}"/>
    <cellStyle name="Eingabe 4 3 2 3" xfId="1615" xr:uid="{00000000-0005-0000-0000-00009C030000}"/>
    <cellStyle name="Eingabe 4 3 3" xfId="1036" xr:uid="{00000000-0005-0000-0000-00009D030000}"/>
    <cellStyle name="Eingabe 4 3 4" xfId="1409" xr:uid="{00000000-0005-0000-0000-00009E030000}"/>
    <cellStyle name="Eingabe 4 4" xfId="534" xr:uid="{00000000-0005-0000-0000-00009F030000}"/>
    <cellStyle name="Eingabe 4 4 2" xfId="749" xr:uid="{00000000-0005-0000-0000-0000A0030000}"/>
    <cellStyle name="Eingabe 4 4 2 2" xfId="1219" xr:uid="{00000000-0005-0000-0000-0000A1030000}"/>
    <cellStyle name="Eingabe 4 4 2 3" xfId="1591" xr:uid="{00000000-0005-0000-0000-0000A2030000}"/>
    <cellStyle name="Eingabe 4 4 3" xfId="1012" xr:uid="{00000000-0005-0000-0000-0000A3030000}"/>
    <cellStyle name="Eingabe 4 4 4" xfId="1385" xr:uid="{00000000-0005-0000-0000-0000A4030000}"/>
    <cellStyle name="Eingabe 4 5" xfId="717" xr:uid="{00000000-0005-0000-0000-0000A5030000}"/>
    <cellStyle name="Eingabe 4 5 2" xfId="1188" xr:uid="{00000000-0005-0000-0000-0000A6030000}"/>
    <cellStyle name="Eingabe 4 5 3" xfId="1560" xr:uid="{00000000-0005-0000-0000-0000A7030000}"/>
    <cellStyle name="Eingabe 4 6" xfId="965" xr:uid="{00000000-0005-0000-0000-0000A8030000}"/>
    <cellStyle name="Eingabe 4 7" xfId="982" xr:uid="{00000000-0005-0000-0000-0000A9030000}"/>
    <cellStyle name="Eingabe 5" xfId="568" xr:uid="{00000000-0005-0000-0000-0000AA030000}"/>
    <cellStyle name="Eingabe 5 2" xfId="783" xr:uid="{00000000-0005-0000-0000-0000AB030000}"/>
    <cellStyle name="Eingabe 5 2 2" xfId="1253" xr:uid="{00000000-0005-0000-0000-0000AC030000}"/>
    <cellStyle name="Eingabe 5 2 3" xfId="1625" xr:uid="{00000000-0005-0000-0000-0000AD030000}"/>
    <cellStyle name="Eingabe 5 3" xfId="1046" xr:uid="{00000000-0005-0000-0000-0000AE030000}"/>
    <cellStyle name="Eingabe 5 4" xfId="1419" xr:uid="{00000000-0005-0000-0000-0000AF030000}"/>
    <cellStyle name="Eingabe 6" xfId="645" xr:uid="{00000000-0005-0000-0000-0000B0030000}"/>
    <cellStyle name="Eingabe 6 2" xfId="860" xr:uid="{00000000-0005-0000-0000-0000B1030000}"/>
    <cellStyle name="Eingabe 6 2 2" xfId="1330" xr:uid="{00000000-0005-0000-0000-0000B2030000}"/>
    <cellStyle name="Eingabe 6 2 3" xfId="1702" xr:uid="{00000000-0005-0000-0000-0000B3030000}"/>
    <cellStyle name="Eingabe 6 3" xfId="1123" xr:uid="{00000000-0005-0000-0000-0000B4030000}"/>
    <cellStyle name="Eingabe 6 4" xfId="1496" xr:uid="{00000000-0005-0000-0000-0000B5030000}"/>
    <cellStyle name="Eingabe 7" xfId="688" xr:uid="{00000000-0005-0000-0000-0000B6030000}"/>
    <cellStyle name="Eingabe 7 2" xfId="902" xr:uid="{00000000-0005-0000-0000-0000B7030000}"/>
    <cellStyle name="Eingabe 7 2 2" xfId="1372" xr:uid="{00000000-0005-0000-0000-0000B8030000}"/>
    <cellStyle name="Eingabe 7 2 3" xfId="1744" xr:uid="{00000000-0005-0000-0000-0000B9030000}"/>
    <cellStyle name="Eingabe 7 3" xfId="1165" xr:uid="{00000000-0005-0000-0000-0000BA030000}"/>
    <cellStyle name="Eingabe 7 4" xfId="1538" xr:uid="{00000000-0005-0000-0000-0000BB030000}"/>
    <cellStyle name="Eingabe 8" xfId="697" xr:uid="{00000000-0005-0000-0000-0000BC030000}"/>
    <cellStyle name="Eingabe 8 2" xfId="1174" xr:uid="{00000000-0005-0000-0000-0000BD030000}"/>
    <cellStyle name="Eingabe 8 3" xfId="1547" xr:uid="{00000000-0005-0000-0000-0000BE030000}"/>
    <cellStyle name="Eingabe 9" xfId="925" xr:uid="{00000000-0005-0000-0000-0000BF030000}"/>
    <cellStyle name="Empty_B_border" xfId="34" xr:uid="{00000000-0005-0000-0000-0000C0030000}"/>
    <cellStyle name="Ergebnis" xfId="149" xr:uid="{00000000-0005-0000-0000-0000C1030000}"/>
    <cellStyle name="Ergebnis 2" xfId="409" xr:uid="{00000000-0005-0000-0000-0000C2030000}"/>
    <cellStyle name="Ergebnis 2 2" xfId="665" xr:uid="{00000000-0005-0000-0000-0000C3030000}"/>
    <cellStyle name="Ergebnis 2 2 2" xfId="880" xr:uid="{00000000-0005-0000-0000-0000C4030000}"/>
    <cellStyle name="Ergebnis 2 2 2 2" xfId="1350" xr:uid="{00000000-0005-0000-0000-0000C5030000}"/>
    <cellStyle name="Ergebnis 2 2 2 3" xfId="1722" xr:uid="{00000000-0005-0000-0000-0000C6030000}"/>
    <cellStyle name="Ergebnis 2 2 3" xfId="1143" xr:uid="{00000000-0005-0000-0000-0000C7030000}"/>
    <cellStyle name="Ergebnis 2 2 4" xfId="1516" xr:uid="{00000000-0005-0000-0000-0000C8030000}"/>
    <cellStyle name="Ergebnis 2 3" xfId="597" xr:uid="{00000000-0005-0000-0000-0000C9030000}"/>
    <cellStyle name="Ergebnis 2 3 2" xfId="812" xr:uid="{00000000-0005-0000-0000-0000CA030000}"/>
    <cellStyle name="Ergebnis 2 3 2 2" xfId="1282" xr:uid="{00000000-0005-0000-0000-0000CB030000}"/>
    <cellStyle name="Ergebnis 2 3 2 3" xfId="1654" xr:uid="{00000000-0005-0000-0000-0000CC030000}"/>
    <cellStyle name="Ergebnis 2 3 3" xfId="1075" xr:uid="{00000000-0005-0000-0000-0000CD030000}"/>
    <cellStyle name="Ergebnis 2 3 4" xfId="1448" xr:uid="{00000000-0005-0000-0000-0000CE030000}"/>
    <cellStyle name="Ergebnis 2 4" xfId="588" xr:uid="{00000000-0005-0000-0000-0000CF030000}"/>
    <cellStyle name="Ergebnis 2 4 2" xfId="803" xr:uid="{00000000-0005-0000-0000-0000D0030000}"/>
    <cellStyle name="Ergebnis 2 4 2 2" xfId="1273" xr:uid="{00000000-0005-0000-0000-0000D1030000}"/>
    <cellStyle name="Ergebnis 2 4 2 3" xfId="1645" xr:uid="{00000000-0005-0000-0000-0000D2030000}"/>
    <cellStyle name="Ergebnis 2 4 3" xfId="1066" xr:uid="{00000000-0005-0000-0000-0000D3030000}"/>
    <cellStyle name="Ergebnis 2 4 4" xfId="1439" xr:uid="{00000000-0005-0000-0000-0000D4030000}"/>
    <cellStyle name="Ergebnis 2 5" xfId="723" xr:uid="{00000000-0005-0000-0000-0000D5030000}"/>
    <cellStyle name="Ergebnis 2 5 2" xfId="1193" xr:uid="{00000000-0005-0000-0000-0000D6030000}"/>
    <cellStyle name="Ergebnis 2 5 3" xfId="1565" xr:uid="{00000000-0005-0000-0000-0000D7030000}"/>
    <cellStyle name="Ergebnis 2 6" xfId="988" xr:uid="{00000000-0005-0000-0000-0000D8030000}"/>
    <cellStyle name="Ergebnis 2 7" xfId="948" xr:uid="{00000000-0005-0000-0000-0000D9030000}"/>
    <cellStyle name="Ergebnis 3" xfId="302" xr:uid="{00000000-0005-0000-0000-0000DA030000}"/>
    <cellStyle name="Ergebnis 3 2" xfId="639" xr:uid="{00000000-0005-0000-0000-0000DB030000}"/>
    <cellStyle name="Ergebnis 3 2 2" xfId="854" xr:uid="{00000000-0005-0000-0000-0000DC030000}"/>
    <cellStyle name="Ergebnis 3 2 2 2" xfId="1324" xr:uid="{00000000-0005-0000-0000-0000DD030000}"/>
    <cellStyle name="Ergebnis 3 2 2 3" xfId="1696" xr:uid="{00000000-0005-0000-0000-0000DE030000}"/>
    <cellStyle name="Ergebnis 3 2 3" xfId="1117" xr:uid="{00000000-0005-0000-0000-0000DF030000}"/>
    <cellStyle name="Ergebnis 3 2 4" xfId="1490" xr:uid="{00000000-0005-0000-0000-0000E0030000}"/>
    <cellStyle name="Ergebnis 3 3" xfId="553" xr:uid="{00000000-0005-0000-0000-0000E1030000}"/>
    <cellStyle name="Ergebnis 3 3 2" xfId="768" xr:uid="{00000000-0005-0000-0000-0000E2030000}"/>
    <cellStyle name="Ergebnis 3 3 2 2" xfId="1238" xr:uid="{00000000-0005-0000-0000-0000E3030000}"/>
    <cellStyle name="Ergebnis 3 3 2 3" xfId="1610" xr:uid="{00000000-0005-0000-0000-0000E4030000}"/>
    <cellStyle name="Ergebnis 3 3 3" xfId="1031" xr:uid="{00000000-0005-0000-0000-0000E5030000}"/>
    <cellStyle name="Ergebnis 3 3 4" xfId="1404" xr:uid="{00000000-0005-0000-0000-0000E6030000}"/>
    <cellStyle name="Ergebnis 3 4" xfId="580" xr:uid="{00000000-0005-0000-0000-0000E7030000}"/>
    <cellStyle name="Ergebnis 3 4 2" xfId="795" xr:uid="{00000000-0005-0000-0000-0000E8030000}"/>
    <cellStyle name="Ergebnis 3 4 2 2" xfId="1265" xr:uid="{00000000-0005-0000-0000-0000E9030000}"/>
    <cellStyle name="Ergebnis 3 4 2 3" xfId="1637" xr:uid="{00000000-0005-0000-0000-0000EA030000}"/>
    <cellStyle name="Ergebnis 3 4 3" xfId="1058" xr:uid="{00000000-0005-0000-0000-0000EB030000}"/>
    <cellStyle name="Ergebnis 3 4 4" xfId="1431" xr:uid="{00000000-0005-0000-0000-0000EC030000}"/>
    <cellStyle name="Ergebnis 3 5" xfId="719" xr:uid="{00000000-0005-0000-0000-0000ED030000}"/>
    <cellStyle name="Ergebnis 3 5 2" xfId="1190" xr:uid="{00000000-0005-0000-0000-0000EE030000}"/>
    <cellStyle name="Ergebnis 3 5 3" xfId="1562" xr:uid="{00000000-0005-0000-0000-0000EF030000}"/>
    <cellStyle name="Ergebnis 3 6" xfId="974" xr:uid="{00000000-0005-0000-0000-0000F0030000}"/>
    <cellStyle name="Ergebnis 3 7" xfId="908" xr:uid="{00000000-0005-0000-0000-0000F1030000}"/>
    <cellStyle name="Ergebnis 4" xfId="569" xr:uid="{00000000-0005-0000-0000-0000F2030000}"/>
    <cellStyle name="Ergebnis 4 2" xfId="784" xr:uid="{00000000-0005-0000-0000-0000F3030000}"/>
    <cellStyle name="Ergebnis 4 2 2" xfId="1254" xr:uid="{00000000-0005-0000-0000-0000F4030000}"/>
    <cellStyle name="Ergebnis 4 2 3" xfId="1626" xr:uid="{00000000-0005-0000-0000-0000F5030000}"/>
    <cellStyle name="Ergebnis 4 3" xfId="1047" xr:uid="{00000000-0005-0000-0000-0000F6030000}"/>
    <cellStyle name="Ergebnis 4 4" xfId="1420" xr:uid="{00000000-0005-0000-0000-0000F7030000}"/>
    <cellStyle name="Ergebnis 5" xfId="643" xr:uid="{00000000-0005-0000-0000-0000F8030000}"/>
    <cellStyle name="Ergebnis 5 2" xfId="858" xr:uid="{00000000-0005-0000-0000-0000F9030000}"/>
    <cellStyle name="Ergebnis 5 2 2" xfId="1328" xr:uid="{00000000-0005-0000-0000-0000FA030000}"/>
    <cellStyle name="Ergebnis 5 2 3" xfId="1700" xr:uid="{00000000-0005-0000-0000-0000FB030000}"/>
    <cellStyle name="Ergebnis 5 3" xfId="1121" xr:uid="{00000000-0005-0000-0000-0000FC030000}"/>
    <cellStyle name="Ergebnis 5 4" xfId="1494" xr:uid="{00000000-0005-0000-0000-0000FD030000}"/>
    <cellStyle name="Ergebnis 6" xfId="650" xr:uid="{00000000-0005-0000-0000-0000FE030000}"/>
    <cellStyle name="Ergebnis 6 2" xfId="865" xr:uid="{00000000-0005-0000-0000-0000FF030000}"/>
    <cellStyle name="Ergebnis 6 2 2" xfId="1335" xr:uid="{00000000-0005-0000-0000-000000040000}"/>
    <cellStyle name="Ergebnis 6 2 3" xfId="1707" xr:uid="{00000000-0005-0000-0000-000001040000}"/>
    <cellStyle name="Ergebnis 6 3" xfId="1128" xr:uid="{00000000-0005-0000-0000-000002040000}"/>
    <cellStyle name="Ergebnis 6 4" xfId="1501" xr:uid="{00000000-0005-0000-0000-000003040000}"/>
    <cellStyle name="Ergebnis 7" xfId="698" xr:uid="{00000000-0005-0000-0000-000004040000}"/>
    <cellStyle name="Ergebnis 7 2" xfId="1175" xr:uid="{00000000-0005-0000-0000-000005040000}"/>
    <cellStyle name="Ergebnis 7 3" xfId="1548" xr:uid="{00000000-0005-0000-0000-000006040000}"/>
    <cellStyle name="Ergebnis 8" xfId="926" xr:uid="{00000000-0005-0000-0000-000007040000}"/>
    <cellStyle name="Ergebnis 9" xfId="999" xr:uid="{00000000-0005-0000-0000-000008040000}"/>
    <cellStyle name="Erklärender Text" xfId="150" xr:uid="{00000000-0005-0000-0000-000009040000}"/>
    <cellStyle name="Erklärender Text 2" xfId="410" xr:uid="{00000000-0005-0000-0000-00000A040000}"/>
    <cellStyle name="Erklärender Text 3" xfId="292" xr:uid="{00000000-0005-0000-0000-00000B040000}"/>
    <cellStyle name="Explanatory Text 2" xfId="151" xr:uid="{00000000-0005-0000-0000-00000C040000}"/>
    <cellStyle name="Explanatory Text 3" xfId="242" xr:uid="{00000000-0005-0000-0000-00000D040000}"/>
    <cellStyle name="Good 2" xfId="152" xr:uid="{00000000-0005-0000-0000-00000E040000}"/>
    <cellStyle name="Good 3" xfId="243" xr:uid="{00000000-0005-0000-0000-00000F040000}"/>
    <cellStyle name="Good 4" xfId="372" xr:uid="{00000000-0005-0000-0000-000010040000}"/>
    <cellStyle name="Gut" xfId="153" xr:uid="{00000000-0005-0000-0000-000011040000}"/>
    <cellStyle name="Heading 1 2" xfId="154" xr:uid="{00000000-0005-0000-0000-000012040000}"/>
    <cellStyle name="Heading 1 3" xfId="244" xr:uid="{00000000-0005-0000-0000-000013040000}"/>
    <cellStyle name="Heading 1 4" xfId="380" xr:uid="{00000000-0005-0000-0000-000014040000}"/>
    <cellStyle name="Heading 2 2" xfId="155" xr:uid="{00000000-0005-0000-0000-000015040000}"/>
    <cellStyle name="Heading 2 3" xfId="245" xr:uid="{00000000-0005-0000-0000-000016040000}"/>
    <cellStyle name="Heading 2 4" xfId="381" xr:uid="{00000000-0005-0000-0000-000017040000}"/>
    <cellStyle name="Heading 3 2" xfId="156" xr:uid="{00000000-0005-0000-0000-000018040000}"/>
    <cellStyle name="Heading 3 3" xfId="246" xr:uid="{00000000-0005-0000-0000-000019040000}"/>
    <cellStyle name="Heading 3 4" xfId="382" xr:uid="{00000000-0005-0000-0000-00001A040000}"/>
    <cellStyle name="Heading 4 2" xfId="157" xr:uid="{00000000-0005-0000-0000-00001B040000}"/>
    <cellStyle name="Heading 4 3" xfId="247" xr:uid="{00000000-0005-0000-0000-00001C040000}"/>
    <cellStyle name="Heading 4 4" xfId="383" xr:uid="{00000000-0005-0000-0000-00001D040000}"/>
    <cellStyle name="Headline" xfId="13" xr:uid="{00000000-0005-0000-0000-00001E040000}"/>
    <cellStyle name="Input 2" xfId="158" xr:uid="{00000000-0005-0000-0000-00001F040000}"/>
    <cellStyle name="Input 2 2" xfId="572" xr:uid="{00000000-0005-0000-0000-000020040000}"/>
    <cellStyle name="Input 2 2 2" xfId="787" xr:uid="{00000000-0005-0000-0000-000021040000}"/>
    <cellStyle name="Input 2 2 2 2" xfId="1257" xr:uid="{00000000-0005-0000-0000-000022040000}"/>
    <cellStyle name="Input 2 2 2 3" xfId="1629" xr:uid="{00000000-0005-0000-0000-000023040000}"/>
    <cellStyle name="Input 2 2 3" xfId="1050" xr:uid="{00000000-0005-0000-0000-000024040000}"/>
    <cellStyle name="Input 2 2 4" xfId="1423" xr:uid="{00000000-0005-0000-0000-000025040000}"/>
    <cellStyle name="Input 2 3" xfId="676" xr:uid="{00000000-0005-0000-0000-000026040000}"/>
    <cellStyle name="Input 2 3 2" xfId="891" xr:uid="{00000000-0005-0000-0000-000027040000}"/>
    <cellStyle name="Input 2 3 2 2" xfId="1361" xr:uid="{00000000-0005-0000-0000-000028040000}"/>
    <cellStyle name="Input 2 3 2 3" xfId="1733" xr:uid="{00000000-0005-0000-0000-000029040000}"/>
    <cellStyle name="Input 2 3 3" xfId="1154" xr:uid="{00000000-0005-0000-0000-00002A040000}"/>
    <cellStyle name="Input 2 3 4" xfId="1527" xr:uid="{00000000-0005-0000-0000-00002B040000}"/>
    <cellStyle name="Input 2 4" xfId="687" xr:uid="{00000000-0005-0000-0000-00002C040000}"/>
    <cellStyle name="Input 2 4 2" xfId="901" xr:uid="{00000000-0005-0000-0000-00002D040000}"/>
    <cellStyle name="Input 2 4 2 2" xfId="1371" xr:uid="{00000000-0005-0000-0000-00002E040000}"/>
    <cellStyle name="Input 2 4 2 3" xfId="1743" xr:uid="{00000000-0005-0000-0000-00002F040000}"/>
    <cellStyle name="Input 2 4 3" xfId="1164" xr:uid="{00000000-0005-0000-0000-000030040000}"/>
    <cellStyle name="Input 2 4 4" xfId="1537" xr:uid="{00000000-0005-0000-0000-000031040000}"/>
    <cellStyle name="Input 2 5" xfId="699" xr:uid="{00000000-0005-0000-0000-000032040000}"/>
    <cellStyle name="Input 2 5 2" xfId="1176" xr:uid="{00000000-0005-0000-0000-000033040000}"/>
    <cellStyle name="Input 2 5 3" xfId="1549" xr:uid="{00000000-0005-0000-0000-000034040000}"/>
    <cellStyle name="Input 2 6" xfId="928" xr:uid="{00000000-0005-0000-0000-000035040000}"/>
    <cellStyle name="Input 2 7" xfId="968" xr:uid="{00000000-0005-0000-0000-000036040000}"/>
    <cellStyle name="Input 3" xfId="248" xr:uid="{00000000-0005-0000-0000-000037040000}"/>
    <cellStyle name="Input 3 2" xfId="604" xr:uid="{00000000-0005-0000-0000-000038040000}"/>
    <cellStyle name="Input 3 2 2" xfId="819" xr:uid="{00000000-0005-0000-0000-000039040000}"/>
    <cellStyle name="Input 3 2 2 2" xfId="1289" xr:uid="{00000000-0005-0000-0000-00003A040000}"/>
    <cellStyle name="Input 3 2 2 3" xfId="1661" xr:uid="{00000000-0005-0000-0000-00003B040000}"/>
    <cellStyle name="Input 3 2 3" xfId="1082" xr:uid="{00000000-0005-0000-0000-00003C040000}"/>
    <cellStyle name="Input 3 2 4" xfId="1455" xr:uid="{00000000-0005-0000-0000-00003D040000}"/>
    <cellStyle name="Input 3 3" xfId="603" xr:uid="{00000000-0005-0000-0000-00003E040000}"/>
    <cellStyle name="Input 3 3 2" xfId="818" xr:uid="{00000000-0005-0000-0000-00003F040000}"/>
    <cellStyle name="Input 3 3 2 2" xfId="1288" xr:uid="{00000000-0005-0000-0000-000040040000}"/>
    <cellStyle name="Input 3 3 2 3" xfId="1660" xr:uid="{00000000-0005-0000-0000-000041040000}"/>
    <cellStyle name="Input 3 3 3" xfId="1081" xr:uid="{00000000-0005-0000-0000-000042040000}"/>
    <cellStyle name="Input 3 3 4" xfId="1454" xr:uid="{00000000-0005-0000-0000-000043040000}"/>
    <cellStyle name="Input 3 4" xfId="547" xr:uid="{00000000-0005-0000-0000-000044040000}"/>
    <cellStyle name="Input 3 4 2" xfId="762" xr:uid="{00000000-0005-0000-0000-000045040000}"/>
    <cellStyle name="Input 3 4 2 2" xfId="1232" xr:uid="{00000000-0005-0000-0000-000046040000}"/>
    <cellStyle name="Input 3 4 2 3" xfId="1604" xr:uid="{00000000-0005-0000-0000-000047040000}"/>
    <cellStyle name="Input 3 4 3" xfId="1025" xr:uid="{00000000-0005-0000-0000-000048040000}"/>
    <cellStyle name="Input 3 4 4" xfId="1398" xr:uid="{00000000-0005-0000-0000-000049040000}"/>
    <cellStyle name="Input 3 5" xfId="705" xr:uid="{00000000-0005-0000-0000-00004A040000}"/>
    <cellStyle name="Input 3 5 2" xfId="1182" xr:uid="{00000000-0005-0000-0000-00004B040000}"/>
    <cellStyle name="Input 3 5 3" xfId="1555" xr:uid="{00000000-0005-0000-0000-00004C040000}"/>
    <cellStyle name="Input 3 6" xfId="942" xr:uid="{00000000-0005-0000-0000-00004D040000}"/>
    <cellStyle name="Input 3 7" xfId="983" xr:uid="{00000000-0005-0000-0000-00004E040000}"/>
    <cellStyle name="Input 4" xfId="359" xr:uid="{00000000-0005-0000-0000-00004F040000}"/>
    <cellStyle name="InputCells" xfId="14" xr:uid="{00000000-0005-0000-0000-000050040000}"/>
    <cellStyle name="InputCells 2" xfId="159" xr:uid="{00000000-0005-0000-0000-000051040000}"/>
    <cellStyle name="InputCells 3" xfId="210" xr:uid="{00000000-0005-0000-0000-000052040000}"/>
    <cellStyle name="InputCells 4" xfId="362" xr:uid="{00000000-0005-0000-0000-000053040000}"/>
    <cellStyle name="InputCells_Bborder_1" xfId="160" xr:uid="{00000000-0005-0000-0000-000054040000}"/>
    <cellStyle name="InputCells12" xfId="33" xr:uid="{00000000-0005-0000-0000-000055040000}"/>
    <cellStyle name="InputCells12 2" xfId="161" xr:uid="{00000000-0005-0000-0000-000056040000}"/>
    <cellStyle name="InputCells12 2 2" xfId="436" xr:uid="{00000000-0005-0000-0000-000057040000}"/>
    <cellStyle name="InputCells12 2 2 2" xfId="610" xr:uid="{00000000-0005-0000-0000-000058040000}"/>
    <cellStyle name="InputCells12 2 2 2 2" xfId="825" xr:uid="{00000000-0005-0000-0000-000059040000}"/>
    <cellStyle name="InputCells12 2 2 2 2 2" xfId="1295" xr:uid="{00000000-0005-0000-0000-00005A040000}"/>
    <cellStyle name="InputCells12 2 2 2 2 3" xfId="1667" xr:uid="{00000000-0005-0000-0000-00005B040000}"/>
    <cellStyle name="InputCells12 2 2 2 3" xfId="1088" xr:uid="{00000000-0005-0000-0000-00005C040000}"/>
    <cellStyle name="InputCells12 2 2 2 4" xfId="1461" xr:uid="{00000000-0005-0000-0000-00005D040000}"/>
    <cellStyle name="InputCells12 2 2 3" xfId="735" xr:uid="{00000000-0005-0000-0000-00005E040000}"/>
    <cellStyle name="InputCells12 2 2 3 2" xfId="1205" xr:uid="{00000000-0005-0000-0000-00005F040000}"/>
    <cellStyle name="InputCells12 2 2 3 3" xfId="1577" xr:uid="{00000000-0005-0000-0000-000060040000}"/>
    <cellStyle name="InputCells12 2 3" xfId="295" xr:uid="{00000000-0005-0000-0000-000061040000}"/>
    <cellStyle name="InputCells12 2 3 2" xfId="633" xr:uid="{00000000-0005-0000-0000-000062040000}"/>
    <cellStyle name="InputCells12 2 3 2 2" xfId="848" xr:uid="{00000000-0005-0000-0000-000063040000}"/>
    <cellStyle name="InputCells12 2 3 2 2 2" xfId="1318" xr:uid="{00000000-0005-0000-0000-000064040000}"/>
    <cellStyle name="InputCells12 2 3 2 2 3" xfId="1690" xr:uid="{00000000-0005-0000-0000-000065040000}"/>
    <cellStyle name="InputCells12 2 3 2 3" xfId="1111" xr:uid="{00000000-0005-0000-0000-000066040000}"/>
    <cellStyle name="InputCells12 2 3 2 4" xfId="1484" xr:uid="{00000000-0005-0000-0000-000067040000}"/>
    <cellStyle name="InputCells12 2 3 3" xfId="556" xr:uid="{00000000-0005-0000-0000-000068040000}"/>
    <cellStyle name="InputCells12 2 3 3 2" xfId="771" xr:uid="{00000000-0005-0000-0000-000069040000}"/>
    <cellStyle name="InputCells12 2 3 3 2 2" xfId="1241" xr:uid="{00000000-0005-0000-0000-00006A040000}"/>
    <cellStyle name="InputCells12 2 3 3 2 3" xfId="1613" xr:uid="{00000000-0005-0000-0000-00006B040000}"/>
    <cellStyle name="InputCells12 2 3 3 3" xfId="1034" xr:uid="{00000000-0005-0000-0000-00006C040000}"/>
    <cellStyle name="InputCells12 2 3 3 4" xfId="1407" xr:uid="{00000000-0005-0000-0000-00006D040000}"/>
    <cellStyle name="InputCells12 2 3 4" xfId="672" xr:uid="{00000000-0005-0000-0000-00006E040000}"/>
    <cellStyle name="InputCells12 2 3 4 2" xfId="887" xr:uid="{00000000-0005-0000-0000-00006F040000}"/>
    <cellStyle name="InputCells12 2 3 4 2 2" xfId="1357" xr:uid="{00000000-0005-0000-0000-000070040000}"/>
    <cellStyle name="InputCells12 2 3 4 2 3" xfId="1729" xr:uid="{00000000-0005-0000-0000-000071040000}"/>
    <cellStyle name="InputCells12 2 3 4 3" xfId="1150" xr:uid="{00000000-0005-0000-0000-000072040000}"/>
    <cellStyle name="InputCells12 2 3 4 4" xfId="1523" xr:uid="{00000000-0005-0000-0000-000073040000}"/>
    <cellStyle name="InputCells12 2 3 5" xfId="967" xr:uid="{00000000-0005-0000-0000-000074040000}"/>
    <cellStyle name="InputCells12 2 3 6" xfId="917" xr:uid="{00000000-0005-0000-0000-000075040000}"/>
    <cellStyle name="InputCells12 3" xfId="435" xr:uid="{00000000-0005-0000-0000-000076040000}"/>
    <cellStyle name="InputCells12 3 2" xfId="540" xr:uid="{00000000-0005-0000-0000-000077040000}"/>
    <cellStyle name="InputCells12 3 2 2" xfId="755" xr:uid="{00000000-0005-0000-0000-000078040000}"/>
    <cellStyle name="InputCells12 3 2 2 2" xfId="1225" xr:uid="{00000000-0005-0000-0000-000079040000}"/>
    <cellStyle name="InputCells12 3 2 2 3" xfId="1597" xr:uid="{00000000-0005-0000-0000-00007A040000}"/>
    <cellStyle name="InputCells12 3 2 3" xfId="1018" xr:uid="{00000000-0005-0000-0000-00007B040000}"/>
    <cellStyle name="InputCells12 3 2 4" xfId="1391" xr:uid="{00000000-0005-0000-0000-00007C040000}"/>
    <cellStyle name="InputCells12 3 3" xfId="734" xr:uid="{00000000-0005-0000-0000-00007D040000}"/>
    <cellStyle name="InputCells12 3 3 2" xfId="1204" xr:uid="{00000000-0005-0000-0000-00007E040000}"/>
    <cellStyle name="InputCells12 3 3 3" xfId="1576" xr:uid="{00000000-0005-0000-0000-00007F040000}"/>
    <cellStyle name="InputCells12 4" xfId="294" xr:uid="{00000000-0005-0000-0000-000080040000}"/>
    <cellStyle name="InputCells12 4 2" xfId="632" xr:uid="{00000000-0005-0000-0000-000081040000}"/>
    <cellStyle name="InputCells12 4 2 2" xfId="847" xr:uid="{00000000-0005-0000-0000-000082040000}"/>
    <cellStyle name="InputCells12 4 2 2 2" xfId="1317" xr:uid="{00000000-0005-0000-0000-000083040000}"/>
    <cellStyle name="InputCells12 4 2 2 3" xfId="1689" xr:uid="{00000000-0005-0000-0000-000084040000}"/>
    <cellStyle name="InputCells12 4 2 3" xfId="1110" xr:uid="{00000000-0005-0000-0000-000085040000}"/>
    <cellStyle name="InputCells12 4 2 4" xfId="1483" xr:uid="{00000000-0005-0000-0000-000086040000}"/>
    <cellStyle name="InputCells12 4 3" xfId="557" xr:uid="{00000000-0005-0000-0000-000087040000}"/>
    <cellStyle name="InputCells12 4 3 2" xfId="772" xr:uid="{00000000-0005-0000-0000-000088040000}"/>
    <cellStyle name="InputCells12 4 3 2 2" xfId="1242" xr:uid="{00000000-0005-0000-0000-000089040000}"/>
    <cellStyle name="InputCells12 4 3 2 3" xfId="1614" xr:uid="{00000000-0005-0000-0000-00008A040000}"/>
    <cellStyle name="InputCells12 4 3 3" xfId="1035" xr:uid="{00000000-0005-0000-0000-00008B040000}"/>
    <cellStyle name="InputCells12 4 3 4" xfId="1408" xr:uid="{00000000-0005-0000-0000-00008C040000}"/>
    <cellStyle name="InputCells12 4 4" xfId="531" xr:uid="{00000000-0005-0000-0000-00008D040000}"/>
    <cellStyle name="InputCells12 4 4 2" xfId="746" xr:uid="{00000000-0005-0000-0000-00008E040000}"/>
    <cellStyle name="InputCells12 4 4 2 2" xfId="1216" xr:uid="{00000000-0005-0000-0000-00008F040000}"/>
    <cellStyle name="InputCells12 4 4 2 3" xfId="1588" xr:uid="{00000000-0005-0000-0000-000090040000}"/>
    <cellStyle name="InputCells12 4 4 3" xfId="1009" xr:uid="{00000000-0005-0000-0000-000091040000}"/>
    <cellStyle name="InputCells12 4 4 4" xfId="1382" xr:uid="{00000000-0005-0000-0000-000092040000}"/>
    <cellStyle name="InputCells12 4 5" xfId="966" xr:uid="{00000000-0005-0000-0000-000093040000}"/>
    <cellStyle name="InputCells12 4 6" xfId="937" xr:uid="{00000000-0005-0000-0000-000094040000}"/>
    <cellStyle name="InputCells12 5" xfId="68" xr:uid="{00000000-0005-0000-0000-000095040000}"/>
    <cellStyle name="InputCells12_BBorder" xfId="39" xr:uid="{00000000-0005-0000-0000-000096040000}"/>
    <cellStyle name="IntCells" xfId="162" xr:uid="{00000000-0005-0000-0000-000097040000}"/>
    <cellStyle name="KP_thin_border_dark_grey" xfId="50" xr:uid="{00000000-0005-0000-0000-000098040000}"/>
    <cellStyle name="Linked Cell 2" xfId="163" xr:uid="{00000000-0005-0000-0000-000099040000}"/>
    <cellStyle name="Linked Cell 3" xfId="249" xr:uid="{00000000-0005-0000-0000-00009A040000}"/>
    <cellStyle name="Linked Cell 4" xfId="384" xr:uid="{00000000-0005-0000-0000-00009B040000}"/>
    <cellStyle name="Neutral 2" xfId="164" xr:uid="{00000000-0005-0000-0000-00009C040000}"/>
    <cellStyle name="Neutral 3" xfId="250" xr:uid="{00000000-0005-0000-0000-00009D040000}"/>
    <cellStyle name="Normaali 2" xfId="165" xr:uid="{00000000-0005-0000-0000-00009E040000}"/>
    <cellStyle name="Normaali 2 2" xfId="166" xr:uid="{00000000-0005-0000-0000-00009F040000}"/>
    <cellStyle name="Normal 10" xfId="387" xr:uid="{00000000-0005-0000-0000-0000A0040000}"/>
    <cellStyle name="Normal 10 2" xfId="456" xr:uid="{00000000-0005-0000-0000-0000A1040000}"/>
    <cellStyle name="Normal 11" xfId="415" xr:uid="{00000000-0005-0000-0000-0000A2040000}"/>
    <cellStyle name="Normal 11 2" xfId="457" xr:uid="{00000000-0005-0000-0000-0000A3040000}"/>
    <cellStyle name="Normal 12" xfId="526" xr:uid="{00000000-0005-0000-0000-0000A4040000}"/>
    <cellStyle name="Normal 12 2" xfId="686" xr:uid="{00000000-0005-0000-0000-0000A5040000}"/>
    <cellStyle name="Normal 2" xfId="27" xr:uid="{00000000-0005-0000-0000-0000A6040000}"/>
    <cellStyle name="Normal 2 2" xfId="167" xr:uid="{00000000-0005-0000-0000-0000A7040000}"/>
    <cellStyle name="Normal 2 2 2" xfId="168" xr:uid="{00000000-0005-0000-0000-0000A8040000}"/>
    <cellStyle name="Normal 2 3" xfId="169" xr:uid="{00000000-0005-0000-0000-0000A9040000}"/>
    <cellStyle name="Normal 2 3 2" xfId="437" xr:uid="{00000000-0005-0000-0000-0000AA040000}"/>
    <cellStyle name="Normal 2 4" xfId="55" xr:uid="{00000000-0005-0000-0000-0000AB040000}"/>
    <cellStyle name="Normal 3" xfId="51" xr:uid="{00000000-0005-0000-0000-0000AC040000}"/>
    <cellStyle name="Normal 3 2" xfId="170" xr:uid="{00000000-0005-0000-0000-0000AD040000}"/>
    <cellStyle name="Normal 3 2 2" xfId="56" xr:uid="{00000000-0005-0000-0000-0000AE040000}"/>
    <cellStyle name="Normal 3 3" xfId="211" xr:uid="{00000000-0005-0000-0000-0000AF040000}"/>
    <cellStyle name="Normal 3 4" xfId="373" xr:uid="{00000000-0005-0000-0000-0000B0040000}"/>
    <cellStyle name="Normal 4" xfId="171" xr:uid="{00000000-0005-0000-0000-0000B1040000}"/>
    <cellStyle name="Normal 4 2" xfId="172" xr:uid="{00000000-0005-0000-0000-0000B2040000}"/>
    <cellStyle name="Normal 4 2 2" xfId="173" xr:uid="{00000000-0005-0000-0000-0000B3040000}"/>
    <cellStyle name="Normal 4 2 3" xfId="438" xr:uid="{00000000-0005-0000-0000-0000B4040000}"/>
    <cellStyle name="Normal 4 3" xfId="212" xr:uid="{00000000-0005-0000-0000-0000B5040000}"/>
    <cellStyle name="Normal 4 3 2" xfId="439" xr:uid="{00000000-0005-0000-0000-0000B6040000}"/>
    <cellStyle name="Normal 5" xfId="174" xr:uid="{00000000-0005-0000-0000-0000B7040000}"/>
    <cellStyle name="Normal 5 2" xfId="305" xr:uid="{00000000-0005-0000-0000-0000B8040000}"/>
    <cellStyle name="Normal 5 2 2" xfId="312" xr:uid="{00000000-0005-0000-0000-0000B9040000}"/>
    <cellStyle name="Normal 5 2 2 2" xfId="318" xr:uid="{00000000-0005-0000-0000-0000BA040000}"/>
    <cellStyle name="Normal 5 2 2 2 2" xfId="333" xr:uid="{00000000-0005-0000-0000-0000BB040000}"/>
    <cellStyle name="Normal 5 2 2 2 2 2" xfId="462" xr:uid="{00000000-0005-0000-0000-0000BC040000}"/>
    <cellStyle name="Normal 5 2 2 2 3" xfId="461" xr:uid="{00000000-0005-0000-0000-0000BD040000}"/>
    <cellStyle name="Normal 5 2 2 3" xfId="332" xr:uid="{00000000-0005-0000-0000-0000BE040000}"/>
    <cellStyle name="Normal 5 2 2 3 2" xfId="463" xr:uid="{00000000-0005-0000-0000-0000BF040000}"/>
    <cellStyle name="Normal 5 2 2 4" xfId="460" xr:uid="{00000000-0005-0000-0000-0000C0040000}"/>
    <cellStyle name="Normal 5 2 3" xfId="317" xr:uid="{00000000-0005-0000-0000-0000C1040000}"/>
    <cellStyle name="Normal 5 2 3 2" xfId="334" xr:uid="{00000000-0005-0000-0000-0000C2040000}"/>
    <cellStyle name="Normal 5 2 3 2 2" xfId="465" xr:uid="{00000000-0005-0000-0000-0000C3040000}"/>
    <cellStyle name="Normal 5 2 3 3" xfId="464" xr:uid="{00000000-0005-0000-0000-0000C4040000}"/>
    <cellStyle name="Normal 5 2 4" xfId="331" xr:uid="{00000000-0005-0000-0000-0000C5040000}"/>
    <cellStyle name="Normal 5 2 4 2" xfId="466" xr:uid="{00000000-0005-0000-0000-0000C6040000}"/>
    <cellStyle name="Normal 5 2 5" xfId="440" xr:uid="{00000000-0005-0000-0000-0000C7040000}"/>
    <cellStyle name="Normal 5 2 5 2" xfId="467" xr:uid="{00000000-0005-0000-0000-0000C8040000}"/>
    <cellStyle name="Normal 5 2 6" xfId="459" xr:uid="{00000000-0005-0000-0000-0000C9040000}"/>
    <cellStyle name="Normal 5 3" xfId="309" xr:uid="{00000000-0005-0000-0000-0000CA040000}"/>
    <cellStyle name="Normal 5 3 2" xfId="319" xr:uid="{00000000-0005-0000-0000-0000CB040000}"/>
    <cellStyle name="Normal 5 3 2 2" xfId="336" xr:uid="{00000000-0005-0000-0000-0000CC040000}"/>
    <cellStyle name="Normal 5 3 2 2 2" xfId="470" xr:uid="{00000000-0005-0000-0000-0000CD040000}"/>
    <cellStyle name="Normal 5 3 2 3" xfId="469" xr:uid="{00000000-0005-0000-0000-0000CE040000}"/>
    <cellStyle name="Normal 5 3 3" xfId="335" xr:uid="{00000000-0005-0000-0000-0000CF040000}"/>
    <cellStyle name="Normal 5 3 3 2" xfId="471" xr:uid="{00000000-0005-0000-0000-0000D0040000}"/>
    <cellStyle name="Normal 5 3 4" xfId="468" xr:uid="{00000000-0005-0000-0000-0000D1040000}"/>
    <cellStyle name="Normal 5 4" xfId="316" xr:uid="{00000000-0005-0000-0000-0000D2040000}"/>
    <cellStyle name="Normal 5 4 2" xfId="337" xr:uid="{00000000-0005-0000-0000-0000D3040000}"/>
    <cellStyle name="Normal 5 4 2 2" xfId="473" xr:uid="{00000000-0005-0000-0000-0000D4040000}"/>
    <cellStyle name="Normal 5 4 3" xfId="472" xr:uid="{00000000-0005-0000-0000-0000D5040000}"/>
    <cellStyle name="Normal 5 5" xfId="330" xr:uid="{00000000-0005-0000-0000-0000D6040000}"/>
    <cellStyle name="Normal 5 5 2" xfId="474" xr:uid="{00000000-0005-0000-0000-0000D7040000}"/>
    <cellStyle name="Normal 5 6" xfId="374" xr:uid="{00000000-0005-0000-0000-0000D8040000}"/>
    <cellStyle name="Normal 5 7" xfId="458" xr:uid="{00000000-0005-0000-0000-0000D9040000}"/>
    <cellStyle name="Normal 5 8" xfId="296" xr:uid="{00000000-0005-0000-0000-0000DA040000}"/>
    <cellStyle name="Normal 6" xfId="175" xr:uid="{00000000-0005-0000-0000-0000DB040000}"/>
    <cellStyle name="Normal 6 10" xfId="441" xr:uid="{00000000-0005-0000-0000-0000DC040000}"/>
    <cellStyle name="Normal 6 10 2" xfId="476" xr:uid="{00000000-0005-0000-0000-0000DD040000}"/>
    <cellStyle name="Normal 6 11" xfId="475" xr:uid="{00000000-0005-0000-0000-0000DE040000}"/>
    <cellStyle name="Normal 6 2" xfId="306" xr:uid="{00000000-0005-0000-0000-0000DF040000}"/>
    <cellStyle name="Normal 6 2 2" xfId="313" xr:uid="{00000000-0005-0000-0000-0000E0040000}"/>
    <cellStyle name="Normal 6 2 2 2" xfId="322" xr:uid="{00000000-0005-0000-0000-0000E1040000}"/>
    <cellStyle name="Normal 6 2 2 2 2" xfId="341" xr:uid="{00000000-0005-0000-0000-0000E2040000}"/>
    <cellStyle name="Normal 6 2 2 2 2 2" xfId="480" xr:uid="{00000000-0005-0000-0000-0000E3040000}"/>
    <cellStyle name="Normal 6 2 2 2 3" xfId="479" xr:uid="{00000000-0005-0000-0000-0000E4040000}"/>
    <cellStyle name="Normal 6 2 2 3" xfId="340" xr:uid="{00000000-0005-0000-0000-0000E5040000}"/>
    <cellStyle name="Normal 6 2 2 3 2" xfId="481" xr:uid="{00000000-0005-0000-0000-0000E6040000}"/>
    <cellStyle name="Normal 6 2 2 4" xfId="478" xr:uid="{00000000-0005-0000-0000-0000E7040000}"/>
    <cellStyle name="Normal 6 2 3" xfId="321" xr:uid="{00000000-0005-0000-0000-0000E8040000}"/>
    <cellStyle name="Normal 6 2 3 2" xfId="342" xr:uid="{00000000-0005-0000-0000-0000E9040000}"/>
    <cellStyle name="Normal 6 2 3 2 2" xfId="483" xr:uid="{00000000-0005-0000-0000-0000EA040000}"/>
    <cellStyle name="Normal 6 2 3 3" xfId="482" xr:uid="{00000000-0005-0000-0000-0000EB040000}"/>
    <cellStyle name="Normal 6 2 4" xfId="339" xr:uid="{00000000-0005-0000-0000-0000EC040000}"/>
    <cellStyle name="Normal 6 2 4 2" xfId="484" xr:uid="{00000000-0005-0000-0000-0000ED040000}"/>
    <cellStyle name="Normal 6 2 5" xfId="442" xr:uid="{00000000-0005-0000-0000-0000EE040000}"/>
    <cellStyle name="Normal 6 2 5 2" xfId="485" xr:uid="{00000000-0005-0000-0000-0000EF040000}"/>
    <cellStyle name="Normal 6 2 6" xfId="477" xr:uid="{00000000-0005-0000-0000-0000F0040000}"/>
    <cellStyle name="Normal 6 3" xfId="308" xr:uid="{00000000-0005-0000-0000-0000F1040000}"/>
    <cellStyle name="Normal 6 3 2" xfId="315" xr:uid="{00000000-0005-0000-0000-0000F2040000}"/>
    <cellStyle name="Normal 6 3 2 2" xfId="324" xr:uid="{00000000-0005-0000-0000-0000F3040000}"/>
    <cellStyle name="Normal 6 3 2 2 2" xfId="345" xr:uid="{00000000-0005-0000-0000-0000F4040000}"/>
    <cellStyle name="Normal 6 3 2 2 2 2" xfId="489" xr:uid="{00000000-0005-0000-0000-0000F5040000}"/>
    <cellStyle name="Normal 6 3 2 2 3" xfId="488" xr:uid="{00000000-0005-0000-0000-0000F6040000}"/>
    <cellStyle name="Normal 6 3 2 3" xfId="344" xr:uid="{00000000-0005-0000-0000-0000F7040000}"/>
    <cellStyle name="Normal 6 3 2 3 2" xfId="490" xr:uid="{00000000-0005-0000-0000-0000F8040000}"/>
    <cellStyle name="Normal 6 3 2 4" xfId="487" xr:uid="{00000000-0005-0000-0000-0000F9040000}"/>
    <cellStyle name="Normal 6 3 3" xfId="323" xr:uid="{00000000-0005-0000-0000-0000FA040000}"/>
    <cellStyle name="Normal 6 3 3 2" xfId="346" xr:uid="{00000000-0005-0000-0000-0000FB040000}"/>
    <cellStyle name="Normal 6 3 3 2 2" xfId="492" xr:uid="{00000000-0005-0000-0000-0000FC040000}"/>
    <cellStyle name="Normal 6 3 3 3" xfId="491" xr:uid="{00000000-0005-0000-0000-0000FD040000}"/>
    <cellStyle name="Normal 6 3 4" xfId="343" xr:uid="{00000000-0005-0000-0000-0000FE040000}"/>
    <cellStyle name="Normal 6 3 4 2" xfId="493" xr:uid="{00000000-0005-0000-0000-0000FF040000}"/>
    <cellStyle name="Normal 6 3 5" xfId="486" xr:uid="{00000000-0005-0000-0000-000000050000}"/>
    <cellStyle name="Normal 6 4" xfId="310" xr:uid="{00000000-0005-0000-0000-000001050000}"/>
    <cellStyle name="Normal 6 4 2" xfId="325" xr:uid="{00000000-0005-0000-0000-000002050000}"/>
    <cellStyle name="Normal 6 4 2 2" xfId="348" xr:uid="{00000000-0005-0000-0000-000003050000}"/>
    <cellStyle name="Normal 6 4 2 2 2" xfId="496" xr:uid="{00000000-0005-0000-0000-000004050000}"/>
    <cellStyle name="Normal 6 4 2 3" xfId="495" xr:uid="{00000000-0005-0000-0000-000005050000}"/>
    <cellStyle name="Normal 6 4 3" xfId="347" xr:uid="{00000000-0005-0000-0000-000006050000}"/>
    <cellStyle name="Normal 6 4 3 2" xfId="497" xr:uid="{00000000-0005-0000-0000-000007050000}"/>
    <cellStyle name="Normal 6 4 4" xfId="494" xr:uid="{00000000-0005-0000-0000-000008050000}"/>
    <cellStyle name="Normal 6 5" xfId="320" xr:uid="{00000000-0005-0000-0000-000009050000}"/>
    <cellStyle name="Normal 6 5 2" xfId="349" xr:uid="{00000000-0005-0000-0000-00000A050000}"/>
    <cellStyle name="Normal 6 5 2 2" xfId="499" xr:uid="{00000000-0005-0000-0000-00000B050000}"/>
    <cellStyle name="Normal 6 5 3" xfId="498" xr:uid="{00000000-0005-0000-0000-00000C050000}"/>
    <cellStyle name="Normal 6 6" xfId="338" xr:uid="{00000000-0005-0000-0000-00000D050000}"/>
    <cellStyle name="Normal 6 6 2" xfId="500" xr:uid="{00000000-0005-0000-0000-00000E050000}"/>
    <cellStyle name="Normal 6 7" xfId="375" xr:uid="{00000000-0005-0000-0000-00000F050000}"/>
    <cellStyle name="Normal 6 7 2" xfId="501" xr:uid="{00000000-0005-0000-0000-000010050000}"/>
    <cellStyle name="Normal 6 8" xfId="411" xr:uid="{00000000-0005-0000-0000-000011050000}"/>
    <cellStyle name="Normal 6 8 2" xfId="502" xr:uid="{00000000-0005-0000-0000-000012050000}"/>
    <cellStyle name="Normal 6 9" xfId="414" xr:uid="{00000000-0005-0000-0000-000013050000}"/>
    <cellStyle name="Normal 6 9 2" xfId="503" xr:uid="{00000000-0005-0000-0000-000014050000}"/>
    <cellStyle name="Normal 7" xfId="49" xr:uid="{00000000-0005-0000-0000-000015050000}"/>
    <cellStyle name="Normal 7 2" xfId="307" xr:uid="{00000000-0005-0000-0000-000016050000}"/>
    <cellStyle name="Normal 7 2 2" xfId="314" xr:uid="{00000000-0005-0000-0000-000017050000}"/>
    <cellStyle name="Normal 7 2 2 2" xfId="328" xr:uid="{00000000-0005-0000-0000-000018050000}"/>
    <cellStyle name="Normal 7 2 2 2 2" xfId="353" xr:uid="{00000000-0005-0000-0000-000019050000}"/>
    <cellStyle name="Normal 7 2 2 2 2 2" xfId="508" xr:uid="{00000000-0005-0000-0000-00001A050000}"/>
    <cellStyle name="Normal 7 2 2 2 3" xfId="507" xr:uid="{00000000-0005-0000-0000-00001B050000}"/>
    <cellStyle name="Normal 7 2 2 3" xfId="352" xr:uid="{00000000-0005-0000-0000-00001C050000}"/>
    <cellStyle name="Normal 7 2 2 3 2" xfId="509" xr:uid="{00000000-0005-0000-0000-00001D050000}"/>
    <cellStyle name="Normal 7 2 2 4" xfId="506" xr:uid="{00000000-0005-0000-0000-00001E050000}"/>
    <cellStyle name="Normal 7 2 3" xfId="327" xr:uid="{00000000-0005-0000-0000-00001F050000}"/>
    <cellStyle name="Normal 7 2 3 2" xfId="354" xr:uid="{00000000-0005-0000-0000-000020050000}"/>
    <cellStyle name="Normal 7 2 3 2 2" xfId="511" xr:uid="{00000000-0005-0000-0000-000021050000}"/>
    <cellStyle name="Normal 7 2 3 3" xfId="510" xr:uid="{00000000-0005-0000-0000-000022050000}"/>
    <cellStyle name="Normal 7 2 4" xfId="351" xr:uid="{00000000-0005-0000-0000-000023050000}"/>
    <cellStyle name="Normal 7 2 4 2" xfId="512" xr:uid="{00000000-0005-0000-0000-000024050000}"/>
    <cellStyle name="Normal 7 2 5" xfId="443" xr:uid="{00000000-0005-0000-0000-000025050000}"/>
    <cellStyle name="Normal 7 2 5 2" xfId="513" xr:uid="{00000000-0005-0000-0000-000026050000}"/>
    <cellStyle name="Normal 7 2 6" xfId="505" xr:uid="{00000000-0005-0000-0000-000027050000}"/>
    <cellStyle name="Normal 7 3" xfId="311" xr:uid="{00000000-0005-0000-0000-000028050000}"/>
    <cellStyle name="Normal 7 3 2" xfId="329" xr:uid="{00000000-0005-0000-0000-000029050000}"/>
    <cellStyle name="Normal 7 3 2 2" xfId="356" xr:uid="{00000000-0005-0000-0000-00002A050000}"/>
    <cellStyle name="Normal 7 3 2 2 2" xfId="516" xr:uid="{00000000-0005-0000-0000-00002B050000}"/>
    <cellStyle name="Normal 7 3 2 3" xfId="515" xr:uid="{00000000-0005-0000-0000-00002C050000}"/>
    <cellStyle name="Normal 7 3 3" xfId="355" xr:uid="{00000000-0005-0000-0000-00002D050000}"/>
    <cellStyle name="Normal 7 3 3 2" xfId="517" xr:uid="{00000000-0005-0000-0000-00002E050000}"/>
    <cellStyle name="Normal 7 3 4" xfId="514" xr:uid="{00000000-0005-0000-0000-00002F050000}"/>
    <cellStyle name="Normal 7 4" xfId="326" xr:uid="{00000000-0005-0000-0000-000030050000}"/>
    <cellStyle name="Normal 7 4 2" xfId="357" xr:uid="{00000000-0005-0000-0000-000031050000}"/>
    <cellStyle name="Normal 7 4 2 2" xfId="519" xr:uid="{00000000-0005-0000-0000-000032050000}"/>
    <cellStyle name="Normal 7 4 3" xfId="518" xr:uid="{00000000-0005-0000-0000-000033050000}"/>
    <cellStyle name="Normal 7 5" xfId="350" xr:uid="{00000000-0005-0000-0000-000034050000}"/>
    <cellStyle name="Normal 7 5 2" xfId="520" xr:uid="{00000000-0005-0000-0000-000035050000}"/>
    <cellStyle name="Normal 7 6" xfId="363" xr:uid="{00000000-0005-0000-0000-000036050000}"/>
    <cellStyle name="Normal 7 7" xfId="504" xr:uid="{00000000-0005-0000-0000-000037050000}"/>
    <cellStyle name="Normal 7 8" xfId="304" xr:uid="{00000000-0005-0000-0000-000038050000}"/>
    <cellStyle name="Normal 8" xfId="251" xr:uid="{00000000-0005-0000-0000-000039050000}"/>
    <cellStyle name="Normal 8 2" xfId="445" xr:uid="{00000000-0005-0000-0000-00003A050000}"/>
    <cellStyle name="Normal 8 3" xfId="444" xr:uid="{00000000-0005-0000-0000-00003B050000}"/>
    <cellStyle name="Normal 9" xfId="358" xr:uid="{00000000-0005-0000-0000-00003C050000}"/>
    <cellStyle name="Normal 9 2" xfId="521" xr:uid="{00000000-0005-0000-0000-00003D050000}"/>
    <cellStyle name="Normal GHG Numbers (0.00)" xfId="15" xr:uid="{00000000-0005-0000-0000-00003E050000}"/>
    <cellStyle name="Normal GHG Numbers (0.00) 2" xfId="177" xr:uid="{00000000-0005-0000-0000-00003F050000}"/>
    <cellStyle name="Normal GHG Numbers (0.00) 3" xfId="52" xr:uid="{00000000-0005-0000-0000-000040050000}"/>
    <cellStyle name="Normal GHG Numbers (0.00) 3 2" xfId="446" xr:uid="{00000000-0005-0000-0000-000041050000}"/>
    <cellStyle name="Normal GHG Numbers (0.00) 3 2 2" xfId="595" xr:uid="{00000000-0005-0000-0000-000042050000}"/>
    <cellStyle name="Normal GHG Numbers (0.00) 3 2 2 2" xfId="810" xr:uid="{00000000-0005-0000-0000-000043050000}"/>
    <cellStyle name="Normal GHG Numbers (0.00) 3 2 2 2 2" xfId="1280" xr:uid="{00000000-0005-0000-0000-000044050000}"/>
    <cellStyle name="Normal GHG Numbers (0.00) 3 2 2 2 3" xfId="1652" xr:uid="{00000000-0005-0000-0000-000045050000}"/>
    <cellStyle name="Normal GHG Numbers (0.00) 3 2 2 3" xfId="1073" xr:uid="{00000000-0005-0000-0000-000046050000}"/>
    <cellStyle name="Normal GHG Numbers (0.00) 3 2 2 4" xfId="1446" xr:uid="{00000000-0005-0000-0000-000047050000}"/>
    <cellStyle name="Normal GHG Numbers (0.00) 3 2 3" xfId="736" xr:uid="{00000000-0005-0000-0000-000048050000}"/>
    <cellStyle name="Normal GHG Numbers (0.00) 3 2 3 2" xfId="1206" xr:uid="{00000000-0005-0000-0000-000049050000}"/>
    <cellStyle name="Normal GHG Numbers (0.00) 3 2 3 3" xfId="1578" xr:uid="{00000000-0005-0000-0000-00004A050000}"/>
    <cellStyle name="Normal GHG Numbers (0.00) 3 3" xfId="376" xr:uid="{00000000-0005-0000-0000-00004B050000}"/>
    <cellStyle name="Normal GHG Numbers (0.00) 3 3 2" xfId="654" xr:uid="{00000000-0005-0000-0000-00004C050000}"/>
    <cellStyle name="Normal GHG Numbers (0.00) 3 3 2 2" xfId="869" xr:uid="{00000000-0005-0000-0000-00004D050000}"/>
    <cellStyle name="Normal GHG Numbers (0.00) 3 3 2 2 2" xfId="1339" xr:uid="{00000000-0005-0000-0000-00004E050000}"/>
    <cellStyle name="Normal GHG Numbers (0.00) 3 3 2 2 3" xfId="1711" xr:uid="{00000000-0005-0000-0000-00004F050000}"/>
    <cellStyle name="Normal GHG Numbers (0.00) 3 3 2 3" xfId="1132" xr:uid="{00000000-0005-0000-0000-000050050000}"/>
    <cellStyle name="Normal GHG Numbers (0.00) 3 3 2 4" xfId="1505" xr:uid="{00000000-0005-0000-0000-000051050000}"/>
    <cellStyle name="Normal GHG Numbers (0.00) 3 3 3" xfId="551" xr:uid="{00000000-0005-0000-0000-000052050000}"/>
    <cellStyle name="Normal GHG Numbers (0.00) 3 3 3 2" xfId="766" xr:uid="{00000000-0005-0000-0000-000053050000}"/>
    <cellStyle name="Normal GHG Numbers (0.00) 3 3 3 2 2" xfId="1236" xr:uid="{00000000-0005-0000-0000-000054050000}"/>
    <cellStyle name="Normal GHG Numbers (0.00) 3 3 3 2 3" xfId="1608" xr:uid="{00000000-0005-0000-0000-000055050000}"/>
    <cellStyle name="Normal GHG Numbers (0.00) 3 3 3 3" xfId="1029" xr:uid="{00000000-0005-0000-0000-000056050000}"/>
    <cellStyle name="Normal GHG Numbers (0.00) 3 3 3 4" xfId="1402" xr:uid="{00000000-0005-0000-0000-000057050000}"/>
    <cellStyle name="Normal GHG Numbers (0.00) 3 3 4" xfId="684" xr:uid="{00000000-0005-0000-0000-000058050000}"/>
    <cellStyle name="Normal GHG Numbers (0.00) 3 3 4 2" xfId="899" xr:uid="{00000000-0005-0000-0000-000059050000}"/>
    <cellStyle name="Normal GHG Numbers (0.00) 3 3 4 2 2" xfId="1369" xr:uid="{00000000-0005-0000-0000-00005A050000}"/>
    <cellStyle name="Normal GHG Numbers (0.00) 3 3 4 2 3" xfId="1741" xr:uid="{00000000-0005-0000-0000-00005B050000}"/>
    <cellStyle name="Normal GHG Numbers (0.00) 3 3 4 3" xfId="1162" xr:uid="{00000000-0005-0000-0000-00005C050000}"/>
    <cellStyle name="Normal GHG Numbers (0.00) 3 3 4 4" xfId="1535" xr:uid="{00000000-0005-0000-0000-00005D050000}"/>
    <cellStyle name="Normal GHG Numbers (0.00) 3 3 5" xfId="980" xr:uid="{00000000-0005-0000-0000-00005E050000}"/>
    <cellStyle name="Normal GHG Numbers (0.00) 3 3 6" xfId="978" xr:uid="{00000000-0005-0000-0000-00005F050000}"/>
    <cellStyle name="Normal GHG Numbers (0.00) 3 4" xfId="178" xr:uid="{00000000-0005-0000-0000-000060050000}"/>
    <cellStyle name="Normal GHG Numbers (0.00) 4" xfId="176" xr:uid="{00000000-0005-0000-0000-000061050000}"/>
    <cellStyle name="Normal GHG Textfiels Bold" xfId="16" xr:uid="{00000000-0005-0000-0000-000062050000}"/>
    <cellStyle name="Normal GHG Textfiels Bold 2" xfId="179" xr:uid="{00000000-0005-0000-0000-000063050000}"/>
    <cellStyle name="Normal GHG Textfiels Bold 3" xfId="180" xr:uid="{00000000-0005-0000-0000-000064050000}"/>
    <cellStyle name="Normal GHG Textfiels Bold 3 2" xfId="447" xr:uid="{00000000-0005-0000-0000-000065050000}"/>
    <cellStyle name="Normal GHG Textfiels Bold 3 2 2" xfId="539" xr:uid="{00000000-0005-0000-0000-000066050000}"/>
    <cellStyle name="Normal GHG Textfiels Bold 3 2 2 2" xfId="754" xr:uid="{00000000-0005-0000-0000-000067050000}"/>
    <cellStyle name="Normal GHG Textfiels Bold 3 2 2 2 2" xfId="1224" xr:uid="{00000000-0005-0000-0000-000068050000}"/>
    <cellStyle name="Normal GHG Textfiels Bold 3 2 2 2 3" xfId="1596" xr:uid="{00000000-0005-0000-0000-000069050000}"/>
    <cellStyle name="Normal GHG Textfiels Bold 3 2 2 3" xfId="1017" xr:uid="{00000000-0005-0000-0000-00006A050000}"/>
    <cellStyle name="Normal GHG Textfiels Bold 3 2 2 4" xfId="1390" xr:uid="{00000000-0005-0000-0000-00006B050000}"/>
    <cellStyle name="Normal GHG Textfiels Bold 3 2 3" xfId="737" xr:uid="{00000000-0005-0000-0000-00006C050000}"/>
    <cellStyle name="Normal GHG Textfiels Bold 3 2 3 2" xfId="1207" xr:uid="{00000000-0005-0000-0000-00006D050000}"/>
    <cellStyle name="Normal GHG Textfiels Bold 3 2 3 3" xfId="1579" xr:uid="{00000000-0005-0000-0000-00006E050000}"/>
    <cellStyle name="Normal GHG Textfiels Bold 3 3" xfId="377" xr:uid="{00000000-0005-0000-0000-00006F050000}"/>
    <cellStyle name="Normal GHG Textfiels Bold 3 3 2" xfId="655" xr:uid="{00000000-0005-0000-0000-000070050000}"/>
    <cellStyle name="Normal GHG Textfiels Bold 3 3 2 2" xfId="870" xr:uid="{00000000-0005-0000-0000-000071050000}"/>
    <cellStyle name="Normal GHG Textfiels Bold 3 3 2 2 2" xfId="1340" xr:uid="{00000000-0005-0000-0000-000072050000}"/>
    <cellStyle name="Normal GHG Textfiels Bold 3 3 2 2 3" xfId="1712" xr:uid="{00000000-0005-0000-0000-000073050000}"/>
    <cellStyle name="Normal GHG Textfiels Bold 3 3 2 3" xfId="1133" xr:uid="{00000000-0005-0000-0000-000074050000}"/>
    <cellStyle name="Normal GHG Textfiels Bold 3 3 2 4" xfId="1506" xr:uid="{00000000-0005-0000-0000-000075050000}"/>
    <cellStyle name="Normal GHG Textfiels Bold 3 3 3" xfId="598" xr:uid="{00000000-0005-0000-0000-000076050000}"/>
    <cellStyle name="Normal GHG Textfiels Bold 3 3 3 2" xfId="813" xr:uid="{00000000-0005-0000-0000-000077050000}"/>
    <cellStyle name="Normal GHG Textfiels Bold 3 3 3 2 2" xfId="1283" xr:uid="{00000000-0005-0000-0000-000078050000}"/>
    <cellStyle name="Normal GHG Textfiels Bold 3 3 3 2 3" xfId="1655" xr:uid="{00000000-0005-0000-0000-000079050000}"/>
    <cellStyle name="Normal GHG Textfiels Bold 3 3 3 3" xfId="1076" xr:uid="{00000000-0005-0000-0000-00007A050000}"/>
    <cellStyle name="Normal GHG Textfiels Bold 3 3 3 4" xfId="1449" xr:uid="{00000000-0005-0000-0000-00007B050000}"/>
    <cellStyle name="Normal GHG Textfiels Bold 3 3 4" xfId="573" xr:uid="{00000000-0005-0000-0000-00007C050000}"/>
    <cellStyle name="Normal GHG Textfiels Bold 3 3 4 2" xfId="788" xr:uid="{00000000-0005-0000-0000-00007D050000}"/>
    <cellStyle name="Normal GHG Textfiels Bold 3 3 4 2 2" xfId="1258" xr:uid="{00000000-0005-0000-0000-00007E050000}"/>
    <cellStyle name="Normal GHG Textfiels Bold 3 3 4 2 3" xfId="1630" xr:uid="{00000000-0005-0000-0000-00007F050000}"/>
    <cellStyle name="Normal GHG Textfiels Bold 3 3 4 3" xfId="1051" xr:uid="{00000000-0005-0000-0000-000080050000}"/>
    <cellStyle name="Normal GHG Textfiels Bold 3 3 4 4" xfId="1424" xr:uid="{00000000-0005-0000-0000-000081050000}"/>
    <cellStyle name="Normal GHG Textfiels Bold 3 3 5" xfId="981" xr:uid="{00000000-0005-0000-0000-000082050000}"/>
    <cellStyle name="Normal GHG Textfiels Bold 3 3 6" xfId="935" xr:uid="{00000000-0005-0000-0000-000083050000}"/>
    <cellStyle name="Normal GHG Textfiels Bold 4" xfId="28" xr:uid="{00000000-0005-0000-0000-000084050000}"/>
    <cellStyle name="Normal GHG whole table" xfId="17" xr:uid="{00000000-0005-0000-0000-000085050000}"/>
    <cellStyle name="Normal GHG whole table 2" xfId="448" xr:uid="{00000000-0005-0000-0000-000086050000}"/>
    <cellStyle name="Normal GHG whole table 2 2" xfId="594" xr:uid="{00000000-0005-0000-0000-000087050000}"/>
    <cellStyle name="Normal GHG whole table 2 2 2" xfId="809" xr:uid="{00000000-0005-0000-0000-000088050000}"/>
    <cellStyle name="Normal GHG whole table 2 2 2 2" xfId="1279" xr:uid="{00000000-0005-0000-0000-000089050000}"/>
    <cellStyle name="Normal GHG whole table 2 2 2 3" xfId="1651" xr:uid="{00000000-0005-0000-0000-00008A050000}"/>
    <cellStyle name="Normal GHG whole table 2 2 3" xfId="1072" xr:uid="{00000000-0005-0000-0000-00008B050000}"/>
    <cellStyle name="Normal GHG whole table 2 2 4" xfId="1445" xr:uid="{00000000-0005-0000-0000-00008C050000}"/>
    <cellStyle name="Normal GHG whole table 2 3" xfId="738" xr:uid="{00000000-0005-0000-0000-00008D050000}"/>
    <cellStyle name="Normal GHG whole table 2 3 2" xfId="1208" xr:uid="{00000000-0005-0000-0000-00008E050000}"/>
    <cellStyle name="Normal GHG whole table 2 3 3" xfId="1580" xr:uid="{00000000-0005-0000-0000-00008F050000}"/>
    <cellStyle name="Normal GHG whole table 3" xfId="297" xr:uid="{00000000-0005-0000-0000-000090050000}"/>
    <cellStyle name="Normal GHG whole table 3 2" xfId="634" xr:uid="{00000000-0005-0000-0000-000091050000}"/>
    <cellStyle name="Normal GHG whole table 3 2 2" xfId="849" xr:uid="{00000000-0005-0000-0000-000092050000}"/>
    <cellStyle name="Normal GHG whole table 3 2 2 2" xfId="1319" xr:uid="{00000000-0005-0000-0000-000093050000}"/>
    <cellStyle name="Normal GHG whole table 3 2 2 3" xfId="1691" xr:uid="{00000000-0005-0000-0000-000094050000}"/>
    <cellStyle name="Normal GHG whole table 3 2 3" xfId="1112" xr:uid="{00000000-0005-0000-0000-000095050000}"/>
    <cellStyle name="Normal GHG whole table 3 2 4" xfId="1485" xr:uid="{00000000-0005-0000-0000-000096050000}"/>
    <cellStyle name="Normal GHG whole table 3 3" xfId="555" xr:uid="{00000000-0005-0000-0000-000097050000}"/>
    <cellStyle name="Normal GHG whole table 3 3 2" xfId="770" xr:uid="{00000000-0005-0000-0000-000098050000}"/>
    <cellStyle name="Normal GHG whole table 3 3 2 2" xfId="1240" xr:uid="{00000000-0005-0000-0000-000099050000}"/>
    <cellStyle name="Normal GHG whole table 3 3 2 3" xfId="1612" xr:uid="{00000000-0005-0000-0000-00009A050000}"/>
    <cellStyle name="Normal GHG whole table 3 3 3" xfId="1033" xr:uid="{00000000-0005-0000-0000-00009B050000}"/>
    <cellStyle name="Normal GHG whole table 3 3 4" xfId="1406" xr:uid="{00000000-0005-0000-0000-00009C050000}"/>
    <cellStyle name="Normal GHG whole table 3 4" xfId="642" xr:uid="{00000000-0005-0000-0000-00009D050000}"/>
    <cellStyle name="Normal GHG whole table 3 4 2" xfId="857" xr:uid="{00000000-0005-0000-0000-00009E050000}"/>
    <cellStyle name="Normal GHG whole table 3 4 2 2" xfId="1327" xr:uid="{00000000-0005-0000-0000-00009F050000}"/>
    <cellStyle name="Normal GHG whole table 3 4 2 3" xfId="1699" xr:uid="{00000000-0005-0000-0000-0000A0050000}"/>
    <cellStyle name="Normal GHG whole table 3 4 3" xfId="1120" xr:uid="{00000000-0005-0000-0000-0000A1050000}"/>
    <cellStyle name="Normal GHG whole table 3 4 4" xfId="1493" xr:uid="{00000000-0005-0000-0000-0000A2050000}"/>
    <cellStyle name="Normal GHG whole table 3 5" xfId="969" xr:uid="{00000000-0005-0000-0000-0000A3050000}"/>
    <cellStyle name="Normal GHG whole table 3 6" xfId="915" xr:uid="{00000000-0005-0000-0000-0000A4050000}"/>
    <cellStyle name="Normal GHG whole table 4" xfId="63" xr:uid="{00000000-0005-0000-0000-0000A5050000}"/>
    <cellStyle name="Normal GHG-Shade" xfId="18" xr:uid="{00000000-0005-0000-0000-0000A6050000}"/>
    <cellStyle name="Normal GHG-Shade 2" xfId="181" xr:uid="{00000000-0005-0000-0000-0000A7050000}"/>
    <cellStyle name="Normal GHG-Shade 2 2" xfId="182" xr:uid="{00000000-0005-0000-0000-0000A8050000}"/>
    <cellStyle name="Normal GHG-Shade 2 3" xfId="183" xr:uid="{00000000-0005-0000-0000-0000A9050000}"/>
    <cellStyle name="Normal GHG-Shade 2 4" xfId="213" xr:uid="{00000000-0005-0000-0000-0000AA050000}"/>
    <cellStyle name="Normal GHG-Shade 2 5" xfId="378" xr:uid="{00000000-0005-0000-0000-0000AB050000}"/>
    <cellStyle name="Normal GHG-Shade 3" xfId="184" xr:uid="{00000000-0005-0000-0000-0000AC050000}"/>
    <cellStyle name="Normal GHG-Shade 3 2" xfId="185" xr:uid="{00000000-0005-0000-0000-0000AD050000}"/>
    <cellStyle name="Normal GHG-Shade 4" xfId="186" xr:uid="{00000000-0005-0000-0000-0000AE050000}"/>
    <cellStyle name="Normal GHG-Shade 4 2" xfId="449" xr:uid="{00000000-0005-0000-0000-0000AF050000}"/>
    <cellStyle name="Normal GHG-Shade 5" xfId="31" xr:uid="{00000000-0005-0000-0000-0000B0050000}"/>
    <cellStyle name="Normal_AFOLU_worksheetsv02" xfId="44" xr:uid="{00000000-0005-0000-0000-0000B1050000}"/>
    <cellStyle name="Normál_Munka1" xfId="40" xr:uid="{00000000-0005-0000-0000-0000B2050000}"/>
    <cellStyle name="Normal_Sheet3 2" xfId="58" xr:uid="{00000000-0005-0000-0000-0000B3050000}"/>
    <cellStyle name="Note 2" xfId="187" xr:uid="{00000000-0005-0000-0000-0000B4050000}"/>
    <cellStyle name="Note 2 2" xfId="577" xr:uid="{00000000-0005-0000-0000-0000B5050000}"/>
    <cellStyle name="Note 2 2 2" xfId="792" xr:uid="{00000000-0005-0000-0000-0000B6050000}"/>
    <cellStyle name="Note 2 2 2 2" xfId="1262" xr:uid="{00000000-0005-0000-0000-0000B7050000}"/>
    <cellStyle name="Note 2 2 2 3" xfId="1634" xr:uid="{00000000-0005-0000-0000-0000B8050000}"/>
    <cellStyle name="Note 2 2 3" xfId="1055" xr:uid="{00000000-0005-0000-0000-0000B9050000}"/>
    <cellStyle name="Note 2 2 4" xfId="1428" xr:uid="{00000000-0005-0000-0000-0000BA050000}"/>
    <cellStyle name="Note 2 3" xfId="641" xr:uid="{00000000-0005-0000-0000-0000BB050000}"/>
    <cellStyle name="Note 2 3 2" xfId="856" xr:uid="{00000000-0005-0000-0000-0000BC050000}"/>
    <cellStyle name="Note 2 3 2 2" xfId="1326" xr:uid="{00000000-0005-0000-0000-0000BD050000}"/>
    <cellStyle name="Note 2 3 2 3" xfId="1698" xr:uid="{00000000-0005-0000-0000-0000BE050000}"/>
    <cellStyle name="Note 2 3 3" xfId="1119" xr:uid="{00000000-0005-0000-0000-0000BF050000}"/>
    <cellStyle name="Note 2 3 4" xfId="1492" xr:uid="{00000000-0005-0000-0000-0000C0050000}"/>
    <cellStyle name="Note 2 4" xfId="536" xr:uid="{00000000-0005-0000-0000-0000C1050000}"/>
    <cellStyle name="Note 2 4 2" xfId="751" xr:uid="{00000000-0005-0000-0000-0000C2050000}"/>
    <cellStyle name="Note 2 4 2 2" xfId="1221" xr:uid="{00000000-0005-0000-0000-0000C3050000}"/>
    <cellStyle name="Note 2 4 2 3" xfId="1593" xr:uid="{00000000-0005-0000-0000-0000C4050000}"/>
    <cellStyle name="Note 2 4 3" xfId="1014" xr:uid="{00000000-0005-0000-0000-0000C5050000}"/>
    <cellStyle name="Note 2 4 4" xfId="1387" xr:uid="{00000000-0005-0000-0000-0000C6050000}"/>
    <cellStyle name="Note 2 5" xfId="700" xr:uid="{00000000-0005-0000-0000-0000C7050000}"/>
    <cellStyle name="Note 2 5 2" xfId="1177" xr:uid="{00000000-0005-0000-0000-0000C8050000}"/>
    <cellStyle name="Note 2 5 3" xfId="1550" xr:uid="{00000000-0005-0000-0000-0000C9050000}"/>
    <cellStyle name="Note 2 6" xfId="929" xr:uid="{00000000-0005-0000-0000-0000CA050000}"/>
    <cellStyle name="Note 2 7" xfId="996" xr:uid="{00000000-0005-0000-0000-0000CB050000}"/>
    <cellStyle name="Note 3" xfId="252" xr:uid="{00000000-0005-0000-0000-0000CC050000}"/>
    <cellStyle name="Note 3 2" xfId="605" xr:uid="{00000000-0005-0000-0000-0000CD050000}"/>
    <cellStyle name="Note 3 2 2" xfId="820" xr:uid="{00000000-0005-0000-0000-0000CE050000}"/>
    <cellStyle name="Note 3 2 2 2" xfId="1290" xr:uid="{00000000-0005-0000-0000-0000CF050000}"/>
    <cellStyle name="Note 3 2 2 3" xfId="1662" xr:uid="{00000000-0005-0000-0000-0000D0050000}"/>
    <cellStyle name="Note 3 2 3" xfId="1083" xr:uid="{00000000-0005-0000-0000-0000D1050000}"/>
    <cellStyle name="Note 3 2 4" xfId="1456" xr:uid="{00000000-0005-0000-0000-0000D2050000}"/>
    <cellStyle name="Note 3 3" xfId="571" xr:uid="{00000000-0005-0000-0000-0000D3050000}"/>
    <cellStyle name="Note 3 3 2" xfId="786" xr:uid="{00000000-0005-0000-0000-0000D4050000}"/>
    <cellStyle name="Note 3 3 2 2" xfId="1256" xr:uid="{00000000-0005-0000-0000-0000D5050000}"/>
    <cellStyle name="Note 3 3 2 3" xfId="1628" xr:uid="{00000000-0005-0000-0000-0000D6050000}"/>
    <cellStyle name="Note 3 3 3" xfId="1049" xr:uid="{00000000-0005-0000-0000-0000D7050000}"/>
    <cellStyle name="Note 3 3 4" xfId="1422" xr:uid="{00000000-0005-0000-0000-0000D8050000}"/>
    <cellStyle name="Note 3 4" xfId="589" xr:uid="{00000000-0005-0000-0000-0000D9050000}"/>
    <cellStyle name="Note 3 4 2" xfId="804" xr:uid="{00000000-0005-0000-0000-0000DA050000}"/>
    <cellStyle name="Note 3 4 2 2" xfId="1274" xr:uid="{00000000-0005-0000-0000-0000DB050000}"/>
    <cellStyle name="Note 3 4 2 3" xfId="1646" xr:uid="{00000000-0005-0000-0000-0000DC050000}"/>
    <cellStyle name="Note 3 4 3" xfId="1067" xr:uid="{00000000-0005-0000-0000-0000DD050000}"/>
    <cellStyle name="Note 3 4 4" xfId="1440" xr:uid="{00000000-0005-0000-0000-0000DE050000}"/>
    <cellStyle name="Note 3 5" xfId="706" xr:uid="{00000000-0005-0000-0000-0000DF050000}"/>
    <cellStyle name="Note 3 5 2" xfId="1183" xr:uid="{00000000-0005-0000-0000-0000E0050000}"/>
    <cellStyle name="Note 3 5 3" xfId="1556" xr:uid="{00000000-0005-0000-0000-0000E1050000}"/>
    <cellStyle name="Note 3 6" xfId="943" xr:uid="{00000000-0005-0000-0000-0000E2050000}"/>
    <cellStyle name="Note 3 7" xfId="941" xr:uid="{00000000-0005-0000-0000-0000E3050000}"/>
    <cellStyle name="Notiz" xfId="188" xr:uid="{00000000-0005-0000-0000-0000E4050000}"/>
    <cellStyle name="Notiz 2" xfId="578" xr:uid="{00000000-0005-0000-0000-0000E5050000}"/>
    <cellStyle name="Notiz 2 2" xfId="793" xr:uid="{00000000-0005-0000-0000-0000E6050000}"/>
    <cellStyle name="Notiz 2 2 2" xfId="1263" xr:uid="{00000000-0005-0000-0000-0000E7050000}"/>
    <cellStyle name="Notiz 2 2 3" xfId="1635" xr:uid="{00000000-0005-0000-0000-0000E8050000}"/>
    <cellStyle name="Notiz 2 3" xfId="1056" xr:uid="{00000000-0005-0000-0000-0000E9050000}"/>
    <cellStyle name="Notiz 2 4" xfId="1429" xr:uid="{00000000-0005-0000-0000-0000EA050000}"/>
    <cellStyle name="Notiz 3" xfId="640" xr:uid="{00000000-0005-0000-0000-0000EB050000}"/>
    <cellStyle name="Notiz 3 2" xfId="855" xr:uid="{00000000-0005-0000-0000-0000EC050000}"/>
    <cellStyle name="Notiz 3 2 2" xfId="1325" xr:uid="{00000000-0005-0000-0000-0000ED050000}"/>
    <cellStyle name="Notiz 3 2 3" xfId="1697" xr:uid="{00000000-0005-0000-0000-0000EE050000}"/>
    <cellStyle name="Notiz 3 3" xfId="1118" xr:uid="{00000000-0005-0000-0000-0000EF050000}"/>
    <cellStyle name="Notiz 3 4" xfId="1491" xr:uid="{00000000-0005-0000-0000-0000F0050000}"/>
    <cellStyle name="Notiz 4" xfId="609" xr:uid="{00000000-0005-0000-0000-0000F1050000}"/>
    <cellStyle name="Notiz 4 2" xfId="824" xr:uid="{00000000-0005-0000-0000-0000F2050000}"/>
    <cellStyle name="Notiz 4 2 2" xfId="1294" xr:uid="{00000000-0005-0000-0000-0000F3050000}"/>
    <cellStyle name="Notiz 4 2 3" xfId="1666" xr:uid="{00000000-0005-0000-0000-0000F4050000}"/>
    <cellStyle name="Notiz 4 3" xfId="1087" xr:uid="{00000000-0005-0000-0000-0000F5050000}"/>
    <cellStyle name="Notiz 4 4" xfId="1460" xr:uid="{00000000-0005-0000-0000-0000F6050000}"/>
    <cellStyle name="Notiz 5" xfId="701" xr:uid="{00000000-0005-0000-0000-0000F7050000}"/>
    <cellStyle name="Notiz 5 2" xfId="1178" xr:uid="{00000000-0005-0000-0000-0000F8050000}"/>
    <cellStyle name="Notiz 5 3" xfId="1551" xr:uid="{00000000-0005-0000-0000-0000F9050000}"/>
    <cellStyle name="Notiz 6" xfId="930" xr:uid="{00000000-0005-0000-0000-0000FA050000}"/>
    <cellStyle name="Notiz 7" xfId="997" xr:uid="{00000000-0005-0000-0000-0000FB050000}"/>
    <cellStyle name="Output 2" xfId="189" xr:uid="{00000000-0005-0000-0000-0000FC050000}"/>
    <cellStyle name="Output 2 2" xfId="579" xr:uid="{00000000-0005-0000-0000-0000FD050000}"/>
    <cellStyle name="Output 2 2 2" xfId="794" xr:uid="{00000000-0005-0000-0000-0000FE050000}"/>
    <cellStyle name="Output 2 2 2 2" xfId="1264" xr:uid="{00000000-0005-0000-0000-0000FF050000}"/>
    <cellStyle name="Output 2 2 2 3" xfId="1636" xr:uid="{00000000-0005-0000-0000-000000060000}"/>
    <cellStyle name="Output 2 2 3" xfId="1057" xr:uid="{00000000-0005-0000-0000-000001060000}"/>
    <cellStyle name="Output 2 2 4" xfId="1430" xr:uid="{00000000-0005-0000-0000-000002060000}"/>
    <cellStyle name="Output 2 3" xfId="675" xr:uid="{00000000-0005-0000-0000-000003060000}"/>
    <cellStyle name="Output 2 3 2" xfId="890" xr:uid="{00000000-0005-0000-0000-000004060000}"/>
    <cellStyle name="Output 2 3 2 2" xfId="1360" xr:uid="{00000000-0005-0000-0000-000005060000}"/>
    <cellStyle name="Output 2 3 2 3" xfId="1732" xr:uid="{00000000-0005-0000-0000-000006060000}"/>
    <cellStyle name="Output 2 3 3" xfId="1153" xr:uid="{00000000-0005-0000-0000-000007060000}"/>
    <cellStyle name="Output 2 3 4" xfId="1526" xr:uid="{00000000-0005-0000-0000-000008060000}"/>
    <cellStyle name="Output 2 4" xfId="702" xr:uid="{00000000-0005-0000-0000-000009060000}"/>
    <cellStyle name="Output 2 4 2" xfId="1179" xr:uid="{00000000-0005-0000-0000-00000A060000}"/>
    <cellStyle name="Output 2 4 3" xfId="1552" xr:uid="{00000000-0005-0000-0000-00000B060000}"/>
    <cellStyle name="Output 2 5" xfId="931" xr:uid="{00000000-0005-0000-0000-00000C060000}"/>
    <cellStyle name="Output 2 6" xfId="975" xr:uid="{00000000-0005-0000-0000-00000D060000}"/>
    <cellStyle name="Output 3" xfId="253" xr:uid="{00000000-0005-0000-0000-00000E060000}"/>
    <cellStyle name="Output 3 2" xfId="606" xr:uid="{00000000-0005-0000-0000-00000F060000}"/>
    <cellStyle name="Output 3 2 2" xfId="821" xr:uid="{00000000-0005-0000-0000-000010060000}"/>
    <cellStyle name="Output 3 2 2 2" xfId="1291" xr:uid="{00000000-0005-0000-0000-000011060000}"/>
    <cellStyle name="Output 3 2 2 3" xfId="1663" xr:uid="{00000000-0005-0000-0000-000012060000}"/>
    <cellStyle name="Output 3 2 3" xfId="1084" xr:uid="{00000000-0005-0000-0000-000013060000}"/>
    <cellStyle name="Output 3 2 4" xfId="1457" xr:uid="{00000000-0005-0000-0000-000014060000}"/>
    <cellStyle name="Output 3 3" xfId="657" xr:uid="{00000000-0005-0000-0000-000015060000}"/>
    <cellStyle name="Output 3 3 2" xfId="872" xr:uid="{00000000-0005-0000-0000-000016060000}"/>
    <cellStyle name="Output 3 3 2 2" xfId="1342" xr:uid="{00000000-0005-0000-0000-000017060000}"/>
    <cellStyle name="Output 3 3 2 3" xfId="1714" xr:uid="{00000000-0005-0000-0000-000018060000}"/>
    <cellStyle name="Output 3 3 3" xfId="1135" xr:uid="{00000000-0005-0000-0000-000019060000}"/>
    <cellStyle name="Output 3 3 4" xfId="1508" xr:uid="{00000000-0005-0000-0000-00001A060000}"/>
    <cellStyle name="Output 3 4" xfId="707" xr:uid="{00000000-0005-0000-0000-00001B060000}"/>
    <cellStyle name="Output 3 4 2" xfId="1184" xr:uid="{00000000-0005-0000-0000-00001C060000}"/>
    <cellStyle name="Output 3 4 3" xfId="1557" xr:uid="{00000000-0005-0000-0000-00001D060000}"/>
    <cellStyle name="Output 3 5" xfId="944" xr:uid="{00000000-0005-0000-0000-00001E060000}"/>
    <cellStyle name="Output 3 6" xfId="927" xr:uid="{00000000-0005-0000-0000-00001F060000}"/>
    <cellStyle name="Pattern" xfId="19" xr:uid="{00000000-0005-0000-0000-000020060000}"/>
    <cellStyle name="Pattern 2" xfId="450" xr:uid="{00000000-0005-0000-0000-000021060000}"/>
    <cellStyle name="Pattern 2 2" xfId="593" xr:uid="{00000000-0005-0000-0000-000022060000}"/>
    <cellStyle name="Pattern 2 2 2" xfId="808" xr:uid="{00000000-0005-0000-0000-000023060000}"/>
    <cellStyle name="Pattern 2 2 2 2" xfId="1278" xr:uid="{00000000-0005-0000-0000-000024060000}"/>
    <cellStyle name="Pattern 2 2 2 3" xfId="1650" xr:uid="{00000000-0005-0000-0000-000025060000}"/>
    <cellStyle name="Pattern 2 2 3" xfId="1071" xr:uid="{00000000-0005-0000-0000-000026060000}"/>
    <cellStyle name="Pattern 2 2 4" xfId="1444" xr:uid="{00000000-0005-0000-0000-000027060000}"/>
    <cellStyle name="Pattern 2 3" xfId="739" xr:uid="{00000000-0005-0000-0000-000028060000}"/>
    <cellStyle name="Pattern 2 3 2" xfId="1209" xr:uid="{00000000-0005-0000-0000-000029060000}"/>
    <cellStyle name="Pattern 2 3 3" xfId="1581" xr:uid="{00000000-0005-0000-0000-00002A060000}"/>
    <cellStyle name="Pattern 3" xfId="299" xr:uid="{00000000-0005-0000-0000-00002B060000}"/>
    <cellStyle name="Pattern 3 2" xfId="636" xr:uid="{00000000-0005-0000-0000-00002C060000}"/>
    <cellStyle name="Pattern 3 2 2" xfId="851" xr:uid="{00000000-0005-0000-0000-00002D060000}"/>
    <cellStyle name="Pattern 3 2 2 2" xfId="1321" xr:uid="{00000000-0005-0000-0000-00002E060000}"/>
    <cellStyle name="Pattern 3 2 2 3" xfId="1693" xr:uid="{00000000-0005-0000-0000-00002F060000}"/>
    <cellStyle name="Pattern 3 2 3" xfId="1114" xr:uid="{00000000-0005-0000-0000-000030060000}"/>
    <cellStyle name="Pattern 3 2 4" xfId="1487" xr:uid="{00000000-0005-0000-0000-000031060000}"/>
    <cellStyle name="Pattern 3 3" xfId="535" xr:uid="{00000000-0005-0000-0000-000032060000}"/>
    <cellStyle name="Pattern 3 3 2" xfId="750" xr:uid="{00000000-0005-0000-0000-000033060000}"/>
    <cellStyle name="Pattern 3 3 2 2" xfId="1220" xr:uid="{00000000-0005-0000-0000-000034060000}"/>
    <cellStyle name="Pattern 3 3 2 3" xfId="1592" xr:uid="{00000000-0005-0000-0000-000035060000}"/>
    <cellStyle name="Pattern 3 3 3" xfId="1013" xr:uid="{00000000-0005-0000-0000-000036060000}"/>
    <cellStyle name="Pattern 3 3 4" xfId="1386" xr:uid="{00000000-0005-0000-0000-000037060000}"/>
    <cellStyle name="Pattern 3 4" xfId="649" xr:uid="{00000000-0005-0000-0000-000038060000}"/>
    <cellStyle name="Pattern 3 4 2" xfId="864" xr:uid="{00000000-0005-0000-0000-000039060000}"/>
    <cellStyle name="Pattern 3 4 2 2" xfId="1334" xr:uid="{00000000-0005-0000-0000-00003A060000}"/>
    <cellStyle name="Pattern 3 4 2 3" xfId="1706" xr:uid="{00000000-0005-0000-0000-00003B060000}"/>
    <cellStyle name="Pattern 3 4 3" xfId="1127" xr:uid="{00000000-0005-0000-0000-00003C060000}"/>
    <cellStyle name="Pattern 3 4 4" xfId="1500" xr:uid="{00000000-0005-0000-0000-00003D060000}"/>
    <cellStyle name="Pattern 3 5" xfId="971" xr:uid="{00000000-0005-0000-0000-00003E060000}"/>
    <cellStyle name="Pattern 3 6" xfId="913" xr:uid="{00000000-0005-0000-0000-00003F060000}"/>
    <cellStyle name="Percent 2" xfId="190" xr:uid="{00000000-0005-0000-0000-000040060000}"/>
    <cellStyle name="Percent 2 2" xfId="451" xr:uid="{00000000-0005-0000-0000-000041060000}"/>
    <cellStyle name="RowLevel_1 2" xfId="73" xr:uid="{00000000-0005-0000-0000-000042060000}"/>
    <cellStyle name="Schlecht" xfId="191" xr:uid="{00000000-0005-0000-0000-000043060000}"/>
    <cellStyle name="Shade" xfId="36" xr:uid="{00000000-0005-0000-0000-000044060000}"/>
    <cellStyle name="Shade 2" xfId="192" xr:uid="{00000000-0005-0000-0000-000045060000}"/>
    <cellStyle name="Shade 2 2" xfId="453" xr:uid="{00000000-0005-0000-0000-000046060000}"/>
    <cellStyle name="Shade 2 2 2" xfId="538" xr:uid="{00000000-0005-0000-0000-000047060000}"/>
    <cellStyle name="Shade 2 2 2 2" xfId="753" xr:uid="{00000000-0005-0000-0000-000048060000}"/>
    <cellStyle name="Shade 2 2 2 2 2" xfId="1223" xr:uid="{00000000-0005-0000-0000-000049060000}"/>
    <cellStyle name="Shade 2 2 2 2 3" xfId="1595" xr:uid="{00000000-0005-0000-0000-00004A060000}"/>
    <cellStyle name="Shade 2 2 2 3" xfId="1016" xr:uid="{00000000-0005-0000-0000-00004B060000}"/>
    <cellStyle name="Shade 2 2 2 4" xfId="1389" xr:uid="{00000000-0005-0000-0000-00004C060000}"/>
    <cellStyle name="Shade 2 2 3" xfId="741" xr:uid="{00000000-0005-0000-0000-00004D060000}"/>
    <cellStyle name="Shade 2 2 3 2" xfId="1211" xr:uid="{00000000-0005-0000-0000-00004E060000}"/>
    <cellStyle name="Shade 2 2 3 3" xfId="1583" xr:uid="{00000000-0005-0000-0000-00004F060000}"/>
    <cellStyle name="Shade 2 3" xfId="301" xr:uid="{00000000-0005-0000-0000-000050060000}"/>
    <cellStyle name="Shade 2 3 2" xfId="638" xr:uid="{00000000-0005-0000-0000-000051060000}"/>
    <cellStyle name="Shade 2 3 2 2" xfId="853" xr:uid="{00000000-0005-0000-0000-000052060000}"/>
    <cellStyle name="Shade 2 3 2 2 2" xfId="1323" xr:uid="{00000000-0005-0000-0000-000053060000}"/>
    <cellStyle name="Shade 2 3 2 2 3" xfId="1695" xr:uid="{00000000-0005-0000-0000-000054060000}"/>
    <cellStyle name="Shade 2 3 2 3" xfId="1116" xr:uid="{00000000-0005-0000-0000-000055060000}"/>
    <cellStyle name="Shade 2 3 2 4" xfId="1489" xr:uid="{00000000-0005-0000-0000-000056060000}"/>
    <cellStyle name="Shade 2 3 3" xfId="667" xr:uid="{00000000-0005-0000-0000-000057060000}"/>
    <cellStyle name="Shade 2 3 3 2" xfId="882" xr:uid="{00000000-0005-0000-0000-000058060000}"/>
    <cellStyle name="Shade 2 3 3 2 2" xfId="1352" xr:uid="{00000000-0005-0000-0000-000059060000}"/>
    <cellStyle name="Shade 2 3 3 2 3" xfId="1724" xr:uid="{00000000-0005-0000-0000-00005A060000}"/>
    <cellStyle name="Shade 2 3 3 3" xfId="1145" xr:uid="{00000000-0005-0000-0000-00005B060000}"/>
    <cellStyle name="Shade 2 3 3 4" xfId="1518" xr:uid="{00000000-0005-0000-0000-00005C060000}"/>
    <cellStyle name="Shade 2 3 4" xfId="581" xr:uid="{00000000-0005-0000-0000-00005D060000}"/>
    <cellStyle name="Shade 2 3 4 2" xfId="796" xr:uid="{00000000-0005-0000-0000-00005E060000}"/>
    <cellStyle name="Shade 2 3 4 2 2" xfId="1266" xr:uid="{00000000-0005-0000-0000-00005F060000}"/>
    <cellStyle name="Shade 2 3 4 2 3" xfId="1638" xr:uid="{00000000-0005-0000-0000-000060060000}"/>
    <cellStyle name="Shade 2 3 4 3" xfId="1059" xr:uid="{00000000-0005-0000-0000-000061060000}"/>
    <cellStyle name="Shade 2 3 4 4" xfId="1432" xr:uid="{00000000-0005-0000-0000-000062060000}"/>
    <cellStyle name="Shade 2 3 5" xfId="973" xr:uid="{00000000-0005-0000-0000-000063060000}"/>
    <cellStyle name="Shade 2 3 6" xfId="911" xr:uid="{00000000-0005-0000-0000-000064060000}"/>
    <cellStyle name="Shade 3" xfId="452" xr:uid="{00000000-0005-0000-0000-000065060000}"/>
    <cellStyle name="Shade 3 2" xfId="592" xr:uid="{00000000-0005-0000-0000-000066060000}"/>
    <cellStyle name="Shade 3 2 2" xfId="807" xr:uid="{00000000-0005-0000-0000-000067060000}"/>
    <cellStyle name="Shade 3 2 2 2" xfId="1277" xr:uid="{00000000-0005-0000-0000-000068060000}"/>
    <cellStyle name="Shade 3 2 2 3" xfId="1649" xr:uid="{00000000-0005-0000-0000-000069060000}"/>
    <cellStyle name="Shade 3 2 3" xfId="1070" xr:uid="{00000000-0005-0000-0000-00006A060000}"/>
    <cellStyle name="Shade 3 2 4" xfId="1443" xr:uid="{00000000-0005-0000-0000-00006B060000}"/>
    <cellStyle name="Shade 3 3" xfId="740" xr:uid="{00000000-0005-0000-0000-00006C060000}"/>
    <cellStyle name="Shade 3 3 2" xfId="1210" xr:uid="{00000000-0005-0000-0000-00006D060000}"/>
    <cellStyle name="Shade 3 3 3" xfId="1582" xr:uid="{00000000-0005-0000-0000-00006E060000}"/>
    <cellStyle name="Shade 4" xfId="300" xr:uid="{00000000-0005-0000-0000-00006F060000}"/>
    <cellStyle name="Shade 4 2" xfId="59" xr:uid="{00000000-0005-0000-0000-000070060000}"/>
    <cellStyle name="Shade 4 2 2" xfId="637" xr:uid="{00000000-0005-0000-0000-000071060000}"/>
    <cellStyle name="Shade 4 2 2 2" xfId="1115" xr:uid="{00000000-0005-0000-0000-000072060000}"/>
    <cellStyle name="Shade 4 2 2 3" xfId="1488" xr:uid="{00000000-0005-0000-0000-000073060000}"/>
    <cellStyle name="Shade 4 2 3" xfId="852" xr:uid="{00000000-0005-0000-0000-000074060000}"/>
    <cellStyle name="Shade 4 2 3 2" xfId="1322" xr:uid="{00000000-0005-0000-0000-000075060000}"/>
    <cellStyle name="Shade 4 2 3 3" xfId="1694" xr:uid="{00000000-0005-0000-0000-000076060000}"/>
    <cellStyle name="Shade 4 3" xfId="666" xr:uid="{00000000-0005-0000-0000-000077060000}"/>
    <cellStyle name="Shade 4 3 2" xfId="881" xr:uid="{00000000-0005-0000-0000-000078060000}"/>
    <cellStyle name="Shade 4 3 2 2" xfId="1351" xr:uid="{00000000-0005-0000-0000-000079060000}"/>
    <cellStyle name="Shade 4 3 2 3" xfId="1723" xr:uid="{00000000-0005-0000-0000-00007A060000}"/>
    <cellStyle name="Shade 4 3 3" xfId="1144" xr:uid="{00000000-0005-0000-0000-00007B060000}"/>
    <cellStyle name="Shade 4 3 4" xfId="1517" xr:uid="{00000000-0005-0000-0000-00007C060000}"/>
    <cellStyle name="Shade 4 4" xfId="528" xr:uid="{00000000-0005-0000-0000-00007D060000}"/>
    <cellStyle name="Shade 4 4 2" xfId="743" xr:uid="{00000000-0005-0000-0000-00007E060000}"/>
    <cellStyle name="Shade 4 4 2 2" xfId="1213" xr:uid="{00000000-0005-0000-0000-00007F060000}"/>
    <cellStyle name="Shade 4 4 2 3" xfId="1585" xr:uid="{00000000-0005-0000-0000-000080060000}"/>
    <cellStyle name="Shade 4 4 3" xfId="1006" xr:uid="{00000000-0005-0000-0000-000081060000}"/>
    <cellStyle name="Shade 4 4 4" xfId="1379" xr:uid="{00000000-0005-0000-0000-000082060000}"/>
    <cellStyle name="Shade 4 5" xfId="972" xr:uid="{00000000-0005-0000-0000-000083060000}"/>
    <cellStyle name="Shade 4 6" xfId="912" xr:uid="{00000000-0005-0000-0000-000084060000}"/>
    <cellStyle name="Shade 5" xfId="70" xr:uid="{00000000-0005-0000-0000-000085060000}"/>
    <cellStyle name="Shade_B_border2" xfId="193" xr:uid="{00000000-0005-0000-0000-000086060000}"/>
    <cellStyle name="Standard 2" xfId="57" xr:uid="{00000000-0005-0000-0000-000087060000}"/>
    <cellStyle name="Standard 2 2" xfId="413" xr:uid="{00000000-0005-0000-0000-000088060000}"/>
    <cellStyle name="Standard 2 2 2" xfId="523" xr:uid="{00000000-0005-0000-0000-000089060000}"/>
    <cellStyle name="Standard 2 3" xfId="522" xr:uid="{00000000-0005-0000-0000-00008A060000}"/>
    <cellStyle name="Title 2" xfId="194" xr:uid="{00000000-0005-0000-0000-00008B060000}"/>
    <cellStyle name="Title 3" xfId="254" xr:uid="{00000000-0005-0000-0000-00008C060000}"/>
    <cellStyle name="Total 2" xfId="195" xr:uid="{00000000-0005-0000-0000-00008D060000}"/>
    <cellStyle name="Total 2 2" xfId="583" xr:uid="{00000000-0005-0000-0000-00008E060000}"/>
    <cellStyle name="Total 2 2 2" xfId="798" xr:uid="{00000000-0005-0000-0000-00008F060000}"/>
    <cellStyle name="Total 2 2 2 2" xfId="1268" xr:uid="{00000000-0005-0000-0000-000090060000}"/>
    <cellStyle name="Total 2 2 2 3" xfId="1640" xr:uid="{00000000-0005-0000-0000-000091060000}"/>
    <cellStyle name="Total 2 2 3" xfId="1061" xr:uid="{00000000-0005-0000-0000-000092060000}"/>
    <cellStyle name="Total 2 2 4" xfId="1434" xr:uid="{00000000-0005-0000-0000-000093060000}"/>
    <cellStyle name="Total 2 3" xfId="644" xr:uid="{00000000-0005-0000-0000-000094060000}"/>
    <cellStyle name="Total 2 3 2" xfId="859" xr:uid="{00000000-0005-0000-0000-000095060000}"/>
    <cellStyle name="Total 2 3 2 2" xfId="1329" xr:uid="{00000000-0005-0000-0000-000096060000}"/>
    <cellStyle name="Total 2 3 2 3" xfId="1701" xr:uid="{00000000-0005-0000-0000-000097060000}"/>
    <cellStyle name="Total 2 3 3" xfId="1122" xr:uid="{00000000-0005-0000-0000-000098060000}"/>
    <cellStyle name="Total 2 3 4" xfId="1495" xr:uid="{00000000-0005-0000-0000-000099060000}"/>
    <cellStyle name="Total 2 4" xfId="532" xr:uid="{00000000-0005-0000-0000-00009A060000}"/>
    <cellStyle name="Total 2 4 2" xfId="747" xr:uid="{00000000-0005-0000-0000-00009B060000}"/>
    <cellStyle name="Total 2 4 2 2" xfId="1217" xr:uid="{00000000-0005-0000-0000-00009C060000}"/>
    <cellStyle name="Total 2 4 2 3" xfId="1589" xr:uid="{00000000-0005-0000-0000-00009D060000}"/>
    <cellStyle name="Total 2 4 3" xfId="1010" xr:uid="{00000000-0005-0000-0000-00009E060000}"/>
    <cellStyle name="Total 2 4 4" xfId="1383" xr:uid="{00000000-0005-0000-0000-00009F060000}"/>
    <cellStyle name="Total 2 5" xfId="703" xr:uid="{00000000-0005-0000-0000-0000A0060000}"/>
    <cellStyle name="Total 2 5 2" xfId="1180" xr:uid="{00000000-0005-0000-0000-0000A1060000}"/>
    <cellStyle name="Total 2 5 3" xfId="1553" xr:uid="{00000000-0005-0000-0000-0000A2060000}"/>
    <cellStyle name="Total 2 6" xfId="932" xr:uid="{00000000-0005-0000-0000-0000A3060000}"/>
    <cellStyle name="Total 2 7" xfId="993" xr:uid="{00000000-0005-0000-0000-0000A4060000}"/>
    <cellStyle name="Total 3" xfId="255" xr:uid="{00000000-0005-0000-0000-0000A5060000}"/>
    <cellStyle name="Total 3 2" xfId="607" xr:uid="{00000000-0005-0000-0000-0000A6060000}"/>
    <cellStyle name="Total 3 2 2" xfId="822" xr:uid="{00000000-0005-0000-0000-0000A7060000}"/>
    <cellStyle name="Total 3 2 2 2" xfId="1292" xr:uid="{00000000-0005-0000-0000-0000A8060000}"/>
    <cellStyle name="Total 3 2 2 3" xfId="1664" xr:uid="{00000000-0005-0000-0000-0000A9060000}"/>
    <cellStyle name="Total 3 2 3" xfId="1085" xr:uid="{00000000-0005-0000-0000-0000AA060000}"/>
    <cellStyle name="Total 3 2 4" xfId="1458" xr:uid="{00000000-0005-0000-0000-0000AB060000}"/>
    <cellStyle name="Total 3 3" xfId="570" xr:uid="{00000000-0005-0000-0000-0000AC060000}"/>
    <cellStyle name="Total 3 3 2" xfId="785" xr:uid="{00000000-0005-0000-0000-0000AD060000}"/>
    <cellStyle name="Total 3 3 2 2" xfId="1255" xr:uid="{00000000-0005-0000-0000-0000AE060000}"/>
    <cellStyle name="Total 3 3 2 3" xfId="1627" xr:uid="{00000000-0005-0000-0000-0000AF060000}"/>
    <cellStyle name="Total 3 3 3" xfId="1048" xr:uid="{00000000-0005-0000-0000-0000B0060000}"/>
    <cellStyle name="Total 3 3 4" xfId="1421" xr:uid="{00000000-0005-0000-0000-0000B1060000}"/>
    <cellStyle name="Total 3 4" xfId="611" xr:uid="{00000000-0005-0000-0000-0000B2060000}"/>
    <cellStyle name="Total 3 4 2" xfId="826" xr:uid="{00000000-0005-0000-0000-0000B3060000}"/>
    <cellStyle name="Total 3 4 2 2" xfId="1296" xr:uid="{00000000-0005-0000-0000-0000B4060000}"/>
    <cellStyle name="Total 3 4 2 3" xfId="1668" xr:uid="{00000000-0005-0000-0000-0000B5060000}"/>
    <cellStyle name="Total 3 4 3" xfId="1089" xr:uid="{00000000-0005-0000-0000-0000B6060000}"/>
    <cellStyle name="Total 3 4 4" xfId="1462" xr:uid="{00000000-0005-0000-0000-0000B7060000}"/>
    <cellStyle name="Total 3 5" xfId="708" xr:uid="{00000000-0005-0000-0000-0000B8060000}"/>
    <cellStyle name="Total 3 5 2" xfId="1185" xr:uid="{00000000-0005-0000-0000-0000B9060000}"/>
    <cellStyle name="Total 3 5 3" xfId="1558" xr:uid="{00000000-0005-0000-0000-0000BA060000}"/>
    <cellStyle name="Total 3 6" xfId="945" xr:uid="{00000000-0005-0000-0000-0000BB060000}"/>
    <cellStyle name="Total 3 7" xfId="940" xr:uid="{00000000-0005-0000-0000-0000BC060000}"/>
    <cellStyle name="Überschrift" xfId="196" xr:uid="{00000000-0005-0000-0000-0000BD060000}"/>
    <cellStyle name="Überschrift 1" xfId="197" xr:uid="{00000000-0005-0000-0000-0000BE060000}"/>
    <cellStyle name="Überschrift 2" xfId="198" xr:uid="{00000000-0005-0000-0000-0000BF060000}"/>
    <cellStyle name="Überschrift 3" xfId="199" xr:uid="{00000000-0005-0000-0000-0000C0060000}"/>
    <cellStyle name="Überschrift 4" xfId="200" xr:uid="{00000000-0005-0000-0000-0000C1060000}"/>
    <cellStyle name="Verknüpfte Zelle" xfId="201" xr:uid="{00000000-0005-0000-0000-0000C2060000}"/>
    <cellStyle name="Warnender Text" xfId="202" xr:uid="{00000000-0005-0000-0000-0000C3060000}"/>
    <cellStyle name="Warnender Text 2" xfId="412" xr:uid="{00000000-0005-0000-0000-0000C4060000}"/>
    <cellStyle name="Warnender Text 3" xfId="303" xr:uid="{00000000-0005-0000-0000-0000C5060000}"/>
    <cellStyle name="Warning Text 2" xfId="203" xr:uid="{00000000-0005-0000-0000-0000C6060000}"/>
    <cellStyle name="Warning Text 3" xfId="256" xr:uid="{00000000-0005-0000-0000-0000C7060000}"/>
    <cellStyle name="Zelle überprüfen" xfId="204" xr:uid="{00000000-0005-0000-0000-0000C8060000}"/>
    <cellStyle name="Гиперссылка" xfId="205" xr:uid="{00000000-0005-0000-0000-0000C9060000}"/>
    <cellStyle name="Гиперссылка 2" xfId="206" xr:uid="{00000000-0005-0000-0000-0000CA060000}"/>
    <cellStyle name="Гиперссылка 3" xfId="214" xr:uid="{00000000-0005-0000-0000-0000CB060000}"/>
    <cellStyle name="Гиперссылка 4" xfId="386" xr:uid="{00000000-0005-0000-0000-0000CC060000}"/>
    <cellStyle name="Обычный_2++" xfId="46" xr:uid="{00000000-0005-0000-0000-0000CD060000}"/>
    <cellStyle name="パーセント" xfId="20" builtinId="5"/>
    <cellStyle name="パーセント 2" xfId="1751" xr:uid="{F6481EDE-4184-4709-BE1A-7A34A9984E5E}"/>
    <cellStyle name="ハイパーリンク" xfId="1750" builtinId="8"/>
    <cellStyle name="桁区切り" xfId="21" builtinId="6"/>
    <cellStyle name="入力 2" xfId="26" xr:uid="{00000000-0005-0000-0000-0000D1060000}"/>
    <cellStyle name="標準" xfId="0" builtinId="0"/>
    <cellStyle name="標準 2" xfId="22" xr:uid="{00000000-0005-0000-0000-0000D3060000}"/>
    <cellStyle name="標準 2 2" xfId="24" xr:uid="{00000000-0005-0000-0000-0000D4060000}"/>
    <cellStyle name="標準 3" xfId="25" xr:uid="{00000000-0005-0000-0000-0000D5060000}"/>
    <cellStyle name="未定義" xfId="23" xr:uid="{00000000-0005-0000-0000-0000D706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bu\co-work\p990240-GHGinventory\Inventory\Inventory2002\Jngi2002\2002&#26356;&#26032;&#20316;&#26989;\CRF%20Software%20v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>
        <row r="7">
          <cell r="B7">
            <v>0</v>
          </cell>
        </row>
      </sheetData>
      <sheetData sheetId="3">
        <row r="20">
          <cell r="H20">
            <v>0</v>
          </cell>
        </row>
      </sheetData>
      <sheetData sheetId="4">
        <row r="14">
          <cell r="H14">
            <v>0</v>
          </cell>
        </row>
      </sheetData>
      <sheetData sheetId="5">
        <row r="15">
          <cell r="H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es.go.jp/gio/copyright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5"/>
  <sheetViews>
    <sheetView showGridLines="0" tabSelected="1" workbookViewId="0"/>
  </sheetViews>
  <sheetFormatPr defaultRowHeight="13.5"/>
  <cols>
    <col min="2" max="2" width="20.375" customWidth="1"/>
    <col min="3" max="3" width="34" customWidth="1"/>
    <col min="4" max="4" width="34.875" customWidth="1"/>
    <col min="5" max="5" width="22.875" customWidth="1"/>
  </cols>
  <sheetData>
    <row r="2" spans="2:4" ht="18.75">
      <c r="B2" s="127" t="s">
        <v>448</v>
      </c>
      <c r="C2" s="11"/>
      <c r="D2" s="12"/>
    </row>
    <row r="3" spans="2:4" ht="18.75">
      <c r="B3" s="127" t="s">
        <v>0</v>
      </c>
      <c r="C3" s="11"/>
      <c r="D3" s="12"/>
    </row>
    <row r="4" spans="2:4" ht="15.75">
      <c r="B4" s="13"/>
      <c r="C4" s="398"/>
      <c r="D4" s="409">
        <v>45047</v>
      </c>
    </row>
    <row r="5" spans="2:4" ht="15">
      <c r="B5" s="12"/>
      <c r="C5" s="399"/>
      <c r="D5" s="400" t="s">
        <v>474</v>
      </c>
    </row>
    <row r="6" spans="2:4" ht="15">
      <c r="B6" s="12"/>
      <c r="C6" s="399"/>
      <c r="D6" s="407"/>
    </row>
    <row r="7" spans="2:4" ht="15">
      <c r="B7" s="12"/>
      <c r="C7" s="12"/>
      <c r="D7" s="12"/>
    </row>
    <row r="8" spans="2:4" ht="15">
      <c r="B8" s="14" t="s">
        <v>475</v>
      </c>
      <c r="C8" s="15" t="s">
        <v>476</v>
      </c>
      <c r="D8" s="14" t="s">
        <v>477</v>
      </c>
    </row>
    <row r="9" spans="2:4" ht="15">
      <c r="B9" s="473" t="s">
        <v>482</v>
      </c>
      <c r="C9" s="474" t="s">
        <v>483</v>
      </c>
      <c r="D9" s="475" t="s">
        <v>484</v>
      </c>
    </row>
    <row r="10" spans="2:4" ht="15">
      <c r="B10" s="192" t="s">
        <v>478</v>
      </c>
      <c r="C10" s="16" t="s">
        <v>460</v>
      </c>
      <c r="D10" s="17" t="s">
        <v>479</v>
      </c>
    </row>
    <row r="11" spans="2:4" ht="96.75" customHeight="1">
      <c r="B11" s="191" t="s">
        <v>480</v>
      </c>
      <c r="C11" s="17" t="s">
        <v>446</v>
      </c>
      <c r="D11" s="17" t="s">
        <v>481</v>
      </c>
    </row>
    <row r="12" spans="2:4" ht="15">
      <c r="B12" s="12"/>
    </row>
    <row r="13" spans="2:4">
      <c r="B13" s="408" t="s">
        <v>473</v>
      </c>
    </row>
    <row r="14" spans="2:4" ht="15">
      <c r="B14" s="410" t="s">
        <v>468</v>
      </c>
    </row>
    <row r="15" spans="2:4" ht="15">
      <c r="B15" s="12"/>
    </row>
  </sheetData>
  <phoneticPr fontId="2"/>
  <hyperlinks>
    <hyperlink ref="B11" location="NIR第4章_排出量以外のデータ!A1" display="NIR第4章_排出量以外のデータ" xr:uid="{00000000-0004-0000-0000-000000000000}"/>
    <hyperlink ref="B10" location="NIR第4章_排出量!A1" display="NIR第4章_排出量" xr:uid="{00000000-0004-0000-0000-000001000000}"/>
    <hyperlink ref="B14" r:id="rId1" xr:uid="{F74D5032-AAA2-4FBA-97EB-15943B084C55}"/>
  </hyperlinks>
  <pageMargins left="0.70866141732283472" right="0.70866141732283472" top="0.74803149606299213" bottom="0.74803149606299213" header="0.31496062992125984" footer="0.31496062992125984"/>
  <pageSetup paperSize="9" scale="140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43"/>
  <sheetViews>
    <sheetView zoomScaleNormal="100" workbookViewId="0">
      <pane xSplit="6" ySplit="5" topLeftCell="G6" activePane="bottomRight" state="frozen"/>
      <selection pane="topRight" activeCell="AA1" sqref="AA1"/>
      <selection pane="bottomLeft" activeCell="A6" sqref="A6"/>
      <selection pane="bottomRight" activeCell="A2" sqref="A2"/>
    </sheetView>
  </sheetViews>
  <sheetFormatPr defaultColWidth="9" defaultRowHeight="12"/>
  <cols>
    <col min="1" max="1" width="9" style="10"/>
    <col min="2" max="2" width="4.125" style="10" customWidth="1"/>
    <col min="3" max="3" width="6.125" style="9" customWidth="1"/>
    <col min="4" max="4" width="17.25" style="8" customWidth="1"/>
    <col min="5" max="5" width="20.5" style="10" customWidth="1"/>
    <col min="6" max="6" width="10.625" style="10" customWidth="1"/>
    <col min="7" max="38" width="6.75" style="10" customWidth="1"/>
    <col min="39" max="16384" width="9" style="10"/>
  </cols>
  <sheetData>
    <row r="1" spans="1:41" ht="12.75">
      <c r="A1" s="199"/>
      <c r="AM1" s="197"/>
    </row>
    <row r="2" spans="1:41" ht="18.75">
      <c r="B2" s="198" t="s">
        <v>1</v>
      </c>
    </row>
    <row r="4" spans="1:41" ht="14.25">
      <c r="B4" s="1" t="s">
        <v>2</v>
      </c>
      <c r="C4" s="25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</row>
    <row r="5" spans="1:41" ht="12.75">
      <c r="B5" s="173" t="s">
        <v>3</v>
      </c>
      <c r="C5" s="427"/>
      <c r="D5" s="427"/>
      <c r="E5" s="428"/>
      <c r="F5" s="252" t="s">
        <v>4</v>
      </c>
      <c r="G5" s="155">
        <v>1990</v>
      </c>
      <c r="H5" s="123">
        <f>G5+1</f>
        <v>1991</v>
      </c>
      <c r="I5" s="123">
        <f t="shared" ref="I5:AL5" si="0">H5+1</f>
        <v>1992</v>
      </c>
      <c r="J5" s="123">
        <f t="shared" si="0"/>
        <v>1993</v>
      </c>
      <c r="K5" s="123">
        <f t="shared" si="0"/>
        <v>1994</v>
      </c>
      <c r="L5" s="123">
        <f t="shared" si="0"/>
        <v>1995</v>
      </c>
      <c r="M5" s="123">
        <f t="shared" si="0"/>
        <v>1996</v>
      </c>
      <c r="N5" s="123">
        <f t="shared" si="0"/>
        <v>1997</v>
      </c>
      <c r="O5" s="123">
        <f t="shared" si="0"/>
        <v>1998</v>
      </c>
      <c r="P5" s="123">
        <f t="shared" si="0"/>
        <v>1999</v>
      </c>
      <c r="Q5" s="123">
        <f t="shared" si="0"/>
        <v>2000</v>
      </c>
      <c r="R5" s="123">
        <f t="shared" si="0"/>
        <v>2001</v>
      </c>
      <c r="S5" s="123">
        <f t="shared" si="0"/>
        <v>2002</v>
      </c>
      <c r="T5" s="123">
        <f t="shared" si="0"/>
        <v>2003</v>
      </c>
      <c r="U5" s="123">
        <f t="shared" si="0"/>
        <v>2004</v>
      </c>
      <c r="V5" s="123">
        <f t="shared" si="0"/>
        <v>2005</v>
      </c>
      <c r="W5" s="123">
        <f t="shared" si="0"/>
        <v>2006</v>
      </c>
      <c r="X5" s="123">
        <f t="shared" si="0"/>
        <v>2007</v>
      </c>
      <c r="Y5" s="123">
        <f t="shared" si="0"/>
        <v>2008</v>
      </c>
      <c r="Z5" s="123">
        <f t="shared" si="0"/>
        <v>2009</v>
      </c>
      <c r="AA5" s="123">
        <f t="shared" si="0"/>
        <v>2010</v>
      </c>
      <c r="AB5" s="123">
        <f t="shared" si="0"/>
        <v>2011</v>
      </c>
      <c r="AC5" s="123">
        <f t="shared" si="0"/>
        <v>2012</v>
      </c>
      <c r="AD5" s="123">
        <f t="shared" si="0"/>
        <v>2013</v>
      </c>
      <c r="AE5" s="123">
        <f t="shared" si="0"/>
        <v>2014</v>
      </c>
      <c r="AF5" s="123">
        <f t="shared" si="0"/>
        <v>2015</v>
      </c>
      <c r="AG5" s="123">
        <f t="shared" si="0"/>
        <v>2016</v>
      </c>
      <c r="AH5" s="123">
        <f t="shared" si="0"/>
        <v>2017</v>
      </c>
      <c r="AI5" s="123">
        <f t="shared" si="0"/>
        <v>2018</v>
      </c>
      <c r="AJ5" s="123">
        <f t="shared" si="0"/>
        <v>2019</v>
      </c>
      <c r="AK5" s="123">
        <f t="shared" si="0"/>
        <v>2020</v>
      </c>
      <c r="AL5" s="123">
        <f t="shared" si="0"/>
        <v>2021</v>
      </c>
    </row>
    <row r="6" spans="1:41" ht="14.25">
      <c r="B6" s="414" t="s">
        <v>5</v>
      </c>
      <c r="C6" s="253" t="s">
        <v>6</v>
      </c>
      <c r="D6" s="254" t="s">
        <v>7</v>
      </c>
      <c r="E6" s="255"/>
      <c r="F6" s="256" t="s">
        <v>8</v>
      </c>
      <c r="G6" s="147">
        <v>38701.103416042592</v>
      </c>
      <c r="H6" s="147">
        <v>40346.744742035473</v>
      </c>
      <c r="I6" s="147">
        <v>41665.79114506545</v>
      </c>
      <c r="J6" s="147">
        <v>41224.494256585334</v>
      </c>
      <c r="K6" s="147">
        <v>42297.116417365723</v>
      </c>
      <c r="L6" s="147">
        <v>42142.02726535382</v>
      </c>
      <c r="M6" s="147">
        <v>42559.539804125336</v>
      </c>
      <c r="N6" s="147">
        <v>39926.083389390726</v>
      </c>
      <c r="O6" s="147">
        <v>35362.599382577479</v>
      </c>
      <c r="P6" s="147">
        <v>35010.124942594921</v>
      </c>
      <c r="Q6" s="147">
        <v>35085.742906855594</v>
      </c>
      <c r="R6" s="147">
        <v>34374.185269382258</v>
      </c>
      <c r="S6" s="147">
        <v>32417.253435765444</v>
      </c>
      <c r="T6" s="147">
        <v>31935.273453308597</v>
      </c>
      <c r="U6" s="147">
        <v>31276.189983420805</v>
      </c>
      <c r="V6" s="147">
        <v>32279.645554026018</v>
      </c>
      <c r="W6" s="147">
        <v>31990.873871774482</v>
      </c>
      <c r="X6" s="147">
        <v>30658.349937916188</v>
      </c>
      <c r="Y6" s="147">
        <v>28552.561480293498</v>
      </c>
      <c r="Z6" s="147">
        <v>25308.481718967807</v>
      </c>
      <c r="AA6" s="147">
        <v>24321.270937421363</v>
      </c>
      <c r="AB6" s="147">
        <v>24982.895526650263</v>
      </c>
      <c r="AC6" s="147">
        <v>25624.79533860795</v>
      </c>
      <c r="AD6" s="147">
        <v>26805.206128279013</v>
      </c>
      <c r="AE6" s="147">
        <v>26557.37523672733</v>
      </c>
      <c r="AF6" s="147">
        <v>25936.139788924989</v>
      </c>
      <c r="AG6" s="147">
        <v>25969.470794926132</v>
      </c>
      <c r="AH6" s="147">
        <v>26428.778063772283</v>
      </c>
      <c r="AI6" s="147">
        <v>26182.943719015086</v>
      </c>
      <c r="AJ6" s="147">
        <v>25328.005761907836</v>
      </c>
      <c r="AK6" s="147">
        <v>24490.267324230699</v>
      </c>
      <c r="AL6" s="147">
        <v>24395.605542970698</v>
      </c>
      <c r="AM6" s="23"/>
    </row>
    <row r="7" spans="1:41" ht="14.25">
      <c r="B7" s="422"/>
      <c r="C7" s="253" t="s">
        <v>9</v>
      </c>
      <c r="D7" s="254" t="s">
        <v>10</v>
      </c>
      <c r="E7" s="255"/>
      <c r="F7" s="256" t="s">
        <v>8</v>
      </c>
      <c r="G7" s="147">
        <v>6674.4490046098008</v>
      </c>
      <c r="H7" s="147">
        <v>6524.5328569297899</v>
      </c>
      <c r="I7" s="147">
        <v>5945.8339540571296</v>
      </c>
      <c r="J7" s="147">
        <v>5842.3534676861218</v>
      </c>
      <c r="K7" s="147">
        <v>5740.0247792311475</v>
      </c>
      <c r="L7" s="147">
        <v>5795.1316308500936</v>
      </c>
      <c r="M7" s="147">
        <v>5789.0719316293607</v>
      </c>
      <c r="N7" s="147">
        <v>5903.8352801359188</v>
      </c>
      <c r="O7" s="147">
        <v>5638.1994106625216</v>
      </c>
      <c r="P7" s="147">
        <v>5703.2053582387398</v>
      </c>
      <c r="Q7" s="147">
        <v>5899.9845210859867</v>
      </c>
      <c r="R7" s="147">
        <v>5594.9262706926856</v>
      </c>
      <c r="S7" s="147">
        <v>5607.0023060629446</v>
      </c>
      <c r="T7" s="147">
        <v>6016.2632307025469</v>
      </c>
      <c r="U7" s="147">
        <v>6398.6869967575658</v>
      </c>
      <c r="V7" s="147">
        <v>6645.7105523034488</v>
      </c>
      <c r="W7" s="147">
        <v>6788.1886315874171</v>
      </c>
      <c r="X7" s="147">
        <v>7012.0890129308336</v>
      </c>
      <c r="Y7" s="147">
        <v>6591.81832614634</v>
      </c>
      <c r="Z7" s="147">
        <v>5364.6005099960848</v>
      </c>
      <c r="AA7" s="147">
        <v>6284.7190568659116</v>
      </c>
      <c r="AB7" s="147">
        <v>5895.7907835699853</v>
      </c>
      <c r="AC7" s="147">
        <v>5679.3251402286451</v>
      </c>
      <c r="AD7" s="147">
        <v>5766.6750900500374</v>
      </c>
      <c r="AE7" s="147">
        <v>5811.9451381047556</v>
      </c>
      <c r="AF7" s="147">
        <v>5477.0464397639898</v>
      </c>
      <c r="AG7" s="147">
        <v>5504.0022085956616</v>
      </c>
      <c r="AH7" s="147">
        <v>5583.2353800745541</v>
      </c>
      <c r="AI7" s="147">
        <v>5615.0174032474988</v>
      </c>
      <c r="AJ7" s="147">
        <v>5200.0262366432871</v>
      </c>
      <c r="AK7" s="147">
        <v>4504.2505011024523</v>
      </c>
      <c r="AL7" s="147">
        <v>4970.7603174966343</v>
      </c>
    </row>
    <row r="8" spans="1:41" ht="14.25">
      <c r="B8" s="422"/>
      <c r="C8" s="253" t="s">
        <v>11</v>
      </c>
      <c r="D8" s="461" t="s">
        <v>12</v>
      </c>
      <c r="E8" s="462"/>
      <c r="F8" s="256" t="s">
        <v>8</v>
      </c>
      <c r="G8" s="175">
        <v>312.93265823101166</v>
      </c>
      <c r="H8" s="175">
        <v>307.97107789698435</v>
      </c>
      <c r="I8" s="175">
        <v>295.29687962532637</v>
      </c>
      <c r="J8" s="175">
        <v>290.63467317525141</v>
      </c>
      <c r="K8" s="175">
        <v>290.02818822876941</v>
      </c>
      <c r="L8" s="175">
        <v>283.40724792134881</v>
      </c>
      <c r="M8" s="175">
        <v>282.81616108587957</v>
      </c>
      <c r="N8" s="175">
        <v>270.4505316939792</v>
      </c>
      <c r="O8" s="175">
        <v>231.01486186880268</v>
      </c>
      <c r="P8" s="175">
        <v>236.17622947190605</v>
      </c>
      <c r="Q8" s="175">
        <v>232.77059403447643</v>
      </c>
      <c r="R8" s="175">
        <v>223.34615935223468</v>
      </c>
      <c r="S8" s="175">
        <v>216.97067555275785</v>
      </c>
      <c r="T8" s="175">
        <v>253.04917488817512</v>
      </c>
      <c r="U8" s="175">
        <v>259.84110151123582</v>
      </c>
      <c r="V8" s="175">
        <v>243.96514344126908</v>
      </c>
      <c r="W8" s="175">
        <v>231.92793937005607</v>
      </c>
      <c r="X8" s="175">
        <v>216.15611100140237</v>
      </c>
      <c r="Y8" s="175">
        <v>183.2383982729593</v>
      </c>
      <c r="Z8" s="175">
        <v>164.79831510666327</v>
      </c>
      <c r="AA8" s="175">
        <v>188.02623863878793</v>
      </c>
      <c r="AB8" s="175">
        <v>188.07840694740474</v>
      </c>
      <c r="AC8" s="175">
        <v>199.57086177654855</v>
      </c>
      <c r="AD8" s="175">
        <v>212.11792199407731</v>
      </c>
      <c r="AE8" s="175">
        <v>209.39134529972279</v>
      </c>
      <c r="AF8" s="175">
        <v>210.50366839149265</v>
      </c>
      <c r="AG8" s="175">
        <v>206.20457113393425</v>
      </c>
      <c r="AH8" s="175">
        <v>213.00806049427757</v>
      </c>
      <c r="AI8" s="175">
        <v>217.2544088476491</v>
      </c>
      <c r="AJ8" s="175">
        <v>197.83983652610891</v>
      </c>
      <c r="AK8" s="175">
        <v>163.5904862519815</v>
      </c>
      <c r="AL8" s="175">
        <v>174.31031148173486</v>
      </c>
    </row>
    <row r="9" spans="1:41" ht="14.25">
      <c r="B9" s="422"/>
      <c r="C9" s="458" t="s">
        <v>13</v>
      </c>
      <c r="D9" s="458" t="s">
        <v>14</v>
      </c>
      <c r="E9" s="257" t="s">
        <v>15</v>
      </c>
      <c r="F9" s="256" t="s">
        <v>8</v>
      </c>
      <c r="G9" s="166">
        <v>928.07790249113896</v>
      </c>
      <c r="H9" s="166">
        <v>975.51527513734368</v>
      </c>
      <c r="I9" s="166">
        <v>917.32145269654939</v>
      </c>
      <c r="J9" s="166">
        <v>956.4515274311841</v>
      </c>
      <c r="K9" s="166">
        <v>1001.7068707467788</v>
      </c>
      <c r="L9" s="166">
        <v>1064.9882506472434</v>
      </c>
      <c r="M9" s="166">
        <v>1026.5943070015142</v>
      </c>
      <c r="N9" s="166">
        <v>984.02867142933508</v>
      </c>
      <c r="O9" s="166">
        <v>942.91026017333206</v>
      </c>
      <c r="P9" s="166">
        <v>951.18905358654172</v>
      </c>
      <c r="Q9" s="166">
        <v>979.73980892559553</v>
      </c>
      <c r="R9" s="166">
        <v>998.05778701664121</v>
      </c>
      <c r="S9" s="166">
        <v>785.35530582115666</v>
      </c>
      <c r="T9" s="166">
        <v>693.10903874199789</v>
      </c>
      <c r="U9" s="166">
        <v>700.01612877221578</v>
      </c>
      <c r="V9" s="166">
        <v>770.73187070462927</v>
      </c>
      <c r="W9" s="166">
        <v>885.25240256628524</v>
      </c>
      <c r="X9" s="166">
        <v>952.61165311724346</v>
      </c>
      <c r="Y9" s="166">
        <v>871.60748223458188</v>
      </c>
      <c r="Z9" s="166">
        <v>845.60260770478021</v>
      </c>
      <c r="AA9" s="166">
        <v>880.16906509062483</v>
      </c>
      <c r="AB9" s="166">
        <v>831.89474373085079</v>
      </c>
      <c r="AC9" s="166">
        <v>928.22906325019403</v>
      </c>
      <c r="AD9" s="166">
        <v>965.70384614617058</v>
      </c>
      <c r="AE9" s="166">
        <v>954.96258832446426</v>
      </c>
      <c r="AF9" s="166">
        <v>829.06436507864805</v>
      </c>
      <c r="AG9" s="166">
        <v>757.95944842003371</v>
      </c>
      <c r="AH9" s="166">
        <v>748.01061397252511</v>
      </c>
      <c r="AI9" s="166">
        <v>647.27339036974627</v>
      </c>
      <c r="AJ9" s="166">
        <v>645.1657687641773</v>
      </c>
      <c r="AK9" s="166">
        <v>697.57363536019352</v>
      </c>
      <c r="AL9" s="166">
        <v>737.79847628943412</v>
      </c>
    </row>
    <row r="10" spans="1:41" ht="24">
      <c r="B10" s="422"/>
      <c r="C10" s="459"/>
      <c r="D10" s="459"/>
      <c r="E10" s="257" t="s">
        <v>16</v>
      </c>
      <c r="F10" s="152" t="s">
        <v>8</v>
      </c>
      <c r="G10" s="175">
        <v>119.43885387104913</v>
      </c>
      <c r="H10" s="175">
        <v>118.02973259521629</v>
      </c>
      <c r="I10" s="175">
        <v>111.23989315980918</v>
      </c>
      <c r="J10" s="175">
        <v>113.3124194561736</v>
      </c>
      <c r="K10" s="175">
        <v>115.68501941874968</v>
      </c>
      <c r="L10" s="175">
        <v>117.5864129321717</v>
      </c>
      <c r="M10" s="175">
        <v>109.35552563670514</v>
      </c>
      <c r="N10" s="175">
        <v>110.09734158601701</v>
      </c>
      <c r="O10" s="175">
        <v>102.71323736484564</v>
      </c>
      <c r="P10" s="175">
        <v>100.31142363110675</v>
      </c>
      <c r="Q10" s="175">
        <v>101.61136996411379</v>
      </c>
      <c r="R10" s="175">
        <v>91.860134886976013</v>
      </c>
      <c r="S10" s="175">
        <v>89.905327585144036</v>
      </c>
      <c r="T10" s="175">
        <v>82.872378261531608</v>
      </c>
      <c r="U10" s="175">
        <v>81.06993481158905</v>
      </c>
      <c r="V10" s="175">
        <v>78.73441785814542</v>
      </c>
      <c r="W10" s="175">
        <v>73.52217579336839</v>
      </c>
      <c r="X10" s="175">
        <v>74.448325752083576</v>
      </c>
      <c r="Y10" s="175">
        <v>69.605290730050356</v>
      </c>
      <c r="Z10" s="175">
        <v>63.155993160730013</v>
      </c>
      <c r="AA10" s="175">
        <v>61.591507468217415</v>
      </c>
      <c r="AB10" s="175">
        <v>60.090979995990381</v>
      </c>
      <c r="AC10" s="175">
        <v>50.61679017167026</v>
      </c>
      <c r="AD10" s="175">
        <v>45.670889237009732</v>
      </c>
      <c r="AE10" s="175">
        <v>48.816982794278772</v>
      </c>
      <c r="AF10" s="175">
        <v>46.806745196986711</v>
      </c>
      <c r="AG10" s="175">
        <v>48.247349974906136</v>
      </c>
      <c r="AH10" s="175">
        <v>43.268237747966616</v>
      </c>
      <c r="AI10" s="175">
        <v>46.798468624738639</v>
      </c>
      <c r="AJ10" s="175">
        <v>43.830167673248269</v>
      </c>
      <c r="AK10" s="175">
        <v>36.140726219865833</v>
      </c>
      <c r="AL10" s="175">
        <v>37.140379130513196</v>
      </c>
      <c r="AM10" s="23"/>
    </row>
    <row r="11" spans="1:41" ht="15" thickBot="1">
      <c r="B11" s="422"/>
      <c r="C11" s="460"/>
      <c r="D11" s="460"/>
      <c r="E11" s="257" t="s">
        <v>17</v>
      </c>
      <c r="F11" s="29" t="s">
        <v>8</v>
      </c>
      <c r="G11" s="30">
        <v>1977.798116311553</v>
      </c>
      <c r="H11" s="30">
        <v>1782.9338244114435</v>
      </c>
      <c r="I11" s="30">
        <v>1580.2588524489495</v>
      </c>
      <c r="J11" s="30">
        <v>1397.3141436781336</v>
      </c>
      <c r="K11" s="30">
        <v>1378.1890879134512</v>
      </c>
      <c r="L11" s="30">
        <v>1285.3902702693156</v>
      </c>
      <c r="M11" s="30">
        <v>1276.7499718219465</v>
      </c>
      <c r="N11" s="30">
        <v>1214.7342988918776</v>
      </c>
      <c r="O11" s="30">
        <v>1160.2640803496386</v>
      </c>
      <c r="P11" s="30">
        <v>1161.2143465623453</v>
      </c>
      <c r="Q11" s="30">
        <v>1187.4277214201697</v>
      </c>
      <c r="R11" s="30">
        <v>1219.5474077443769</v>
      </c>
      <c r="S11" s="30">
        <v>1108.6519241960616</v>
      </c>
      <c r="T11" s="30">
        <v>1042.1393616240816</v>
      </c>
      <c r="U11" s="30">
        <v>1029.3206875690516</v>
      </c>
      <c r="V11" s="30">
        <v>1092.7211850914143</v>
      </c>
      <c r="W11" s="30">
        <v>1099.452366513581</v>
      </c>
      <c r="X11" s="30">
        <v>1180.6455375142718</v>
      </c>
      <c r="Y11" s="30">
        <v>1058.9785961734301</v>
      </c>
      <c r="Z11" s="30">
        <v>904.68137898600196</v>
      </c>
      <c r="AA11" s="30">
        <v>940.25489337332795</v>
      </c>
      <c r="AB11" s="30">
        <v>1024.661188865605</v>
      </c>
      <c r="AC11" s="30">
        <v>1112.4247058562692</v>
      </c>
      <c r="AD11" s="30">
        <v>1134.9376851109771</v>
      </c>
      <c r="AE11" s="30">
        <v>1095.6002341240817</v>
      </c>
      <c r="AF11" s="30">
        <v>1025.9746866828339</v>
      </c>
      <c r="AG11" s="30">
        <v>935.28234405250464</v>
      </c>
      <c r="AH11" s="30">
        <v>923.81241275395678</v>
      </c>
      <c r="AI11" s="30">
        <v>855.72527569278679</v>
      </c>
      <c r="AJ11" s="30">
        <v>817.17348979930807</v>
      </c>
      <c r="AK11" s="30">
        <v>810.82706986457606</v>
      </c>
      <c r="AL11" s="30">
        <v>821.21370069448938</v>
      </c>
    </row>
    <row r="12" spans="1:41" ht="15" thickTop="1">
      <c r="B12" s="443"/>
      <c r="C12" s="232" t="s">
        <v>18</v>
      </c>
      <c r="D12" s="232"/>
      <c r="E12" s="31"/>
      <c r="F12" s="32" t="s">
        <v>8</v>
      </c>
      <c r="G12" s="34">
        <v>48713.799951557143</v>
      </c>
      <c r="H12" s="34">
        <v>50055.727509006254</v>
      </c>
      <c r="I12" s="34">
        <v>50515.742177053216</v>
      </c>
      <c r="J12" s="34">
        <v>49824.560488012197</v>
      </c>
      <c r="K12" s="34">
        <v>50822.750362904619</v>
      </c>
      <c r="L12" s="34">
        <v>50688.531077973988</v>
      </c>
      <c r="M12" s="34">
        <v>51044.127701300742</v>
      </c>
      <c r="N12" s="34">
        <v>48409.229513127852</v>
      </c>
      <c r="O12" s="34">
        <v>43437.701232996616</v>
      </c>
      <c r="P12" s="34">
        <v>43162.221354085559</v>
      </c>
      <c r="Q12" s="34">
        <v>43487.276922285935</v>
      </c>
      <c r="R12" s="34">
        <v>42501.923029075173</v>
      </c>
      <c r="S12" s="34">
        <v>40225.138974983514</v>
      </c>
      <c r="T12" s="34">
        <v>40022.706637526935</v>
      </c>
      <c r="U12" s="34">
        <v>39745.124832842463</v>
      </c>
      <c r="V12" s="34">
        <v>41111.508723424922</v>
      </c>
      <c r="W12" s="34">
        <v>41069.217387605189</v>
      </c>
      <c r="X12" s="34">
        <v>40094.300578232018</v>
      </c>
      <c r="Y12" s="34">
        <v>37327.809573850856</v>
      </c>
      <c r="Z12" s="34">
        <v>32651.320523922066</v>
      </c>
      <c r="AA12" s="34">
        <v>32676.031698858231</v>
      </c>
      <c r="AB12" s="34">
        <v>32983.411629760099</v>
      </c>
      <c r="AC12" s="34">
        <v>33594.961899891277</v>
      </c>
      <c r="AD12" s="34">
        <v>34930.311560817281</v>
      </c>
      <c r="AE12" s="34">
        <v>34678.091525374628</v>
      </c>
      <c r="AF12" s="34">
        <v>33525.535694038939</v>
      </c>
      <c r="AG12" s="34">
        <v>33421.166717103173</v>
      </c>
      <c r="AH12" s="34">
        <v>33940.112768815561</v>
      </c>
      <c r="AI12" s="34">
        <v>33565.012665797505</v>
      </c>
      <c r="AJ12" s="34">
        <v>32232.041261313967</v>
      </c>
      <c r="AK12" s="34">
        <v>30702.649743029768</v>
      </c>
      <c r="AL12" s="34">
        <v>31136.828728063505</v>
      </c>
      <c r="AM12" s="126"/>
    </row>
    <row r="13" spans="1:41" ht="12.75">
      <c r="B13" s="199"/>
      <c r="C13" s="199"/>
      <c r="D13" s="258"/>
      <c r="E13" s="369"/>
      <c r="F13" s="259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27"/>
      <c r="AA13" s="27"/>
      <c r="AB13" s="27"/>
      <c r="AC13" s="27"/>
      <c r="AD13" s="36"/>
      <c r="AE13" s="36"/>
      <c r="AF13" s="36"/>
      <c r="AG13" s="36"/>
      <c r="AH13" s="36"/>
      <c r="AI13" s="201"/>
      <c r="AJ13" s="36"/>
      <c r="AK13" s="36"/>
      <c r="AL13" s="36"/>
      <c r="AO13" s="23"/>
    </row>
    <row r="14" spans="1:41" ht="12.75">
      <c r="C14" s="37"/>
      <c r="D14" s="38"/>
      <c r="E14" s="27"/>
      <c r="F14" s="37"/>
      <c r="G14" s="35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0"/>
      <c r="AJ14" s="238"/>
      <c r="AK14" s="238"/>
      <c r="AL14" s="238"/>
      <c r="AM14" s="238"/>
      <c r="AO14" s="23"/>
    </row>
    <row r="15" spans="1:41" ht="12.75">
      <c r="B15" s="1" t="s">
        <v>19</v>
      </c>
      <c r="C15" s="37"/>
      <c r="D15" s="38"/>
      <c r="E15" s="27"/>
      <c r="F15" s="3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41" ht="12.75">
      <c r="B16" s="173" t="s">
        <v>3</v>
      </c>
      <c r="C16" s="427"/>
      <c r="D16" s="427"/>
      <c r="E16" s="428"/>
      <c r="F16" s="252" t="s">
        <v>4</v>
      </c>
      <c r="G16" s="155">
        <v>1990</v>
      </c>
      <c r="H16" s="123">
        <f t="shared" ref="H16:AL16" si="1">G16+1</f>
        <v>1991</v>
      </c>
      <c r="I16" s="123">
        <f t="shared" si="1"/>
        <v>1992</v>
      </c>
      <c r="J16" s="123">
        <f t="shared" si="1"/>
        <v>1993</v>
      </c>
      <c r="K16" s="123">
        <f t="shared" si="1"/>
        <v>1994</v>
      </c>
      <c r="L16" s="123">
        <f t="shared" si="1"/>
        <v>1995</v>
      </c>
      <c r="M16" s="123">
        <f t="shared" si="1"/>
        <v>1996</v>
      </c>
      <c r="N16" s="123">
        <f t="shared" si="1"/>
        <v>1997</v>
      </c>
      <c r="O16" s="123">
        <f t="shared" si="1"/>
        <v>1998</v>
      </c>
      <c r="P16" s="123">
        <f t="shared" si="1"/>
        <v>1999</v>
      </c>
      <c r="Q16" s="123">
        <f t="shared" si="1"/>
        <v>2000</v>
      </c>
      <c r="R16" s="123">
        <f t="shared" si="1"/>
        <v>2001</v>
      </c>
      <c r="S16" s="123">
        <f t="shared" si="1"/>
        <v>2002</v>
      </c>
      <c r="T16" s="123">
        <f t="shared" si="1"/>
        <v>2003</v>
      </c>
      <c r="U16" s="123">
        <f t="shared" si="1"/>
        <v>2004</v>
      </c>
      <c r="V16" s="123">
        <f t="shared" si="1"/>
        <v>2005</v>
      </c>
      <c r="W16" s="123">
        <f t="shared" si="1"/>
        <v>2006</v>
      </c>
      <c r="X16" s="123">
        <f t="shared" si="1"/>
        <v>2007</v>
      </c>
      <c r="Y16" s="123">
        <f t="shared" si="1"/>
        <v>2008</v>
      </c>
      <c r="Z16" s="123">
        <f t="shared" si="1"/>
        <v>2009</v>
      </c>
      <c r="AA16" s="123">
        <f t="shared" si="1"/>
        <v>2010</v>
      </c>
      <c r="AB16" s="123">
        <f t="shared" si="1"/>
        <v>2011</v>
      </c>
      <c r="AC16" s="123">
        <f t="shared" si="1"/>
        <v>2012</v>
      </c>
      <c r="AD16" s="123">
        <f t="shared" si="1"/>
        <v>2013</v>
      </c>
      <c r="AE16" s="123">
        <f t="shared" si="1"/>
        <v>2014</v>
      </c>
      <c r="AF16" s="123">
        <f t="shared" si="1"/>
        <v>2015</v>
      </c>
      <c r="AG16" s="123">
        <f t="shared" si="1"/>
        <v>2016</v>
      </c>
      <c r="AH16" s="123">
        <f t="shared" si="1"/>
        <v>2017</v>
      </c>
      <c r="AI16" s="123">
        <f t="shared" si="1"/>
        <v>2018</v>
      </c>
      <c r="AJ16" s="123">
        <f t="shared" si="1"/>
        <v>2019</v>
      </c>
      <c r="AK16" s="123">
        <f t="shared" si="1"/>
        <v>2020</v>
      </c>
      <c r="AL16" s="123">
        <f t="shared" si="1"/>
        <v>2021</v>
      </c>
    </row>
    <row r="17" spans="2:40" ht="14.25">
      <c r="B17" s="414" t="s">
        <v>5</v>
      </c>
      <c r="C17" s="253" t="s">
        <v>20</v>
      </c>
      <c r="D17" s="254" t="s">
        <v>21</v>
      </c>
      <c r="E17" s="255"/>
      <c r="F17" s="256" t="s">
        <v>8</v>
      </c>
      <c r="G17" s="175">
        <v>2879.456980449987</v>
      </c>
      <c r="H17" s="175">
        <v>2856.3732248527194</v>
      </c>
      <c r="I17" s="175">
        <v>2885.9592075283686</v>
      </c>
      <c r="J17" s="175">
        <v>2717.4128315005769</v>
      </c>
      <c r="K17" s="175">
        <v>2933.6161440786377</v>
      </c>
      <c r="L17" s="175">
        <v>2937.334645634221</v>
      </c>
      <c r="M17" s="175">
        <v>2923.5350389104387</v>
      </c>
      <c r="N17" s="175">
        <v>2839.7146471649644</v>
      </c>
      <c r="O17" s="175">
        <v>2494.8947553714825</v>
      </c>
      <c r="P17" s="175">
        <v>2842.4882677465935</v>
      </c>
      <c r="Q17" s="175">
        <v>2716.0559912674262</v>
      </c>
      <c r="R17" s="175">
        <v>2556.484249995342</v>
      </c>
      <c r="S17" s="175">
        <v>2381.0427467509862</v>
      </c>
      <c r="T17" s="175">
        <v>2157.4236112997933</v>
      </c>
      <c r="U17" s="175">
        <v>2156.4098613910915</v>
      </c>
      <c r="V17" s="175">
        <v>1843.8515128396782</v>
      </c>
      <c r="W17" s="175">
        <v>1872.1762990332647</v>
      </c>
      <c r="X17" s="175">
        <v>1930.263957647956</v>
      </c>
      <c r="Y17" s="175">
        <v>1678.163142604868</v>
      </c>
      <c r="Z17" s="175">
        <v>1654.9475232545478</v>
      </c>
      <c r="AA17" s="175">
        <v>1837.7283883938844</v>
      </c>
      <c r="AB17" s="175">
        <v>1725.3987355485162</v>
      </c>
      <c r="AC17" s="175">
        <v>1602.9973224438443</v>
      </c>
      <c r="AD17" s="175">
        <v>1669.1200822289197</v>
      </c>
      <c r="AE17" s="175">
        <v>1649.0858767351895</v>
      </c>
      <c r="AF17" s="175">
        <v>1697.1820075338835</v>
      </c>
      <c r="AG17" s="175">
        <v>1352.5556096301498</v>
      </c>
      <c r="AH17" s="175">
        <v>1420.0659804269048</v>
      </c>
      <c r="AI17" s="175">
        <v>1152.3889069811462</v>
      </c>
      <c r="AJ17" s="175">
        <v>1398.9085917748262</v>
      </c>
      <c r="AK17" s="175">
        <v>1103.9711301427574</v>
      </c>
      <c r="AL17" s="175">
        <v>1457.65494844158</v>
      </c>
      <c r="AM17" s="23"/>
    </row>
    <row r="18" spans="2:40" ht="14.25">
      <c r="B18" s="422"/>
      <c r="C18" s="446" t="s">
        <v>22</v>
      </c>
      <c r="D18" s="447" t="s">
        <v>23</v>
      </c>
      <c r="E18" s="156" t="s">
        <v>24</v>
      </c>
      <c r="F18" s="256" t="s">
        <v>8</v>
      </c>
      <c r="G18" s="175" t="s">
        <v>470</v>
      </c>
      <c r="H18" s="175" t="s">
        <v>470</v>
      </c>
      <c r="I18" s="175" t="s">
        <v>470</v>
      </c>
      <c r="J18" s="175" t="s">
        <v>470</v>
      </c>
      <c r="K18" s="175" t="s">
        <v>470</v>
      </c>
      <c r="L18" s="175" t="s">
        <v>470</v>
      </c>
      <c r="M18" s="175" t="s">
        <v>470</v>
      </c>
      <c r="N18" s="175" t="s">
        <v>470</v>
      </c>
      <c r="O18" s="175" t="s">
        <v>470</v>
      </c>
      <c r="P18" s="175" t="s">
        <v>470</v>
      </c>
      <c r="Q18" s="175" t="s">
        <v>470</v>
      </c>
      <c r="R18" s="175" t="s">
        <v>470</v>
      </c>
      <c r="S18" s="175" t="s">
        <v>470</v>
      </c>
      <c r="T18" s="175" t="s">
        <v>470</v>
      </c>
      <c r="U18" s="175" t="s">
        <v>470</v>
      </c>
      <c r="V18" s="175" t="s">
        <v>470</v>
      </c>
      <c r="W18" s="175" t="s">
        <v>470</v>
      </c>
      <c r="X18" s="175" t="s">
        <v>470</v>
      </c>
      <c r="Y18" s="175" t="s">
        <v>470</v>
      </c>
      <c r="Z18" s="175" t="s">
        <v>470</v>
      </c>
      <c r="AA18" s="175" t="s">
        <v>470</v>
      </c>
      <c r="AB18" s="175" t="s">
        <v>470</v>
      </c>
      <c r="AC18" s="175" t="s">
        <v>470</v>
      </c>
      <c r="AD18" s="175" t="s">
        <v>470</v>
      </c>
      <c r="AE18" s="175" t="s">
        <v>470</v>
      </c>
      <c r="AF18" s="175" t="s">
        <v>470</v>
      </c>
      <c r="AG18" s="175" t="s">
        <v>470</v>
      </c>
      <c r="AH18" s="175" t="s">
        <v>470</v>
      </c>
      <c r="AI18" s="175" t="s">
        <v>470</v>
      </c>
      <c r="AJ18" s="175" t="s">
        <v>470</v>
      </c>
      <c r="AK18" s="175" t="s">
        <v>470</v>
      </c>
      <c r="AL18" s="175" t="s">
        <v>470</v>
      </c>
      <c r="AM18" s="23"/>
    </row>
    <row r="19" spans="2:40" ht="14.25">
      <c r="B19" s="422"/>
      <c r="C19" s="443"/>
      <c r="D19" s="449"/>
      <c r="E19" s="156" t="s">
        <v>25</v>
      </c>
      <c r="F19" s="256" t="s">
        <v>8</v>
      </c>
      <c r="G19" s="175" t="s">
        <v>470</v>
      </c>
      <c r="H19" s="175" t="s">
        <v>470</v>
      </c>
      <c r="I19" s="175" t="s">
        <v>470</v>
      </c>
      <c r="J19" s="175" t="s">
        <v>470</v>
      </c>
      <c r="K19" s="175" t="s">
        <v>470</v>
      </c>
      <c r="L19" s="175" t="s">
        <v>470</v>
      </c>
      <c r="M19" s="175" t="s">
        <v>470</v>
      </c>
      <c r="N19" s="175" t="s">
        <v>470</v>
      </c>
      <c r="O19" s="175" t="s">
        <v>470</v>
      </c>
      <c r="P19" s="175" t="s">
        <v>470</v>
      </c>
      <c r="Q19" s="175" t="s">
        <v>470</v>
      </c>
      <c r="R19" s="175" t="s">
        <v>470</v>
      </c>
      <c r="S19" s="175" t="s">
        <v>470</v>
      </c>
      <c r="T19" s="175" t="s">
        <v>470</v>
      </c>
      <c r="U19" s="175" t="s">
        <v>470</v>
      </c>
      <c r="V19" s="175" t="s">
        <v>470</v>
      </c>
      <c r="W19" s="175" t="s">
        <v>470</v>
      </c>
      <c r="X19" s="175" t="s">
        <v>470</v>
      </c>
      <c r="Y19" s="175" t="s">
        <v>470</v>
      </c>
      <c r="Z19" s="175" t="s">
        <v>470</v>
      </c>
      <c r="AA19" s="175" t="s">
        <v>470</v>
      </c>
      <c r="AB19" s="175" t="s">
        <v>470</v>
      </c>
      <c r="AC19" s="175" t="s">
        <v>470</v>
      </c>
      <c r="AD19" s="175" t="s">
        <v>470</v>
      </c>
      <c r="AE19" s="175" t="s">
        <v>470</v>
      </c>
      <c r="AF19" s="175" t="s">
        <v>470</v>
      </c>
      <c r="AG19" s="175" t="s">
        <v>470</v>
      </c>
      <c r="AH19" s="175" t="s">
        <v>470</v>
      </c>
      <c r="AI19" s="175" t="s">
        <v>470</v>
      </c>
      <c r="AJ19" s="175" t="s">
        <v>470</v>
      </c>
      <c r="AK19" s="175" t="s">
        <v>470</v>
      </c>
      <c r="AL19" s="175" t="s">
        <v>470</v>
      </c>
      <c r="AM19" s="23"/>
    </row>
    <row r="20" spans="2:40" ht="14.25">
      <c r="B20" s="422"/>
      <c r="C20" s="253" t="s">
        <v>26</v>
      </c>
      <c r="D20" s="466" t="s">
        <v>27</v>
      </c>
      <c r="E20" s="467"/>
      <c r="F20" s="256" t="s">
        <v>8</v>
      </c>
      <c r="G20" s="175">
        <v>101.88409999999999</v>
      </c>
      <c r="H20" s="175">
        <v>110.68575</v>
      </c>
      <c r="I20" s="175">
        <v>100.9117</v>
      </c>
      <c r="J20" s="175">
        <v>34.86</v>
      </c>
      <c r="K20" s="175">
        <v>34.86</v>
      </c>
      <c r="L20" s="175">
        <v>39.01</v>
      </c>
      <c r="M20" s="175">
        <v>46.48</v>
      </c>
      <c r="N20" s="175">
        <v>40.67</v>
      </c>
      <c r="O20" s="175">
        <v>49.8</v>
      </c>
      <c r="P20" s="175">
        <v>52.29</v>
      </c>
      <c r="Q20" s="175">
        <v>53.12</v>
      </c>
      <c r="R20" s="175">
        <v>51.46</v>
      </c>
      <c r="S20" s="175">
        <v>54.78</v>
      </c>
      <c r="T20" s="175">
        <v>56.44</v>
      </c>
      <c r="U20" s="175">
        <v>58.93</v>
      </c>
      <c r="V20" s="175">
        <v>58.93</v>
      </c>
      <c r="W20" s="175">
        <v>59.76</v>
      </c>
      <c r="X20" s="175">
        <v>62.25</v>
      </c>
      <c r="Y20" s="175">
        <v>51.46</v>
      </c>
      <c r="Z20" s="175">
        <v>43.16</v>
      </c>
      <c r="AA20" s="175">
        <v>62.25</v>
      </c>
      <c r="AB20" s="175">
        <v>65.25</v>
      </c>
      <c r="AC20" s="175">
        <v>51.2</v>
      </c>
      <c r="AD20" s="175">
        <v>59.940000000000005</v>
      </c>
      <c r="AE20" s="175">
        <v>61.92</v>
      </c>
      <c r="AF20" s="175">
        <v>53.13</v>
      </c>
      <c r="AG20" s="175">
        <v>57.72</v>
      </c>
      <c r="AH20" s="175">
        <v>57.75</v>
      </c>
      <c r="AI20" s="175">
        <v>58.5</v>
      </c>
      <c r="AJ20" s="175">
        <v>56.52</v>
      </c>
      <c r="AK20" s="175">
        <v>48.98</v>
      </c>
      <c r="AL20" s="175">
        <v>59.66</v>
      </c>
    </row>
    <row r="21" spans="2:40" ht="14.25">
      <c r="B21" s="422"/>
      <c r="C21" s="446" t="s">
        <v>28</v>
      </c>
      <c r="D21" s="463" t="s">
        <v>29</v>
      </c>
      <c r="E21" s="260" t="s">
        <v>30</v>
      </c>
      <c r="F21" s="248" t="s">
        <v>8</v>
      </c>
      <c r="G21" s="166">
        <v>56.180170000000004</v>
      </c>
      <c r="H21" s="166">
        <v>51.437240000000003</v>
      </c>
      <c r="I21" s="166">
        <v>15.438810000000002</v>
      </c>
      <c r="J21" s="166">
        <v>30.435420000000001</v>
      </c>
      <c r="K21" s="166">
        <v>27.243539999999999</v>
      </c>
      <c r="L21" s="166">
        <v>50.583660000000002</v>
      </c>
      <c r="M21" s="166" t="s">
        <v>469</v>
      </c>
      <c r="N21" s="166" t="s">
        <v>469</v>
      </c>
      <c r="O21" s="166" t="s">
        <v>469</v>
      </c>
      <c r="P21" s="166" t="s">
        <v>469</v>
      </c>
      <c r="Q21" s="166" t="s">
        <v>469</v>
      </c>
      <c r="R21" s="166" t="s">
        <v>469</v>
      </c>
      <c r="S21" s="166" t="s">
        <v>469</v>
      </c>
      <c r="T21" s="166" t="s">
        <v>469</v>
      </c>
      <c r="U21" s="166" t="s">
        <v>469</v>
      </c>
      <c r="V21" s="166" t="s">
        <v>469</v>
      </c>
      <c r="W21" s="166" t="s">
        <v>469</v>
      </c>
      <c r="X21" s="166" t="s">
        <v>469</v>
      </c>
      <c r="Y21" s="166" t="s">
        <v>469</v>
      </c>
      <c r="Z21" s="166" t="s">
        <v>469</v>
      </c>
      <c r="AA21" s="166" t="s">
        <v>469</v>
      </c>
      <c r="AB21" s="166" t="s">
        <v>469</v>
      </c>
      <c r="AC21" s="166" t="s">
        <v>469</v>
      </c>
      <c r="AD21" s="166" t="s">
        <v>469</v>
      </c>
      <c r="AE21" s="166" t="s">
        <v>469</v>
      </c>
      <c r="AF21" s="166" t="s">
        <v>469</v>
      </c>
      <c r="AG21" s="166" t="s">
        <v>469</v>
      </c>
      <c r="AH21" s="166" t="s">
        <v>469</v>
      </c>
      <c r="AI21" s="166" t="s">
        <v>469</v>
      </c>
      <c r="AJ21" s="166" t="s">
        <v>469</v>
      </c>
      <c r="AK21" s="166" t="s">
        <v>469</v>
      </c>
      <c r="AL21" s="166" t="s">
        <v>469</v>
      </c>
    </row>
    <row r="22" spans="2:40" ht="14.25">
      <c r="B22" s="422"/>
      <c r="C22" s="422"/>
      <c r="D22" s="464"/>
      <c r="E22" s="406" t="s">
        <v>467</v>
      </c>
      <c r="F22" s="248" t="s">
        <v>8</v>
      </c>
      <c r="G22" s="166" t="s">
        <v>470</v>
      </c>
      <c r="H22" s="166" t="s">
        <v>470</v>
      </c>
      <c r="I22" s="166" t="s">
        <v>470</v>
      </c>
      <c r="J22" s="166" t="s">
        <v>470</v>
      </c>
      <c r="K22" s="166" t="s">
        <v>470</v>
      </c>
      <c r="L22" s="166" t="s">
        <v>470</v>
      </c>
      <c r="M22" s="166" t="s">
        <v>470</v>
      </c>
      <c r="N22" s="166" t="s">
        <v>470</v>
      </c>
      <c r="O22" s="166" t="s">
        <v>470</v>
      </c>
      <c r="P22" s="166" t="s">
        <v>470</v>
      </c>
      <c r="Q22" s="166" t="s">
        <v>470</v>
      </c>
      <c r="R22" s="166" t="s">
        <v>470</v>
      </c>
      <c r="S22" s="166" t="s">
        <v>470</v>
      </c>
      <c r="T22" s="166" t="s">
        <v>470</v>
      </c>
      <c r="U22" s="166" t="s">
        <v>470</v>
      </c>
      <c r="V22" s="166" t="s">
        <v>470</v>
      </c>
      <c r="W22" s="166" t="s">
        <v>470</v>
      </c>
      <c r="X22" s="166" t="s">
        <v>470</v>
      </c>
      <c r="Y22" s="166" t="s">
        <v>470</v>
      </c>
      <c r="Z22" s="166" t="s">
        <v>470</v>
      </c>
      <c r="AA22" s="166" t="s">
        <v>470</v>
      </c>
      <c r="AB22" s="166" t="s">
        <v>470</v>
      </c>
      <c r="AC22" s="166" t="s">
        <v>470</v>
      </c>
      <c r="AD22" s="166" t="s">
        <v>470</v>
      </c>
      <c r="AE22" s="166" t="s">
        <v>470</v>
      </c>
      <c r="AF22" s="166" t="s">
        <v>470</v>
      </c>
      <c r="AG22" s="166" t="s">
        <v>470</v>
      </c>
      <c r="AH22" s="166" t="s">
        <v>470</v>
      </c>
      <c r="AI22" s="166" t="s">
        <v>470</v>
      </c>
      <c r="AJ22" s="166" t="s">
        <v>470</v>
      </c>
      <c r="AK22" s="166" t="s">
        <v>470</v>
      </c>
      <c r="AL22" s="166" t="s">
        <v>470</v>
      </c>
    </row>
    <row r="23" spans="2:40" ht="24.75">
      <c r="B23" s="422"/>
      <c r="C23" s="422"/>
      <c r="D23" s="464"/>
      <c r="E23" s="257" t="s">
        <v>32</v>
      </c>
      <c r="F23" s="152" t="s">
        <v>8</v>
      </c>
      <c r="G23" s="166">
        <v>149.82980140000001</v>
      </c>
      <c r="H23" s="166">
        <v>145.5652303</v>
      </c>
      <c r="I23" s="166">
        <v>148.95033429999998</v>
      </c>
      <c r="J23" s="166">
        <v>147.29039109999997</v>
      </c>
      <c r="K23" s="166">
        <v>154.23871819999997</v>
      </c>
      <c r="L23" s="166">
        <v>171.35458559999998</v>
      </c>
      <c r="M23" s="166">
        <v>197.4127694</v>
      </c>
      <c r="N23" s="166">
        <v>197.39167719999998</v>
      </c>
      <c r="O23" s="166">
        <v>195.17078499999997</v>
      </c>
      <c r="P23" s="166">
        <v>206.59751669999997</v>
      </c>
      <c r="Q23" s="166">
        <v>192.55677559999998</v>
      </c>
      <c r="R23" s="166">
        <v>187.36997069999998</v>
      </c>
      <c r="S23" s="166">
        <v>192.76032179999999</v>
      </c>
      <c r="T23" s="166">
        <v>191.25779369999998</v>
      </c>
      <c r="U23" s="166">
        <v>192.82528059999996</v>
      </c>
      <c r="V23" s="166">
        <v>200.44111759999996</v>
      </c>
      <c r="W23" s="166">
        <v>205.21397189999996</v>
      </c>
      <c r="X23" s="166">
        <v>199.07821209999997</v>
      </c>
      <c r="Y23" s="166">
        <v>183.71319139999997</v>
      </c>
      <c r="Z23" s="166">
        <v>191.38784069999997</v>
      </c>
      <c r="AA23" s="166">
        <v>184.38076599999997</v>
      </c>
      <c r="AB23" s="166">
        <v>145.79070979999997</v>
      </c>
      <c r="AC23" s="166">
        <v>129.9969222</v>
      </c>
      <c r="AD23" s="166">
        <v>147.91442259999999</v>
      </c>
      <c r="AE23" s="166">
        <v>149.76154289999997</v>
      </c>
      <c r="AF23" s="166">
        <v>169.24853589999998</v>
      </c>
      <c r="AG23" s="166">
        <v>169.54964969999997</v>
      </c>
      <c r="AH23" s="166">
        <v>175.09249869999999</v>
      </c>
      <c r="AI23" s="166">
        <v>172.33194379999998</v>
      </c>
      <c r="AJ23" s="166">
        <v>175.54229309999999</v>
      </c>
      <c r="AK23" s="166">
        <v>174.0509581</v>
      </c>
      <c r="AL23" s="166">
        <v>176.93049629999996</v>
      </c>
      <c r="AM23" s="23"/>
    </row>
    <row r="24" spans="2:40" ht="14.25">
      <c r="B24" s="422"/>
      <c r="C24" s="422"/>
      <c r="D24" s="464"/>
      <c r="E24" s="262" t="s">
        <v>33</v>
      </c>
      <c r="F24" s="152" t="s">
        <v>8</v>
      </c>
      <c r="G24" s="166">
        <v>171.38495999999998</v>
      </c>
      <c r="H24" s="166">
        <v>178.06656000000001</v>
      </c>
      <c r="I24" s="166">
        <v>174.05303999999998</v>
      </c>
      <c r="J24" s="166">
        <v>158.83367999999999</v>
      </c>
      <c r="K24" s="166">
        <v>178.12463999999997</v>
      </c>
      <c r="L24" s="166">
        <v>190.76712000000001</v>
      </c>
      <c r="M24" s="166">
        <v>212.46384</v>
      </c>
      <c r="N24" s="166">
        <v>229.57823999999999</v>
      </c>
      <c r="O24" s="166">
        <v>230.65319999999997</v>
      </c>
      <c r="P24" s="166">
        <v>238.20167999999998</v>
      </c>
      <c r="Q24" s="166">
        <v>230.67119999999997</v>
      </c>
      <c r="R24" s="166">
        <v>208.57703999999998</v>
      </c>
      <c r="S24" s="166">
        <v>212.98247999999998</v>
      </c>
      <c r="T24" s="166">
        <v>227.54328000000001</v>
      </c>
      <c r="U24" s="166">
        <v>230.11199999999999</v>
      </c>
      <c r="V24" s="166">
        <v>240.13631999999998</v>
      </c>
      <c r="W24" s="166">
        <v>233.38584</v>
      </c>
      <c r="X24" s="166">
        <v>229.76447999999999</v>
      </c>
      <c r="Y24" s="166">
        <v>190.79064</v>
      </c>
      <c r="Z24" s="166">
        <v>190.11528000000001</v>
      </c>
      <c r="AA24" s="166">
        <v>202.27823999999998</v>
      </c>
      <c r="AB24" s="166">
        <v>202.15775999999997</v>
      </c>
      <c r="AC24" s="166">
        <v>203.75639999999999</v>
      </c>
      <c r="AD24" s="166">
        <v>219.5436</v>
      </c>
      <c r="AE24" s="166">
        <v>214.494</v>
      </c>
      <c r="AF24" s="166">
        <v>221.45303999999999</v>
      </c>
      <c r="AG24" s="166">
        <v>211.76303999999999</v>
      </c>
      <c r="AH24" s="166">
        <v>226.85903999999999</v>
      </c>
      <c r="AI24" s="166">
        <v>214.43639999999999</v>
      </c>
      <c r="AJ24" s="166">
        <v>210.79656</v>
      </c>
      <c r="AK24" s="166">
        <v>189.58919999999998</v>
      </c>
      <c r="AL24" s="166">
        <v>196.26119999999997</v>
      </c>
    </row>
    <row r="25" spans="2:40" ht="14.25">
      <c r="B25" s="422"/>
      <c r="C25" s="422"/>
      <c r="D25" s="464"/>
      <c r="E25" s="262" t="s">
        <v>34</v>
      </c>
      <c r="F25" s="152" t="s">
        <v>8</v>
      </c>
      <c r="G25" s="166">
        <v>439.70527999999996</v>
      </c>
      <c r="H25" s="166">
        <v>442.19895999999994</v>
      </c>
      <c r="I25" s="166">
        <v>453.89209999999997</v>
      </c>
      <c r="J25" s="166">
        <v>428.54212000000001</v>
      </c>
      <c r="K25" s="166">
        <v>467.11970000000002</v>
      </c>
      <c r="L25" s="166">
        <v>475.64171999999996</v>
      </c>
      <c r="M25" s="166">
        <v>511.75627999999995</v>
      </c>
      <c r="N25" s="166">
        <v>516.67720999999995</v>
      </c>
      <c r="O25" s="166">
        <v>496.16494</v>
      </c>
      <c r="P25" s="166">
        <v>539.52913000000001</v>
      </c>
      <c r="Q25" s="166">
        <v>535.53748999999993</v>
      </c>
      <c r="R25" s="166">
        <v>520.14251999999999</v>
      </c>
      <c r="S25" s="166">
        <v>548.33950000000004</v>
      </c>
      <c r="T25" s="166">
        <v>541.67678999999998</v>
      </c>
      <c r="U25" s="166">
        <v>538.97140999999999</v>
      </c>
      <c r="V25" s="166">
        <v>509.02242999999999</v>
      </c>
      <c r="W25" s="166">
        <v>510.49921999999998</v>
      </c>
      <c r="X25" s="166">
        <v>520.41773000000001</v>
      </c>
      <c r="Y25" s="166">
        <v>411.02139</v>
      </c>
      <c r="Z25" s="166">
        <v>460.76432</v>
      </c>
      <c r="AA25" s="166">
        <v>524.12175000000002</v>
      </c>
      <c r="AB25" s="166">
        <v>485.52300000000002</v>
      </c>
      <c r="AC25" s="166">
        <v>404.01850000000002</v>
      </c>
      <c r="AD25" s="166">
        <v>364.0145</v>
      </c>
      <c r="AE25" s="166">
        <v>341.61298999999997</v>
      </c>
      <c r="AF25" s="166">
        <v>314.65116999999998</v>
      </c>
      <c r="AG25" s="166">
        <v>319.29615999999999</v>
      </c>
      <c r="AH25" s="166">
        <v>323.46373</v>
      </c>
      <c r="AI25" s="166">
        <v>340.95233999999999</v>
      </c>
      <c r="AJ25" s="166">
        <v>333.86768999999998</v>
      </c>
      <c r="AK25" s="166">
        <v>306.42114999999995</v>
      </c>
      <c r="AL25" s="166">
        <v>324.68647999999996</v>
      </c>
      <c r="AM25" s="368"/>
    </row>
    <row r="26" spans="2:40" ht="14.25">
      <c r="B26" s="422"/>
      <c r="C26" s="422"/>
      <c r="D26" s="464"/>
      <c r="E26" s="257" t="s">
        <v>35</v>
      </c>
      <c r="F26" s="152" t="s">
        <v>8</v>
      </c>
      <c r="G26" s="166">
        <v>1633.0073200000002</v>
      </c>
      <c r="H26" s="166">
        <v>1620.8718600000002</v>
      </c>
      <c r="I26" s="166">
        <v>1555.38652</v>
      </c>
      <c r="J26" s="166">
        <v>1412.07232</v>
      </c>
      <c r="K26" s="166">
        <v>1498.75918</v>
      </c>
      <c r="L26" s="166">
        <v>1562.5841600000001</v>
      </c>
      <c r="M26" s="166">
        <v>1571.42362</v>
      </c>
      <c r="N26" s="166">
        <v>1580.5762</v>
      </c>
      <c r="O26" s="166">
        <v>1480.4519599999999</v>
      </c>
      <c r="P26" s="166">
        <v>1603.8109399999998</v>
      </c>
      <c r="Q26" s="166">
        <v>1590.0625</v>
      </c>
      <c r="R26" s="166">
        <v>1517.2806400000002</v>
      </c>
      <c r="S26" s="166">
        <v>1587.40922</v>
      </c>
      <c r="T26" s="166">
        <v>1631.7548400000001</v>
      </c>
      <c r="U26" s="166">
        <v>1666.7295200000001</v>
      </c>
      <c r="V26" s="166">
        <v>1659.2496600000002</v>
      </c>
      <c r="W26" s="166">
        <v>1714.8881999999999</v>
      </c>
      <c r="X26" s="166">
        <v>1731.70604</v>
      </c>
      <c r="Y26" s="166">
        <v>1493.73278</v>
      </c>
      <c r="Z26" s="166">
        <v>1307.54998</v>
      </c>
      <c r="AA26" s="166">
        <v>1504.52512</v>
      </c>
      <c r="AB26" s="166">
        <v>1379.96722</v>
      </c>
      <c r="AC26" s="166">
        <v>1260.8085800000001</v>
      </c>
      <c r="AD26" s="166">
        <v>1294.47722</v>
      </c>
      <c r="AE26" s="166">
        <v>1253.1948200000002</v>
      </c>
      <c r="AF26" s="166">
        <v>1160.6616799999999</v>
      </c>
      <c r="AG26" s="166">
        <v>1168.3599000000002</v>
      </c>
      <c r="AH26" s="166">
        <v>1230.2587800000001</v>
      </c>
      <c r="AI26" s="166">
        <v>1258.68472</v>
      </c>
      <c r="AJ26" s="166">
        <v>1177.57016</v>
      </c>
      <c r="AK26" s="166">
        <v>980.39314000000002</v>
      </c>
      <c r="AL26" s="166">
        <v>1198.02802</v>
      </c>
    </row>
    <row r="27" spans="2:40" ht="14.25">
      <c r="B27" s="422"/>
      <c r="C27" s="422"/>
      <c r="D27" s="464"/>
      <c r="E27" s="207" t="s">
        <v>36</v>
      </c>
      <c r="F27" s="152" t="s">
        <v>8</v>
      </c>
      <c r="G27" s="166">
        <v>117.11710651519499</v>
      </c>
      <c r="H27" s="166">
        <v>122.18109678778097</v>
      </c>
      <c r="I27" s="166">
        <v>114.79937661758576</v>
      </c>
      <c r="J27" s="166">
        <v>111.697112306452</v>
      </c>
      <c r="K27" s="166">
        <v>121.97638477629967</v>
      </c>
      <c r="L27" s="166">
        <v>124.22899675787581</v>
      </c>
      <c r="M27" s="166">
        <v>134.70284312054096</v>
      </c>
      <c r="N27" s="166">
        <v>129.79614554123162</v>
      </c>
      <c r="O27" s="166">
        <v>123.62428396071068</v>
      </c>
      <c r="P27" s="166">
        <v>123.27320520399795</v>
      </c>
      <c r="Q27" s="166">
        <v>118.09887380182865</v>
      </c>
      <c r="R27" s="166">
        <v>105.08223284707621</v>
      </c>
      <c r="S27" s="166">
        <v>110.96069879891745</v>
      </c>
      <c r="T27" s="166">
        <v>105.93807844414903</v>
      </c>
      <c r="U27" s="166">
        <v>105.82820423534065</v>
      </c>
      <c r="V27" s="166">
        <v>80.667811740317774</v>
      </c>
      <c r="W27" s="166">
        <v>66.23772635620854</v>
      </c>
      <c r="X27" s="166">
        <v>67.773016846132677</v>
      </c>
      <c r="Y27" s="166">
        <v>59.35733660825575</v>
      </c>
      <c r="Z27" s="166">
        <v>51.1039350047254</v>
      </c>
      <c r="AA27" s="166">
        <v>59.639641605794161</v>
      </c>
      <c r="AB27" s="166">
        <v>55.339257795609655</v>
      </c>
      <c r="AC27" s="166">
        <v>60.454400002663306</v>
      </c>
      <c r="AD27" s="166">
        <v>59.192066662676964</v>
      </c>
      <c r="AE27" s="166">
        <v>58.211290492420993</v>
      </c>
      <c r="AF27" s="166">
        <v>59.619824168880868</v>
      </c>
      <c r="AG27" s="166">
        <v>58.39338656368087</v>
      </c>
      <c r="AH27" s="166">
        <v>60.894870581604039</v>
      </c>
      <c r="AI27" s="166">
        <v>57.828028740795993</v>
      </c>
      <c r="AJ27" s="166">
        <v>59.88418129902611</v>
      </c>
      <c r="AK27" s="166">
        <v>51.260604930511619</v>
      </c>
      <c r="AL27" s="166">
        <v>56.520451818422707</v>
      </c>
    </row>
    <row r="28" spans="2:40" ht="14.25">
      <c r="B28" s="422"/>
      <c r="C28" s="422"/>
      <c r="D28" s="464"/>
      <c r="E28" s="263" t="s">
        <v>37</v>
      </c>
      <c r="F28" s="225" t="s">
        <v>8</v>
      </c>
      <c r="G28" s="166">
        <v>123.45389020421608</v>
      </c>
      <c r="H28" s="166">
        <v>117.9780983596838</v>
      </c>
      <c r="I28" s="166">
        <v>126.00655091567855</v>
      </c>
      <c r="J28" s="166">
        <v>132.58538856389987</v>
      </c>
      <c r="K28" s="166">
        <v>141.27710268115942</v>
      </c>
      <c r="L28" s="166">
        <v>138.36950740447958</v>
      </c>
      <c r="M28" s="166">
        <v>144.84078912384717</v>
      </c>
      <c r="N28" s="166">
        <v>170.64668636363638</v>
      </c>
      <c r="O28" s="166">
        <v>166.64785867094864</v>
      </c>
      <c r="P28" s="166">
        <v>164.81751495140153</v>
      </c>
      <c r="Q28" s="166">
        <v>162.70145731331803</v>
      </c>
      <c r="R28" s="166">
        <v>120.17454061758895</v>
      </c>
      <c r="S28" s="166">
        <v>114.09905179677209</v>
      </c>
      <c r="T28" s="166">
        <v>121.54296371870885</v>
      </c>
      <c r="U28" s="166">
        <v>123.46118979578394</v>
      </c>
      <c r="V28" s="166">
        <v>113.69859168148882</v>
      </c>
      <c r="W28" s="166">
        <v>117.55606246047432</v>
      </c>
      <c r="X28" s="166">
        <v>114.85572229084323</v>
      </c>
      <c r="Y28" s="166">
        <v>95.604874428524383</v>
      </c>
      <c r="Z28" s="166">
        <v>93.913428250988161</v>
      </c>
      <c r="AA28" s="166">
        <v>102.38393405961794</v>
      </c>
      <c r="AB28" s="166">
        <v>90.629843162321521</v>
      </c>
      <c r="AC28" s="166">
        <v>77.844066298226011</v>
      </c>
      <c r="AD28" s="166">
        <v>88.942464303243256</v>
      </c>
      <c r="AE28" s="166">
        <v>88.258195943825626</v>
      </c>
      <c r="AF28" s="166">
        <v>90.023214934456576</v>
      </c>
      <c r="AG28" s="166">
        <v>90.692990469317692</v>
      </c>
      <c r="AH28" s="166">
        <v>93.591555380617791</v>
      </c>
      <c r="AI28" s="166">
        <v>91.633988863736192</v>
      </c>
      <c r="AJ28" s="166">
        <v>84.897131011857709</v>
      </c>
      <c r="AK28" s="166">
        <v>78.770248616308024</v>
      </c>
      <c r="AL28" s="166">
        <v>92.32262294920217</v>
      </c>
    </row>
    <row r="29" spans="2:40" ht="15" thickBot="1">
      <c r="B29" s="422"/>
      <c r="C29" s="423"/>
      <c r="D29" s="465"/>
      <c r="E29" s="226" t="s">
        <v>38</v>
      </c>
      <c r="F29" s="29" t="s">
        <v>8</v>
      </c>
      <c r="G29" s="166">
        <v>6.1082155700000005</v>
      </c>
      <c r="H29" s="166">
        <v>6.2236682099999996</v>
      </c>
      <c r="I29" s="166">
        <v>7.5054319899999999</v>
      </c>
      <c r="J29" s="166">
        <v>9.9772284999999989</v>
      </c>
      <c r="K29" s="166">
        <v>12.342419390000002</v>
      </c>
      <c r="L29" s="166">
        <v>20.892562389645963</v>
      </c>
      <c r="M29" s="166">
        <v>22.500686654298956</v>
      </c>
      <c r="N29" s="166">
        <v>31.327292436290037</v>
      </c>
      <c r="O29" s="166">
        <v>23.513548860667829</v>
      </c>
      <c r="P29" s="166">
        <v>31.134707640930195</v>
      </c>
      <c r="Q29" s="166">
        <v>38.593975795248845</v>
      </c>
      <c r="R29" s="166">
        <v>35.323110022084563</v>
      </c>
      <c r="S29" s="166">
        <v>29.673340238773772</v>
      </c>
      <c r="T29" s="166">
        <v>33.406722585842701</v>
      </c>
      <c r="U29" s="166">
        <v>33.844430649126998</v>
      </c>
      <c r="V29" s="166">
        <v>33.549101394138489</v>
      </c>
      <c r="W29" s="166">
        <v>32.187860259217622</v>
      </c>
      <c r="X29" s="166">
        <v>31.271031648985598</v>
      </c>
      <c r="Y29" s="166">
        <v>29.905561871212949</v>
      </c>
      <c r="Z29" s="166">
        <v>31.467266173554233</v>
      </c>
      <c r="AA29" s="166">
        <v>33.74822862102863</v>
      </c>
      <c r="AB29" s="166">
        <v>32.485815748704461</v>
      </c>
      <c r="AC29" s="166">
        <v>30.512781018725821</v>
      </c>
      <c r="AD29" s="166">
        <v>27.787170198652756</v>
      </c>
      <c r="AE29" s="166">
        <v>24.140307908120636</v>
      </c>
      <c r="AF29" s="166">
        <v>27.391716870426226</v>
      </c>
      <c r="AG29" s="166">
        <v>28.749567916213987</v>
      </c>
      <c r="AH29" s="166">
        <v>29.211091735964295</v>
      </c>
      <c r="AI29" s="166">
        <v>28.728064139989577</v>
      </c>
      <c r="AJ29" s="166">
        <v>20.849762709983636</v>
      </c>
      <c r="AK29" s="166">
        <v>19.572075196160696</v>
      </c>
      <c r="AL29" s="166">
        <v>16.632601221033074</v>
      </c>
    </row>
    <row r="30" spans="2:40" ht="15" thickTop="1">
      <c r="B30" s="443"/>
      <c r="C30" s="33" t="s">
        <v>18</v>
      </c>
      <c r="D30" s="33"/>
      <c r="E30" s="31"/>
      <c r="F30" s="32" t="s">
        <v>8</v>
      </c>
      <c r="G30" s="34">
        <v>6502.5198481393982</v>
      </c>
      <c r="H30" s="34">
        <v>6501.6178785101847</v>
      </c>
      <c r="I30" s="34">
        <v>6320.2747353516334</v>
      </c>
      <c r="J30" s="34">
        <v>5888.5293879709279</v>
      </c>
      <c r="K30" s="34">
        <v>6317.3432371260969</v>
      </c>
      <c r="L30" s="34">
        <v>6494.4740937862225</v>
      </c>
      <c r="M30" s="34">
        <v>6509.5288592091256</v>
      </c>
      <c r="N30" s="34">
        <v>6508.8192807061223</v>
      </c>
      <c r="O30" s="34">
        <v>5907.0717378638092</v>
      </c>
      <c r="P30" s="34">
        <v>6474.5463462429234</v>
      </c>
      <c r="Q30" s="34">
        <v>6342.7964797778213</v>
      </c>
      <c r="R30" s="34">
        <v>5935.0809321820925</v>
      </c>
      <c r="S30" s="34">
        <v>5892.4609813854495</v>
      </c>
      <c r="T30" s="34">
        <v>5749.0411017484939</v>
      </c>
      <c r="U30" s="34">
        <v>5820.7483086713428</v>
      </c>
      <c r="V30" s="34">
        <v>5471.1839692556241</v>
      </c>
      <c r="W30" s="34">
        <v>5546.5956960091644</v>
      </c>
      <c r="X30" s="34">
        <v>5636.6682685339183</v>
      </c>
      <c r="Y30" s="34">
        <v>4778.0158189128606</v>
      </c>
      <c r="Z30" s="34">
        <v>4603.8288413838163</v>
      </c>
      <c r="AA30" s="34">
        <v>5141.8660936803253</v>
      </c>
      <c r="AB30" s="34">
        <v>4820.5216020551525</v>
      </c>
      <c r="AC30" s="34">
        <v>4399.7095059634594</v>
      </c>
      <c r="AD30" s="34">
        <v>4523.703265993493</v>
      </c>
      <c r="AE30" s="34">
        <v>4442.5408139795572</v>
      </c>
      <c r="AF30" s="34">
        <v>4340.9213554076468</v>
      </c>
      <c r="AG30" s="34">
        <v>3994.5427922793624</v>
      </c>
      <c r="AH30" s="34">
        <v>4179.4178848250904</v>
      </c>
      <c r="AI30" s="34">
        <v>3914.5602455256685</v>
      </c>
      <c r="AJ30" s="34">
        <v>4042.2183708956936</v>
      </c>
      <c r="AK30" s="34">
        <v>3365.5347539857376</v>
      </c>
      <c r="AL30" s="34">
        <v>4072.1077387302385</v>
      </c>
      <c r="AN30" s="165"/>
    </row>
    <row r="31" spans="2:40" ht="14.25">
      <c r="B31" s="414" t="s">
        <v>39</v>
      </c>
      <c r="C31" s="264" t="s">
        <v>22</v>
      </c>
      <c r="D31" s="265" t="s">
        <v>23</v>
      </c>
      <c r="E31" s="156" t="s">
        <v>40</v>
      </c>
      <c r="F31" s="256" t="s">
        <v>41</v>
      </c>
      <c r="G31" s="177" t="s">
        <v>470</v>
      </c>
      <c r="H31" s="177" t="s">
        <v>470</v>
      </c>
      <c r="I31" s="177" t="s">
        <v>470</v>
      </c>
      <c r="J31" s="177" t="s">
        <v>470</v>
      </c>
      <c r="K31" s="177" t="s">
        <v>470</v>
      </c>
      <c r="L31" s="177" t="s">
        <v>470</v>
      </c>
      <c r="M31" s="177" t="s">
        <v>470</v>
      </c>
      <c r="N31" s="177" t="s">
        <v>470</v>
      </c>
      <c r="O31" s="177" t="s">
        <v>470</v>
      </c>
      <c r="P31" s="177" t="s">
        <v>470</v>
      </c>
      <c r="Q31" s="177" t="s">
        <v>470</v>
      </c>
      <c r="R31" s="177" t="s">
        <v>470</v>
      </c>
      <c r="S31" s="177" t="s">
        <v>470</v>
      </c>
      <c r="T31" s="177" t="s">
        <v>470</v>
      </c>
      <c r="U31" s="177" t="s">
        <v>470</v>
      </c>
      <c r="V31" s="177" t="s">
        <v>470</v>
      </c>
      <c r="W31" s="177" t="s">
        <v>470</v>
      </c>
      <c r="X31" s="177" t="s">
        <v>470</v>
      </c>
      <c r="Y31" s="177" t="s">
        <v>470</v>
      </c>
      <c r="Z31" s="177" t="s">
        <v>470</v>
      </c>
      <c r="AA31" s="177" t="s">
        <v>470</v>
      </c>
      <c r="AB31" s="177" t="s">
        <v>470</v>
      </c>
      <c r="AC31" s="177" t="s">
        <v>470</v>
      </c>
      <c r="AD31" s="177" t="s">
        <v>470</v>
      </c>
      <c r="AE31" s="177" t="s">
        <v>470</v>
      </c>
      <c r="AF31" s="177" t="s">
        <v>470</v>
      </c>
      <c r="AG31" s="177" t="s">
        <v>470</v>
      </c>
      <c r="AH31" s="177" t="s">
        <v>470</v>
      </c>
      <c r="AI31" s="177" t="s">
        <v>470</v>
      </c>
      <c r="AJ31" s="177" t="s">
        <v>470</v>
      </c>
      <c r="AK31" s="177" t="s">
        <v>470</v>
      </c>
      <c r="AL31" s="177" t="s">
        <v>470</v>
      </c>
      <c r="AM31" s="23"/>
    </row>
    <row r="32" spans="2:40" ht="14.25">
      <c r="B32" s="422"/>
      <c r="C32" s="446" t="s">
        <v>28</v>
      </c>
      <c r="D32" s="444" t="s">
        <v>42</v>
      </c>
      <c r="E32" s="260" t="s">
        <v>30</v>
      </c>
      <c r="F32" s="256" t="s">
        <v>41</v>
      </c>
      <c r="G32" s="177">
        <v>0.19285729999999998</v>
      </c>
      <c r="H32" s="177">
        <v>0.17657559999999997</v>
      </c>
      <c r="I32" s="177">
        <v>5.2998899999999995E-2</v>
      </c>
      <c r="J32" s="177">
        <v>0.10447979999999998</v>
      </c>
      <c r="K32" s="177">
        <v>9.3522599999999997E-2</v>
      </c>
      <c r="L32" s="177">
        <v>0.17364540000000001</v>
      </c>
      <c r="M32" s="177" t="s">
        <v>469</v>
      </c>
      <c r="N32" s="177" t="s">
        <v>469</v>
      </c>
      <c r="O32" s="177" t="s">
        <v>469</v>
      </c>
      <c r="P32" s="177" t="s">
        <v>469</v>
      </c>
      <c r="Q32" s="177" t="s">
        <v>469</v>
      </c>
      <c r="R32" s="177" t="s">
        <v>469</v>
      </c>
      <c r="S32" s="177" t="s">
        <v>469</v>
      </c>
      <c r="T32" s="177" t="s">
        <v>469</v>
      </c>
      <c r="U32" s="177" t="s">
        <v>469</v>
      </c>
      <c r="V32" s="177" t="s">
        <v>469</v>
      </c>
      <c r="W32" s="177" t="s">
        <v>469</v>
      </c>
      <c r="X32" s="177" t="s">
        <v>469</v>
      </c>
      <c r="Y32" s="177" t="s">
        <v>469</v>
      </c>
      <c r="Z32" s="177" t="s">
        <v>469</v>
      </c>
      <c r="AA32" s="177" t="s">
        <v>469</v>
      </c>
      <c r="AB32" s="177" t="s">
        <v>469</v>
      </c>
      <c r="AC32" s="177" t="s">
        <v>469</v>
      </c>
      <c r="AD32" s="177" t="s">
        <v>469</v>
      </c>
      <c r="AE32" s="177" t="s">
        <v>469</v>
      </c>
      <c r="AF32" s="177" t="s">
        <v>469</v>
      </c>
      <c r="AG32" s="177" t="s">
        <v>469</v>
      </c>
      <c r="AH32" s="177" t="s">
        <v>469</v>
      </c>
      <c r="AI32" s="177" t="s">
        <v>469</v>
      </c>
      <c r="AJ32" s="177" t="s">
        <v>469</v>
      </c>
      <c r="AK32" s="177" t="s">
        <v>469</v>
      </c>
      <c r="AL32" s="177" t="s">
        <v>469</v>
      </c>
    </row>
    <row r="33" spans="2:40" ht="14.25">
      <c r="B33" s="422"/>
      <c r="C33" s="422"/>
      <c r="D33" s="448"/>
      <c r="E33" s="91" t="s">
        <v>31</v>
      </c>
      <c r="F33" s="256" t="s">
        <v>41</v>
      </c>
      <c r="G33" s="177" t="s">
        <v>470</v>
      </c>
      <c r="H33" s="177" t="s">
        <v>470</v>
      </c>
      <c r="I33" s="177" t="s">
        <v>470</v>
      </c>
      <c r="J33" s="177" t="s">
        <v>470</v>
      </c>
      <c r="K33" s="177" t="s">
        <v>470</v>
      </c>
      <c r="L33" s="177" t="s">
        <v>470</v>
      </c>
      <c r="M33" s="177" t="s">
        <v>470</v>
      </c>
      <c r="N33" s="177" t="s">
        <v>470</v>
      </c>
      <c r="O33" s="177" t="s">
        <v>470</v>
      </c>
      <c r="P33" s="177" t="s">
        <v>470</v>
      </c>
      <c r="Q33" s="177" t="s">
        <v>470</v>
      </c>
      <c r="R33" s="177" t="s">
        <v>470</v>
      </c>
      <c r="S33" s="177" t="s">
        <v>470</v>
      </c>
      <c r="T33" s="177" t="s">
        <v>470</v>
      </c>
      <c r="U33" s="177" t="s">
        <v>470</v>
      </c>
      <c r="V33" s="177" t="s">
        <v>470</v>
      </c>
      <c r="W33" s="177" t="s">
        <v>470</v>
      </c>
      <c r="X33" s="177" t="s">
        <v>470</v>
      </c>
      <c r="Y33" s="177" t="s">
        <v>470</v>
      </c>
      <c r="Z33" s="177" t="s">
        <v>470</v>
      </c>
      <c r="AA33" s="177" t="s">
        <v>470</v>
      </c>
      <c r="AB33" s="177" t="s">
        <v>470</v>
      </c>
      <c r="AC33" s="177" t="s">
        <v>470</v>
      </c>
      <c r="AD33" s="177" t="s">
        <v>470</v>
      </c>
      <c r="AE33" s="177" t="s">
        <v>470</v>
      </c>
      <c r="AF33" s="177" t="s">
        <v>470</v>
      </c>
      <c r="AG33" s="177" t="s">
        <v>470</v>
      </c>
      <c r="AH33" s="177" t="s">
        <v>470</v>
      </c>
      <c r="AI33" s="177" t="s">
        <v>470</v>
      </c>
      <c r="AJ33" s="177" t="s">
        <v>470</v>
      </c>
      <c r="AK33" s="177" t="s">
        <v>470</v>
      </c>
      <c r="AL33" s="177" t="s">
        <v>470</v>
      </c>
    </row>
    <row r="34" spans="2:40" ht="24.75">
      <c r="B34" s="422"/>
      <c r="C34" s="422"/>
      <c r="D34" s="448"/>
      <c r="E34" s="257" t="s">
        <v>32</v>
      </c>
      <c r="F34" s="256" t="s">
        <v>41</v>
      </c>
      <c r="G34" s="177">
        <v>1.3412805E-2</v>
      </c>
      <c r="H34" s="177">
        <v>1.3230125000000001E-2</v>
      </c>
      <c r="I34" s="177">
        <v>1.3522329999999999E-2</v>
      </c>
      <c r="J34" s="177">
        <v>1.3712684999999999E-2</v>
      </c>
      <c r="K34" s="177">
        <v>1.4049229999999999E-2</v>
      </c>
      <c r="L34" s="177">
        <v>1.5072125E-2</v>
      </c>
      <c r="M34" s="177">
        <v>1.5942060000000001E-2</v>
      </c>
      <c r="N34" s="177">
        <v>1.7591465000000001E-2</v>
      </c>
      <c r="O34" s="177">
        <v>1.7108170000000002E-2</v>
      </c>
      <c r="P34" s="177">
        <v>1.8053840000000002E-2</v>
      </c>
      <c r="Q34" s="177">
        <v>1.6731935E-2</v>
      </c>
      <c r="R34" s="177" t="s">
        <v>469</v>
      </c>
      <c r="S34" s="177" t="s">
        <v>469</v>
      </c>
      <c r="T34" s="177" t="s">
        <v>469</v>
      </c>
      <c r="U34" s="177" t="s">
        <v>469</v>
      </c>
      <c r="V34" s="177" t="s">
        <v>469</v>
      </c>
      <c r="W34" s="177" t="s">
        <v>469</v>
      </c>
      <c r="X34" s="177" t="s">
        <v>469</v>
      </c>
      <c r="Y34" s="177" t="s">
        <v>469</v>
      </c>
      <c r="Z34" s="177" t="s">
        <v>469</v>
      </c>
      <c r="AA34" s="177" t="s">
        <v>469</v>
      </c>
      <c r="AB34" s="177" t="s">
        <v>469</v>
      </c>
      <c r="AC34" s="177" t="s">
        <v>469</v>
      </c>
      <c r="AD34" s="177" t="s">
        <v>469</v>
      </c>
      <c r="AE34" s="177" t="s">
        <v>469</v>
      </c>
      <c r="AF34" s="177" t="s">
        <v>469</v>
      </c>
      <c r="AG34" s="177" t="s">
        <v>469</v>
      </c>
      <c r="AH34" s="177" t="s">
        <v>469</v>
      </c>
      <c r="AI34" s="177" t="s">
        <v>469</v>
      </c>
      <c r="AJ34" s="177" t="s">
        <v>469</v>
      </c>
      <c r="AK34" s="177" t="s">
        <v>469</v>
      </c>
      <c r="AL34" s="177" t="s">
        <v>469</v>
      </c>
      <c r="AM34" s="23"/>
    </row>
    <row r="35" spans="2:40" ht="14.25">
      <c r="B35" s="422"/>
      <c r="C35" s="422"/>
      <c r="D35" s="448"/>
      <c r="E35" s="91" t="s">
        <v>43</v>
      </c>
      <c r="F35" s="256" t="s">
        <v>41</v>
      </c>
      <c r="G35" s="177" t="s">
        <v>470</v>
      </c>
      <c r="H35" s="177" t="s">
        <v>470</v>
      </c>
      <c r="I35" s="177" t="s">
        <v>470</v>
      </c>
      <c r="J35" s="177" t="s">
        <v>470</v>
      </c>
      <c r="K35" s="177" t="s">
        <v>470</v>
      </c>
      <c r="L35" s="177" t="s">
        <v>470</v>
      </c>
      <c r="M35" s="177" t="s">
        <v>470</v>
      </c>
      <c r="N35" s="177" t="s">
        <v>470</v>
      </c>
      <c r="O35" s="177" t="s">
        <v>470</v>
      </c>
      <c r="P35" s="177" t="s">
        <v>470</v>
      </c>
      <c r="Q35" s="177" t="s">
        <v>470</v>
      </c>
      <c r="R35" s="177" t="s">
        <v>470</v>
      </c>
      <c r="S35" s="177" t="s">
        <v>470</v>
      </c>
      <c r="T35" s="177" t="s">
        <v>470</v>
      </c>
      <c r="U35" s="177" t="s">
        <v>470</v>
      </c>
      <c r="V35" s="177" t="s">
        <v>470</v>
      </c>
      <c r="W35" s="177" t="s">
        <v>470</v>
      </c>
      <c r="X35" s="177" t="s">
        <v>470</v>
      </c>
      <c r="Y35" s="177" t="s">
        <v>470</v>
      </c>
      <c r="Z35" s="177" t="s">
        <v>470</v>
      </c>
      <c r="AA35" s="177" t="s">
        <v>470</v>
      </c>
      <c r="AB35" s="177" t="s">
        <v>470</v>
      </c>
      <c r="AC35" s="177" t="s">
        <v>470</v>
      </c>
      <c r="AD35" s="177" t="s">
        <v>470</v>
      </c>
      <c r="AE35" s="177" t="s">
        <v>470</v>
      </c>
      <c r="AF35" s="177" t="s">
        <v>470</v>
      </c>
      <c r="AG35" s="177" t="s">
        <v>470</v>
      </c>
      <c r="AH35" s="177" t="s">
        <v>470</v>
      </c>
      <c r="AI35" s="177" t="s">
        <v>470</v>
      </c>
      <c r="AJ35" s="177" t="s">
        <v>470</v>
      </c>
      <c r="AK35" s="177" t="s">
        <v>470</v>
      </c>
      <c r="AL35" s="177" t="s">
        <v>470</v>
      </c>
    </row>
    <row r="36" spans="2:40" ht="14.25">
      <c r="B36" s="422"/>
      <c r="C36" s="422"/>
      <c r="D36" s="448"/>
      <c r="E36" s="266" t="s">
        <v>44</v>
      </c>
      <c r="F36" s="256" t="s">
        <v>41</v>
      </c>
      <c r="G36" s="177" t="s">
        <v>470</v>
      </c>
      <c r="H36" s="177" t="s">
        <v>470</v>
      </c>
      <c r="I36" s="177" t="s">
        <v>470</v>
      </c>
      <c r="J36" s="177" t="s">
        <v>470</v>
      </c>
      <c r="K36" s="177" t="s">
        <v>470</v>
      </c>
      <c r="L36" s="177" t="s">
        <v>470</v>
      </c>
      <c r="M36" s="177" t="s">
        <v>470</v>
      </c>
      <c r="N36" s="177" t="s">
        <v>470</v>
      </c>
      <c r="O36" s="177" t="s">
        <v>470</v>
      </c>
      <c r="P36" s="177" t="s">
        <v>470</v>
      </c>
      <c r="Q36" s="177" t="s">
        <v>470</v>
      </c>
      <c r="R36" s="177" t="s">
        <v>470</v>
      </c>
      <c r="S36" s="177" t="s">
        <v>470</v>
      </c>
      <c r="T36" s="177" t="s">
        <v>470</v>
      </c>
      <c r="U36" s="177" t="s">
        <v>470</v>
      </c>
      <c r="V36" s="177" t="s">
        <v>470</v>
      </c>
      <c r="W36" s="177" t="s">
        <v>470</v>
      </c>
      <c r="X36" s="177" t="s">
        <v>470</v>
      </c>
      <c r="Y36" s="177" t="s">
        <v>470</v>
      </c>
      <c r="Z36" s="177" t="s">
        <v>470</v>
      </c>
      <c r="AA36" s="177" t="s">
        <v>470</v>
      </c>
      <c r="AB36" s="177" t="s">
        <v>470</v>
      </c>
      <c r="AC36" s="177" t="s">
        <v>470</v>
      </c>
      <c r="AD36" s="177" t="s">
        <v>470</v>
      </c>
      <c r="AE36" s="177" t="s">
        <v>470</v>
      </c>
      <c r="AF36" s="177" t="s">
        <v>470</v>
      </c>
      <c r="AG36" s="177" t="s">
        <v>470</v>
      </c>
      <c r="AH36" s="177" t="s">
        <v>470</v>
      </c>
      <c r="AI36" s="177" t="s">
        <v>470</v>
      </c>
      <c r="AJ36" s="177" t="s">
        <v>470</v>
      </c>
      <c r="AK36" s="177" t="s">
        <v>470</v>
      </c>
      <c r="AL36" s="177" t="s">
        <v>470</v>
      </c>
    </row>
    <row r="37" spans="2:40" ht="15" thickBot="1">
      <c r="B37" s="422"/>
      <c r="C37" s="422"/>
      <c r="D37" s="448"/>
      <c r="E37" s="266" t="s">
        <v>45</v>
      </c>
      <c r="F37" s="222" t="s">
        <v>41</v>
      </c>
      <c r="G37" s="177" t="s">
        <v>470</v>
      </c>
      <c r="H37" s="177" t="s">
        <v>470</v>
      </c>
      <c r="I37" s="177" t="s">
        <v>470</v>
      </c>
      <c r="J37" s="177" t="s">
        <v>470</v>
      </c>
      <c r="K37" s="177" t="s">
        <v>470</v>
      </c>
      <c r="L37" s="177" t="s">
        <v>470</v>
      </c>
      <c r="M37" s="177" t="s">
        <v>470</v>
      </c>
      <c r="N37" s="177" t="s">
        <v>470</v>
      </c>
      <c r="O37" s="177" t="s">
        <v>470</v>
      </c>
      <c r="P37" s="177" t="s">
        <v>470</v>
      </c>
      <c r="Q37" s="177" t="s">
        <v>470</v>
      </c>
      <c r="R37" s="177" t="s">
        <v>470</v>
      </c>
      <c r="S37" s="177" t="s">
        <v>470</v>
      </c>
      <c r="T37" s="177" t="s">
        <v>470</v>
      </c>
      <c r="U37" s="177" t="s">
        <v>470</v>
      </c>
      <c r="V37" s="177" t="s">
        <v>470</v>
      </c>
      <c r="W37" s="177" t="s">
        <v>470</v>
      </c>
      <c r="X37" s="177" t="s">
        <v>470</v>
      </c>
      <c r="Y37" s="177" t="s">
        <v>470</v>
      </c>
      <c r="Z37" s="177" t="s">
        <v>470</v>
      </c>
      <c r="AA37" s="177" t="s">
        <v>470</v>
      </c>
      <c r="AB37" s="177" t="s">
        <v>470</v>
      </c>
      <c r="AC37" s="177" t="s">
        <v>470</v>
      </c>
      <c r="AD37" s="177" t="s">
        <v>470</v>
      </c>
      <c r="AE37" s="177" t="s">
        <v>470</v>
      </c>
      <c r="AF37" s="177" t="s">
        <v>470</v>
      </c>
      <c r="AG37" s="177" t="s">
        <v>470</v>
      </c>
      <c r="AH37" s="177" t="s">
        <v>470</v>
      </c>
      <c r="AI37" s="177" t="s">
        <v>470</v>
      </c>
      <c r="AJ37" s="177" t="s">
        <v>470</v>
      </c>
      <c r="AK37" s="177" t="s">
        <v>470</v>
      </c>
      <c r="AL37" s="177" t="s">
        <v>470</v>
      </c>
    </row>
    <row r="38" spans="2:40" ht="15" thickTop="1">
      <c r="B38" s="422"/>
      <c r="C38" s="39" t="s">
        <v>18</v>
      </c>
      <c r="D38" s="39"/>
      <c r="E38" s="40"/>
      <c r="F38" s="32" t="s">
        <v>41</v>
      </c>
      <c r="G38" s="115">
        <v>1.4994946251920001</v>
      </c>
      <c r="H38" s="115">
        <v>1.4569888720319999</v>
      </c>
      <c r="I38" s="115">
        <v>1.3497700816480003</v>
      </c>
      <c r="J38" s="115">
        <v>1.2907053436160001</v>
      </c>
      <c r="K38" s="115">
        <v>1.3994458217839998</v>
      </c>
      <c r="L38" s="115">
        <v>1.4837199850879998</v>
      </c>
      <c r="M38" s="115">
        <v>1.3538069313919998</v>
      </c>
      <c r="N38" s="115">
        <v>1.328029399464</v>
      </c>
      <c r="O38" s="115">
        <v>1.3356442453119999</v>
      </c>
      <c r="P38" s="115">
        <v>1.3133162038240001</v>
      </c>
      <c r="Q38" s="115">
        <v>1.3658007893999997</v>
      </c>
      <c r="R38" s="115">
        <v>1.317153748568</v>
      </c>
      <c r="S38" s="115">
        <v>1.322590472016</v>
      </c>
      <c r="T38" s="115">
        <v>1.2215341819679999</v>
      </c>
      <c r="U38" s="115">
        <v>1.3371098178879999</v>
      </c>
      <c r="V38" s="115">
        <v>1.3476005288640001</v>
      </c>
      <c r="W38" s="115">
        <v>1.3663161701920001</v>
      </c>
      <c r="X38" s="115">
        <v>1.2118708062000001</v>
      </c>
      <c r="Y38" s="115">
        <v>1.2695734993199999</v>
      </c>
      <c r="Z38" s="115">
        <v>1.433229572568</v>
      </c>
      <c r="AA38" s="115">
        <v>1.4491437532799998</v>
      </c>
      <c r="AB38" s="115">
        <v>1.4285009527999999</v>
      </c>
      <c r="AC38" s="115">
        <v>1.1257847764</v>
      </c>
      <c r="AD38" s="115">
        <v>1.12802853152</v>
      </c>
      <c r="AE38" s="115">
        <v>1.0089478660560001</v>
      </c>
      <c r="AF38" s="115">
        <v>1.2714960746000001</v>
      </c>
      <c r="AG38" s="115">
        <v>1.0704856582400002</v>
      </c>
      <c r="AH38" s="115">
        <v>1.0102147712833951</v>
      </c>
      <c r="AI38" s="115">
        <v>0.90841999211999991</v>
      </c>
      <c r="AJ38" s="115">
        <v>0.99548779067999993</v>
      </c>
      <c r="AK38" s="115">
        <v>0.95362012439999977</v>
      </c>
      <c r="AL38" s="115">
        <v>1.0806631730800005</v>
      </c>
    </row>
    <row r="39" spans="2:40" ht="14.25">
      <c r="B39" s="443"/>
      <c r="C39" s="267" t="s">
        <v>18</v>
      </c>
      <c r="D39" s="267"/>
      <c r="E39" s="176"/>
      <c r="F39" s="141" t="s">
        <v>46</v>
      </c>
      <c r="G39" s="93">
        <v>37.487365629800003</v>
      </c>
      <c r="H39" s="93">
        <v>36.4247218008</v>
      </c>
      <c r="I39" s="93">
        <v>33.744252041200006</v>
      </c>
      <c r="J39" s="93">
        <v>32.267633590400003</v>
      </c>
      <c r="K39" s="93">
        <v>34.986145544599992</v>
      </c>
      <c r="L39" s="93">
        <v>37.092999627199994</v>
      </c>
      <c r="M39" s="93">
        <v>33.845173284799998</v>
      </c>
      <c r="N39" s="93">
        <v>33.200734986599997</v>
      </c>
      <c r="O39" s="93">
        <v>33.391106132799997</v>
      </c>
      <c r="P39" s="93">
        <v>32.832905095600005</v>
      </c>
      <c r="Q39" s="93">
        <v>34.145019734999991</v>
      </c>
      <c r="R39" s="93">
        <v>32.928843714199999</v>
      </c>
      <c r="S39" s="93">
        <v>33.064761800399999</v>
      </c>
      <c r="T39" s="93">
        <v>30.538354549199997</v>
      </c>
      <c r="U39" s="93">
        <v>33.427745447199996</v>
      </c>
      <c r="V39" s="93">
        <v>33.690013221600005</v>
      </c>
      <c r="W39" s="93">
        <v>34.157904254800002</v>
      </c>
      <c r="X39" s="93">
        <v>30.296770155000001</v>
      </c>
      <c r="Y39" s="93">
        <v>31.739337482999996</v>
      </c>
      <c r="Z39" s="93">
        <v>35.830739314200002</v>
      </c>
      <c r="AA39" s="93">
        <v>36.228593831999994</v>
      </c>
      <c r="AB39" s="93">
        <v>35.712523819999994</v>
      </c>
      <c r="AC39" s="93">
        <v>28.144619410000001</v>
      </c>
      <c r="AD39" s="93">
        <v>28.200713288000003</v>
      </c>
      <c r="AE39" s="93">
        <v>25.223696651400001</v>
      </c>
      <c r="AF39" s="93">
        <v>31.787401865000003</v>
      </c>
      <c r="AG39" s="93">
        <v>26.762141456000005</v>
      </c>
      <c r="AH39" s="93">
        <v>25.255369282084878</v>
      </c>
      <c r="AI39" s="93">
        <v>22.710499802999998</v>
      </c>
      <c r="AJ39" s="93">
        <v>24.887194766999997</v>
      </c>
      <c r="AK39" s="93">
        <v>23.840503109999993</v>
      </c>
      <c r="AL39" s="93">
        <v>27.016579327000013</v>
      </c>
      <c r="AN39" s="165"/>
    </row>
    <row r="40" spans="2:40" ht="14.25">
      <c r="B40" s="414" t="s">
        <v>47</v>
      </c>
      <c r="C40" s="253" t="s">
        <v>48</v>
      </c>
      <c r="D40" s="254" t="s">
        <v>49</v>
      </c>
      <c r="E40" s="255"/>
      <c r="F40" s="256" t="s">
        <v>50</v>
      </c>
      <c r="G40" s="145">
        <v>2.4700000000000002</v>
      </c>
      <c r="H40" s="145">
        <v>2.46</v>
      </c>
      <c r="I40" s="145">
        <v>2.48</v>
      </c>
      <c r="J40" s="145">
        <v>2.44</v>
      </c>
      <c r="K40" s="145">
        <v>2.5</v>
      </c>
      <c r="L40" s="145">
        <v>2.46</v>
      </c>
      <c r="M40" s="145">
        <v>2.4</v>
      </c>
      <c r="N40" s="145">
        <v>2.48</v>
      </c>
      <c r="O40" s="145">
        <v>2.5499999999999998</v>
      </c>
      <c r="P40" s="145">
        <v>2.4700000000000002</v>
      </c>
      <c r="Q40" s="145">
        <v>2.5701283999999998</v>
      </c>
      <c r="R40" s="145">
        <v>2.35926663</v>
      </c>
      <c r="S40" s="145">
        <v>2.42741958</v>
      </c>
      <c r="T40" s="145">
        <v>2.5922862000000002</v>
      </c>
      <c r="U40" s="145">
        <v>2.6409898199999997</v>
      </c>
      <c r="V40" s="145">
        <v>2.5178146399999997</v>
      </c>
      <c r="W40" s="145">
        <v>2.2801511999999997</v>
      </c>
      <c r="X40" s="145">
        <v>1.9008690400000001</v>
      </c>
      <c r="Y40" s="145">
        <v>1.6216345000000001</v>
      </c>
      <c r="Z40" s="145">
        <v>1.5384040000000001</v>
      </c>
      <c r="AA40" s="145">
        <v>1.81173418</v>
      </c>
      <c r="AB40" s="145">
        <v>1.4879580100000001</v>
      </c>
      <c r="AC40" s="145">
        <v>1.5308628399999999</v>
      </c>
      <c r="AD40" s="145">
        <v>1.5399367500000001</v>
      </c>
      <c r="AE40" s="145">
        <v>1.5478331400000001</v>
      </c>
      <c r="AF40" s="145">
        <v>1.3982688000000001</v>
      </c>
      <c r="AG40" s="145">
        <v>1.2794329199999999</v>
      </c>
      <c r="AH40" s="145">
        <v>1.1609088600000002</v>
      </c>
      <c r="AI40" s="145">
        <v>1.0687290599999999</v>
      </c>
      <c r="AJ40" s="145">
        <v>1.0201521599999999</v>
      </c>
      <c r="AK40" s="145">
        <v>0.68015099999999995</v>
      </c>
      <c r="AL40" s="145">
        <v>0.86041498869999999</v>
      </c>
    </row>
    <row r="41" spans="2:40" ht="14.25">
      <c r="B41" s="416"/>
      <c r="C41" s="264" t="s">
        <v>51</v>
      </c>
      <c r="D41" s="268" t="s">
        <v>52</v>
      </c>
      <c r="E41" s="269"/>
      <c r="F41" s="222" t="s">
        <v>50</v>
      </c>
      <c r="G41" s="145">
        <v>24.197573999999999</v>
      </c>
      <c r="H41" s="145">
        <v>21.861768000000001</v>
      </c>
      <c r="I41" s="145">
        <v>21.560027999999999</v>
      </c>
      <c r="J41" s="145">
        <v>21.117570000000001</v>
      </c>
      <c r="K41" s="145">
        <v>24.268073999999999</v>
      </c>
      <c r="L41" s="145">
        <v>24.032603999999999</v>
      </c>
      <c r="M41" s="145">
        <v>27.342155999999999</v>
      </c>
      <c r="N41" s="145">
        <v>29.108604</v>
      </c>
      <c r="O41" s="145">
        <v>25.120560000000001</v>
      </c>
      <c r="P41" s="145">
        <v>3.9843976379160013</v>
      </c>
      <c r="Q41" s="145">
        <v>12.559185673056001</v>
      </c>
      <c r="R41" s="145">
        <v>2.2048893995519996</v>
      </c>
      <c r="S41" s="145">
        <v>1.5686287381920014</v>
      </c>
      <c r="T41" s="145">
        <v>1.4707744231980007</v>
      </c>
      <c r="U41" s="145">
        <v>2.706117317681997</v>
      </c>
      <c r="V41" s="145">
        <v>1.6755413943000017</v>
      </c>
      <c r="W41" s="145">
        <v>2.9608943673120005</v>
      </c>
      <c r="X41" s="145">
        <v>0.87390695462400081</v>
      </c>
      <c r="Y41" s="145">
        <v>2.4498230037119986</v>
      </c>
      <c r="Z41" s="145">
        <v>3.4922289260760011</v>
      </c>
      <c r="AA41" s="145">
        <v>1.6648456602300008</v>
      </c>
      <c r="AB41" s="145">
        <v>1.0525698628080007</v>
      </c>
      <c r="AC41" s="145">
        <v>0.50567128919999993</v>
      </c>
      <c r="AD41" s="145">
        <v>0.76773815501400211</v>
      </c>
      <c r="AE41" s="145">
        <v>0.4786424053080014</v>
      </c>
      <c r="AF41" s="145">
        <v>0.37857819026400136</v>
      </c>
      <c r="AG41" s="145">
        <v>0.48966407582400145</v>
      </c>
      <c r="AH41" s="145">
        <v>0.3030068286000015</v>
      </c>
      <c r="AI41" s="145">
        <v>0.19694087072400157</v>
      </c>
      <c r="AJ41" s="145">
        <v>0.31493402959800071</v>
      </c>
      <c r="AK41" s="145">
        <v>1.1431088775600018</v>
      </c>
      <c r="AL41" s="145">
        <v>0.16251303551999924</v>
      </c>
    </row>
    <row r="42" spans="2:40" ht="14.25">
      <c r="B42" s="416"/>
      <c r="C42" s="446" t="s">
        <v>53</v>
      </c>
      <c r="D42" s="447" t="s">
        <v>54</v>
      </c>
      <c r="E42" s="91" t="s">
        <v>55</v>
      </c>
      <c r="F42" s="248" t="s">
        <v>50</v>
      </c>
      <c r="G42" s="145">
        <v>4.6642696772308998</v>
      </c>
      <c r="H42" s="145">
        <v>4.8521251895828588</v>
      </c>
      <c r="I42" s="145">
        <v>4.8946709404116513</v>
      </c>
      <c r="J42" s="145">
        <v>4.5649821137225093</v>
      </c>
      <c r="K42" s="145">
        <v>4.80975808460511</v>
      </c>
      <c r="L42" s="145">
        <v>4.9268630873835386</v>
      </c>
      <c r="M42" s="145">
        <v>4.9811565087014298</v>
      </c>
      <c r="N42" s="145">
        <v>4.9846400668548689</v>
      </c>
      <c r="O42" s="145">
        <v>4.7437989001020355</v>
      </c>
      <c r="P42" s="145">
        <v>5.4044629721066242</v>
      </c>
      <c r="Q42" s="145">
        <v>5.19516801871226</v>
      </c>
      <c r="R42" s="145">
        <v>4.5757467008278665</v>
      </c>
      <c r="S42" s="145">
        <v>4.814678200114642</v>
      </c>
      <c r="T42" s="145">
        <v>4.8601390358458314</v>
      </c>
      <c r="U42" s="145">
        <v>3.8039184703205935</v>
      </c>
      <c r="V42" s="145">
        <v>3.3574454676061793</v>
      </c>
      <c r="W42" s="145">
        <v>2.9689862732567849</v>
      </c>
      <c r="X42" s="145">
        <v>2.9183719565986808</v>
      </c>
      <c r="Y42" s="145">
        <v>2.4698218092961972</v>
      </c>
      <c r="Z42" s="145">
        <v>2.5167852916295557</v>
      </c>
      <c r="AA42" s="145">
        <v>2.557971837783664</v>
      </c>
      <c r="AB42" s="145">
        <v>2.4825332051056934</v>
      </c>
      <c r="AC42" s="145">
        <v>2.3016960470659127</v>
      </c>
      <c r="AD42" s="145">
        <v>1.9170376315490809</v>
      </c>
      <c r="AE42" s="145">
        <v>1.2579637788537172</v>
      </c>
      <c r="AF42" s="145">
        <v>0.89967225047575161</v>
      </c>
      <c r="AG42" s="145">
        <v>0.49911071144790292</v>
      </c>
      <c r="AH42" s="145">
        <v>0.54686720433191072</v>
      </c>
      <c r="AI42" s="145">
        <v>0.43146573182175252</v>
      </c>
      <c r="AJ42" s="145">
        <v>0.51284871369342599</v>
      </c>
      <c r="AK42" s="145">
        <v>0.40019291840430904</v>
      </c>
      <c r="AL42" s="145">
        <v>0.4733134081788683</v>
      </c>
    </row>
    <row r="43" spans="2:40" ht="14.25">
      <c r="B43" s="416"/>
      <c r="C43" s="422"/>
      <c r="D43" s="448"/>
      <c r="E43" s="174" t="s">
        <v>56</v>
      </c>
      <c r="F43" s="248" t="s">
        <v>50</v>
      </c>
      <c r="G43" s="145" t="s">
        <v>470</v>
      </c>
      <c r="H43" s="145" t="s">
        <v>470</v>
      </c>
      <c r="I43" s="145" t="s">
        <v>470</v>
      </c>
      <c r="J43" s="145" t="s">
        <v>470</v>
      </c>
      <c r="K43" s="145" t="s">
        <v>470</v>
      </c>
      <c r="L43" s="145" t="s">
        <v>470</v>
      </c>
      <c r="M43" s="145" t="s">
        <v>470</v>
      </c>
      <c r="N43" s="145" t="s">
        <v>470</v>
      </c>
      <c r="O43" s="145" t="s">
        <v>470</v>
      </c>
      <c r="P43" s="145" t="s">
        <v>470</v>
      </c>
      <c r="Q43" s="145" t="s">
        <v>470</v>
      </c>
      <c r="R43" s="145" t="s">
        <v>470</v>
      </c>
      <c r="S43" s="145" t="s">
        <v>470</v>
      </c>
      <c r="T43" s="145" t="s">
        <v>470</v>
      </c>
      <c r="U43" s="145" t="s">
        <v>470</v>
      </c>
      <c r="V43" s="145" t="s">
        <v>470</v>
      </c>
      <c r="W43" s="145" t="s">
        <v>470</v>
      </c>
      <c r="X43" s="145" t="s">
        <v>470</v>
      </c>
      <c r="Y43" s="145" t="s">
        <v>470</v>
      </c>
      <c r="Z43" s="145" t="s">
        <v>470</v>
      </c>
      <c r="AA43" s="145" t="s">
        <v>470</v>
      </c>
      <c r="AB43" s="145" t="s">
        <v>470</v>
      </c>
      <c r="AC43" s="145" t="s">
        <v>470</v>
      </c>
      <c r="AD43" s="145" t="s">
        <v>470</v>
      </c>
      <c r="AE43" s="145" t="s">
        <v>470</v>
      </c>
      <c r="AF43" s="145" t="s">
        <v>470</v>
      </c>
      <c r="AG43" s="145" t="s">
        <v>470</v>
      </c>
      <c r="AH43" s="145" t="s">
        <v>470</v>
      </c>
      <c r="AI43" s="145" t="s">
        <v>470</v>
      </c>
      <c r="AJ43" s="145" t="s">
        <v>470</v>
      </c>
      <c r="AK43" s="145" t="s">
        <v>470</v>
      </c>
      <c r="AL43" s="145" t="s">
        <v>470</v>
      </c>
    </row>
    <row r="44" spans="2:40" ht="15" thickBot="1">
      <c r="B44" s="416"/>
      <c r="C44" s="443"/>
      <c r="D44" s="449"/>
      <c r="E44" s="270" t="s">
        <v>57</v>
      </c>
      <c r="F44" s="29" t="s">
        <v>50</v>
      </c>
      <c r="G44" s="145" t="s">
        <v>470</v>
      </c>
      <c r="H44" s="145" t="s">
        <v>470</v>
      </c>
      <c r="I44" s="145" t="s">
        <v>470</v>
      </c>
      <c r="J44" s="145" t="s">
        <v>470</v>
      </c>
      <c r="K44" s="145" t="s">
        <v>470</v>
      </c>
      <c r="L44" s="145" t="s">
        <v>470</v>
      </c>
      <c r="M44" s="145" t="s">
        <v>470</v>
      </c>
      <c r="N44" s="145" t="s">
        <v>470</v>
      </c>
      <c r="O44" s="145" t="s">
        <v>470</v>
      </c>
      <c r="P44" s="145" t="s">
        <v>470</v>
      </c>
      <c r="Q44" s="145" t="s">
        <v>470</v>
      </c>
      <c r="R44" s="145" t="s">
        <v>470</v>
      </c>
      <c r="S44" s="145" t="s">
        <v>470</v>
      </c>
      <c r="T44" s="145" t="s">
        <v>470</v>
      </c>
      <c r="U44" s="145" t="s">
        <v>470</v>
      </c>
      <c r="V44" s="145" t="s">
        <v>470</v>
      </c>
      <c r="W44" s="145" t="s">
        <v>470</v>
      </c>
      <c r="X44" s="145" t="s">
        <v>470</v>
      </c>
      <c r="Y44" s="145" t="s">
        <v>470</v>
      </c>
      <c r="Z44" s="145" t="s">
        <v>470</v>
      </c>
      <c r="AA44" s="145" t="s">
        <v>470</v>
      </c>
      <c r="AB44" s="145" t="s">
        <v>470</v>
      </c>
      <c r="AC44" s="145" t="s">
        <v>470</v>
      </c>
      <c r="AD44" s="145" t="s">
        <v>470</v>
      </c>
      <c r="AE44" s="145" t="s">
        <v>470</v>
      </c>
      <c r="AF44" s="145" t="s">
        <v>470</v>
      </c>
      <c r="AG44" s="145" t="s">
        <v>470</v>
      </c>
      <c r="AH44" s="145" t="s">
        <v>470</v>
      </c>
      <c r="AI44" s="145" t="s">
        <v>470</v>
      </c>
      <c r="AJ44" s="145" t="s">
        <v>470</v>
      </c>
      <c r="AK44" s="145" t="s">
        <v>470</v>
      </c>
      <c r="AL44" s="145" t="s">
        <v>470</v>
      </c>
    </row>
    <row r="45" spans="2:40" ht="15" thickTop="1">
      <c r="B45" s="416"/>
      <c r="C45" s="42" t="s">
        <v>18</v>
      </c>
      <c r="D45" s="43"/>
      <c r="E45" s="44"/>
      <c r="F45" s="32" t="s">
        <v>50</v>
      </c>
      <c r="G45" s="115">
        <v>32.281213677230895</v>
      </c>
      <c r="H45" s="115">
        <v>30.443677189582861</v>
      </c>
      <c r="I45" s="115">
        <v>30.144484940411651</v>
      </c>
      <c r="J45" s="115">
        <v>29.24143211372251</v>
      </c>
      <c r="K45" s="115">
        <v>32.764192084605106</v>
      </c>
      <c r="L45" s="115">
        <v>32.433212087383538</v>
      </c>
      <c r="M45" s="115">
        <v>35.843611508701429</v>
      </c>
      <c r="N45" s="115">
        <v>37.91025906685487</v>
      </c>
      <c r="O45" s="115">
        <v>33.66067690010204</v>
      </c>
      <c r="P45" s="115">
        <v>12.861880610022626</v>
      </c>
      <c r="Q45" s="115">
        <v>21.303546091768261</v>
      </c>
      <c r="R45" s="115">
        <v>10.015582730379865</v>
      </c>
      <c r="S45" s="115">
        <v>9.5501885183066442</v>
      </c>
      <c r="T45" s="115">
        <v>9.6901556590438318</v>
      </c>
      <c r="U45" s="115">
        <v>10.268077608002589</v>
      </c>
      <c r="V45" s="115">
        <v>8.5845355019061813</v>
      </c>
      <c r="W45" s="115">
        <v>9.2195738405687848</v>
      </c>
      <c r="X45" s="115">
        <v>6.7341219512226811</v>
      </c>
      <c r="Y45" s="115">
        <v>7.531534313008196</v>
      </c>
      <c r="Z45" s="115">
        <v>7.9181532177055569</v>
      </c>
      <c r="AA45" s="115">
        <v>6.0841506780136649</v>
      </c>
      <c r="AB45" s="115">
        <v>5.0568200779136943</v>
      </c>
      <c r="AC45" s="115">
        <v>4.3382301762659123</v>
      </c>
      <c r="AD45" s="115">
        <v>4.2247125365630831</v>
      </c>
      <c r="AE45" s="115">
        <v>3.2844393241617187</v>
      </c>
      <c r="AF45" s="115">
        <v>2.6765192407397529</v>
      </c>
      <c r="AG45" s="115">
        <v>2.268207707271904</v>
      </c>
      <c r="AH45" s="115">
        <v>2.0107828929319123</v>
      </c>
      <c r="AI45" s="115">
        <v>1.6971356625457539</v>
      </c>
      <c r="AJ45" s="115">
        <v>1.8479349032914265</v>
      </c>
      <c r="AK45" s="115">
        <v>2.2234527959643109</v>
      </c>
      <c r="AL45" s="115">
        <v>1.4962414323988675</v>
      </c>
    </row>
    <row r="46" spans="2:40" ht="15" thickBot="1">
      <c r="B46" s="416"/>
      <c r="C46" s="270" t="s">
        <v>18</v>
      </c>
      <c r="D46" s="271"/>
      <c r="E46" s="272"/>
      <c r="F46" s="248" t="s">
        <v>46</v>
      </c>
      <c r="G46" s="273">
        <v>9619.801675814806</v>
      </c>
      <c r="H46" s="273">
        <v>9072.2158024956916</v>
      </c>
      <c r="I46" s="273">
        <v>8983.0565122426724</v>
      </c>
      <c r="J46" s="273">
        <v>8713.9467698893077</v>
      </c>
      <c r="K46" s="273">
        <v>9763.7292412123224</v>
      </c>
      <c r="L46" s="273">
        <v>9665.0972020402951</v>
      </c>
      <c r="M46" s="273">
        <v>10681.396229593025</v>
      </c>
      <c r="N46" s="273">
        <v>11297.257201922752</v>
      </c>
      <c r="O46" s="273">
        <v>10030.881716230408</v>
      </c>
      <c r="P46" s="273">
        <v>3832.8404217867424</v>
      </c>
      <c r="Q46" s="273">
        <v>6348.456735346942</v>
      </c>
      <c r="R46" s="273">
        <v>2984.6436536531996</v>
      </c>
      <c r="S46" s="273">
        <v>2845.9561784553798</v>
      </c>
      <c r="T46" s="273">
        <v>2887.6663863950621</v>
      </c>
      <c r="U46" s="273">
        <v>3059.8871271847715</v>
      </c>
      <c r="V46" s="273">
        <v>2558.191579568042</v>
      </c>
      <c r="W46" s="273">
        <v>2747.4330044894978</v>
      </c>
      <c r="X46" s="273">
        <v>2006.7683414643589</v>
      </c>
      <c r="Y46" s="273">
        <v>2244.3972252764424</v>
      </c>
      <c r="Z46" s="273">
        <v>2359.6096588762562</v>
      </c>
      <c r="AA46" s="273">
        <v>1813.076902048072</v>
      </c>
      <c r="AB46" s="273">
        <v>1506.9323832182808</v>
      </c>
      <c r="AC46" s="273">
        <v>1292.7925925272418</v>
      </c>
      <c r="AD46" s="273">
        <v>1258.9643358957987</v>
      </c>
      <c r="AE46" s="273">
        <v>978.76291860019217</v>
      </c>
      <c r="AF46" s="273">
        <v>797.60273374044641</v>
      </c>
      <c r="AG46" s="273">
        <v>675.92589676702744</v>
      </c>
      <c r="AH46" s="273">
        <v>599.2133020937099</v>
      </c>
      <c r="AI46" s="273">
        <v>505.74642743863467</v>
      </c>
      <c r="AJ46" s="273">
        <v>550.68460118084511</v>
      </c>
      <c r="AK46" s="273">
        <v>662.58893319736467</v>
      </c>
      <c r="AL46" s="273">
        <v>445.87994685486251</v>
      </c>
      <c r="AN46" s="165"/>
    </row>
    <row r="47" spans="2:40" ht="15" thickTop="1">
      <c r="B47" s="46" t="s">
        <v>58</v>
      </c>
      <c r="C47" s="42"/>
      <c r="D47" s="47"/>
      <c r="E47" s="48"/>
      <c r="F47" s="32" t="s">
        <v>59</v>
      </c>
      <c r="G47" s="34">
        <f t="shared" ref="G47:AE47" si="2">G30+G39+G46</f>
        <v>16159.808889584005</v>
      </c>
      <c r="H47" s="34">
        <f t="shared" si="2"/>
        <v>15610.258402806678</v>
      </c>
      <c r="I47" s="34">
        <f t="shared" si="2"/>
        <v>15337.075499635506</v>
      </c>
      <c r="J47" s="34">
        <f t="shared" si="2"/>
        <v>14634.743791450635</v>
      </c>
      <c r="K47" s="34">
        <f t="shared" si="2"/>
        <v>16116.058623883018</v>
      </c>
      <c r="L47" s="34">
        <f t="shared" si="2"/>
        <v>16196.664295453716</v>
      </c>
      <c r="M47" s="34">
        <f t="shared" si="2"/>
        <v>17224.77026208695</v>
      </c>
      <c r="N47" s="34">
        <f t="shared" si="2"/>
        <v>17839.277217615476</v>
      </c>
      <c r="O47" s="34">
        <f t="shared" si="2"/>
        <v>15971.344560227017</v>
      </c>
      <c r="P47" s="34">
        <f t="shared" si="2"/>
        <v>10340.219673125266</v>
      </c>
      <c r="Q47" s="34">
        <f t="shared" si="2"/>
        <v>12725.398234859764</v>
      </c>
      <c r="R47" s="34">
        <f t="shared" si="2"/>
        <v>8952.653429549493</v>
      </c>
      <c r="S47" s="34">
        <f t="shared" si="2"/>
        <v>8771.4819216412288</v>
      </c>
      <c r="T47" s="34">
        <f t="shared" si="2"/>
        <v>8667.2458426927569</v>
      </c>
      <c r="U47" s="34">
        <f t="shared" si="2"/>
        <v>8914.0631813033142</v>
      </c>
      <c r="V47" s="34">
        <f t="shared" si="2"/>
        <v>8063.0655620452653</v>
      </c>
      <c r="W47" s="34">
        <f t="shared" si="2"/>
        <v>8328.1866047534622</v>
      </c>
      <c r="X47" s="34">
        <f t="shared" si="2"/>
        <v>7673.7333801532768</v>
      </c>
      <c r="Y47" s="34">
        <f t="shared" si="2"/>
        <v>7054.1523816723029</v>
      </c>
      <c r="Z47" s="34">
        <f t="shared" si="2"/>
        <v>6999.2692395742724</v>
      </c>
      <c r="AA47" s="34">
        <f t="shared" si="2"/>
        <v>6991.1715895603975</v>
      </c>
      <c r="AB47" s="34">
        <f t="shared" si="2"/>
        <v>6363.166509093433</v>
      </c>
      <c r="AC47" s="34">
        <f t="shared" si="2"/>
        <v>5720.6467179007013</v>
      </c>
      <c r="AD47" s="34">
        <f t="shared" si="2"/>
        <v>5810.8683151772912</v>
      </c>
      <c r="AE47" s="34">
        <f t="shared" si="2"/>
        <v>5446.5274292311497</v>
      </c>
      <c r="AF47" s="34">
        <f t="shared" ref="AF47" si="3">AF30+AF39+AF46</f>
        <v>5170.3114910130935</v>
      </c>
      <c r="AG47" s="34">
        <f t="shared" ref="AG47:AH47" si="4">AG30+AG39+AG46</f>
        <v>4697.2308305023898</v>
      </c>
      <c r="AH47" s="34">
        <f t="shared" si="4"/>
        <v>4803.886556200885</v>
      </c>
      <c r="AI47" s="34">
        <f t="shared" ref="AI47:AJ47" si="5">AI30+AI39+AI46</f>
        <v>4443.0171727673032</v>
      </c>
      <c r="AJ47" s="34">
        <f t="shared" si="5"/>
        <v>4617.7901668435388</v>
      </c>
      <c r="AK47" s="34">
        <f t="shared" ref="AK47:AL47" si="6">AK30+AK39+AK46</f>
        <v>4051.9641902931025</v>
      </c>
      <c r="AL47" s="34">
        <f t="shared" si="6"/>
        <v>4545.0042649121006</v>
      </c>
      <c r="AM47" s="18"/>
    </row>
    <row r="48" spans="2:40" ht="12.75">
      <c r="B48" s="173" t="s">
        <v>3</v>
      </c>
      <c r="C48" s="427"/>
      <c r="D48" s="427"/>
      <c r="E48" s="428"/>
      <c r="F48" s="153" t="s">
        <v>4</v>
      </c>
      <c r="G48" s="155">
        <v>1990</v>
      </c>
      <c r="H48" s="123">
        <f t="shared" ref="H48" si="7">G48+1</f>
        <v>1991</v>
      </c>
      <c r="I48" s="123">
        <f t="shared" ref="I48" si="8">H48+1</f>
        <v>1992</v>
      </c>
      <c r="J48" s="123">
        <f t="shared" ref="J48" si="9">I48+1</f>
        <v>1993</v>
      </c>
      <c r="K48" s="123">
        <f t="shared" ref="K48" si="10">J48+1</f>
        <v>1994</v>
      </c>
      <c r="L48" s="123">
        <f t="shared" ref="L48" si="11">K48+1</f>
        <v>1995</v>
      </c>
      <c r="M48" s="123">
        <f t="shared" ref="M48" si="12">L48+1</f>
        <v>1996</v>
      </c>
      <c r="N48" s="123">
        <f t="shared" ref="N48" si="13">M48+1</f>
        <v>1997</v>
      </c>
      <c r="O48" s="123">
        <f t="shared" ref="O48" si="14">N48+1</f>
        <v>1998</v>
      </c>
      <c r="P48" s="123">
        <f t="shared" ref="P48" si="15">O48+1</f>
        <v>1999</v>
      </c>
      <c r="Q48" s="123">
        <f t="shared" ref="Q48" si="16">P48+1</f>
        <v>2000</v>
      </c>
      <c r="R48" s="123">
        <f t="shared" ref="R48" si="17">Q48+1</f>
        <v>2001</v>
      </c>
      <c r="S48" s="123">
        <f t="shared" ref="S48" si="18">R48+1</f>
        <v>2002</v>
      </c>
      <c r="T48" s="123">
        <f t="shared" ref="T48" si="19">S48+1</f>
        <v>2003</v>
      </c>
      <c r="U48" s="123">
        <f t="shared" ref="U48" si="20">T48+1</f>
        <v>2004</v>
      </c>
      <c r="V48" s="123">
        <f t="shared" ref="V48" si="21">U48+1</f>
        <v>2005</v>
      </c>
      <c r="W48" s="123">
        <f t="shared" ref="W48" si="22">V48+1</f>
        <v>2006</v>
      </c>
      <c r="X48" s="123">
        <f t="shared" ref="X48" si="23">W48+1</f>
        <v>2007</v>
      </c>
      <c r="Y48" s="123">
        <f t="shared" ref="Y48" si="24">X48+1</f>
        <v>2008</v>
      </c>
      <c r="Z48" s="123">
        <f t="shared" ref="Z48" si="25">Y48+1</f>
        <v>2009</v>
      </c>
      <c r="AA48" s="123">
        <f t="shared" ref="AA48" si="26">Z48+1</f>
        <v>2010</v>
      </c>
      <c r="AB48" s="123">
        <f t="shared" ref="AB48" si="27">AA48+1</f>
        <v>2011</v>
      </c>
      <c r="AC48" s="123">
        <f t="shared" ref="AC48:AL48" si="28">AB48+1</f>
        <v>2012</v>
      </c>
      <c r="AD48" s="123">
        <f t="shared" si="28"/>
        <v>2013</v>
      </c>
      <c r="AE48" s="123">
        <f t="shared" si="28"/>
        <v>2014</v>
      </c>
      <c r="AF48" s="123">
        <f t="shared" si="28"/>
        <v>2015</v>
      </c>
      <c r="AG48" s="123">
        <f t="shared" si="28"/>
        <v>2016</v>
      </c>
      <c r="AH48" s="123">
        <f t="shared" si="28"/>
        <v>2017</v>
      </c>
      <c r="AI48" s="123">
        <f t="shared" si="28"/>
        <v>2018</v>
      </c>
      <c r="AJ48" s="123">
        <f t="shared" si="28"/>
        <v>2019</v>
      </c>
      <c r="AK48" s="123">
        <f t="shared" si="28"/>
        <v>2020</v>
      </c>
      <c r="AL48" s="123">
        <f t="shared" si="28"/>
        <v>2021</v>
      </c>
    </row>
    <row r="49" spans="1:41" ht="25.5">
      <c r="B49" s="414" t="s">
        <v>60</v>
      </c>
      <c r="C49" s="421" t="s">
        <v>61</v>
      </c>
      <c r="D49" s="444" t="s">
        <v>62</v>
      </c>
      <c r="E49" s="156" t="s">
        <v>63</v>
      </c>
      <c r="F49" s="152" t="s">
        <v>46</v>
      </c>
      <c r="G49" s="93">
        <v>15928.725007472323</v>
      </c>
      <c r="H49" s="93">
        <v>17349.612944863187</v>
      </c>
      <c r="I49" s="93">
        <v>17580.106417956591</v>
      </c>
      <c r="J49" s="93">
        <v>16792.720502919714</v>
      </c>
      <c r="K49" s="93">
        <v>18416.856118000072</v>
      </c>
      <c r="L49" s="93">
        <v>21460</v>
      </c>
      <c r="M49" s="93">
        <v>19728.400000000001</v>
      </c>
      <c r="N49" s="93">
        <v>18588.8</v>
      </c>
      <c r="O49" s="93">
        <v>17434.400000000001</v>
      </c>
      <c r="P49" s="93">
        <v>17834</v>
      </c>
      <c r="Q49" s="93">
        <v>15688</v>
      </c>
      <c r="R49" s="93">
        <v>11810.4</v>
      </c>
      <c r="S49" s="93">
        <v>7710.8</v>
      </c>
      <c r="T49" s="93">
        <v>6353.64</v>
      </c>
      <c r="U49" s="93">
        <v>1287.5999999999999</v>
      </c>
      <c r="V49" s="93">
        <v>586.08000000000004</v>
      </c>
      <c r="W49" s="93">
        <v>831.02</v>
      </c>
      <c r="X49" s="93">
        <v>275.27999999999997</v>
      </c>
      <c r="Y49" s="93">
        <v>593.48</v>
      </c>
      <c r="Z49" s="93">
        <v>50.32</v>
      </c>
      <c r="AA49" s="93">
        <v>53.28</v>
      </c>
      <c r="AB49" s="93">
        <v>16.28</v>
      </c>
      <c r="AC49" s="93">
        <v>17.760000000000002</v>
      </c>
      <c r="AD49" s="93">
        <v>16.28</v>
      </c>
      <c r="AE49" s="93">
        <v>23.68</v>
      </c>
      <c r="AF49" s="93">
        <v>29.6</v>
      </c>
      <c r="AG49" s="93">
        <v>23.68</v>
      </c>
      <c r="AH49" s="93">
        <v>38.479999999999997</v>
      </c>
      <c r="AI49" s="93">
        <v>11.84</v>
      </c>
      <c r="AJ49" s="93">
        <v>13.32</v>
      </c>
      <c r="AK49" s="93">
        <v>140.6</v>
      </c>
      <c r="AL49" s="93">
        <v>131.72</v>
      </c>
      <c r="AM49" s="23"/>
    </row>
    <row r="50" spans="1:41" ht="15" thickBot="1">
      <c r="B50" s="415"/>
      <c r="C50" s="423"/>
      <c r="D50" s="455"/>
      <c r="E50" s="223" t="s">
        <v>64</v>
      </c>
      <c r="F50" s="248" t="s">
        <v>59</v>
      </c>
      <c r="G50" s="116">
        <v>1.5108061842099747</v>
      </c>
      <c r="H50" s="116" t="s">
        <v>469</v>
      </c>
      <c r="I50" s="116">
        <v>45.324185526299246</v>
      </c>
      <c r="J50" s="116">
        <v>294.60720592094515</v>
      </c>
      <c r="K50" s="116">
        <v>506.12007171034162</v>
      </c>
      <c r="L50" s="116">
        <v>558.99828815769069</v>
      </c>
      <c r="M50" s="116">
        <v>532.59626158890399</v>
      </c>
      <c r="N50" s="116">
        <v>428.58755931152115</v>
      </c>
      <c r="O50" s="116">
        <v>308.07671766165294</v>
      </c>
      <c r="P50" s="116">
        <v>188.64228618390447</v>
      </c>
      <c r="Q50" s="116">
        <v>296.21856583966508</v>
      </c>
      <c r="R50" s="116">
        <v>436.30568618390453</v>
      </c>
      <c r="S50" s="116">
        <v>410.4739861839044</v>
      </c>
      <c r="T50" s="116">
        <v>520.338639928671</v>
      </c>
      <c r="U50" s="116">
        <v>564.94742226701817</v>
      </c>
      <c r="V50" s="116">
        <v>449.37063436191647</v>
      </c>
      <c r="W50" s="116">
        <v>366.55998714529392</v>
      </c>
      <c r="X50" s="116">
        <v>356.72709827880294</v>
      </c>
      <c r="Y50" s="116">
        <v>306.47826027291057</v>
      </c>
      <c r="Z50" s="116">
        <v>233.75886027291054</v>
      </c>
      <c r="AA50" s="116">
        <v>128.06176027291053</v>
      </c>
      <c r="AB50" s="116">
        <v>151.34906027291052</v>
      </c>
      <c r="AC50" s="116">
        <v>120.47619377291053</v>
      </c>
      <c r="AD50" s="116">
        <v>131.15786027291054</v>
      </c>
      <c r="AE50" s="116">
        <v>100.56856027291053</v>
      </c>
      <c r="AF50" s="116">
        <v>82.982160272910534</v>
      </c>
      <c r="AG50" s="116">
        <v>148.65688527291056</v>
      </c>
      <c r="AH50" s="116">
        <v>94.953960272910521</v>
      </c>
      <c r="AI50" s="116">
        <v>88.461360272910511</v>
      </c>
      <c r="AJ50" s="116">
        <v>119.09156027291051</v>
      </c>
      <c r="AK50" s="116">
        <v>75.839640272910529</v>
      </c>
      <c r="AL50" s="116">
        <v>119.55182027291052</v>
      </c>
      <c r="AM50" s="23"/>
    </row>
    <row r="51" spans="1:41" ht="15" thickTop="1">
      <c r="B51" s="434"/>
      <c r="C51" s="45" t="s">
        <v>18</v>
      </c>
      <c r="D51" s="47"/>
      <c r="E51" s="45"/>
      <c r="F51" s="32" t="s">
        <v>59</v>
      </c>
      <c r="G51" s="117">
        <f>SUM(G49:G50)</f>
        <v>15930.235813656533</v>
      </c>
      <c r="H51" s="117">
        <f>SUM(H49:H50)</f>
        <v>17349.612944863187</v>
      </c>
      <c r="I51" s="117">
        <f t="shared" ref="I51:AC51" si="29">SUM(I49:I50)</f>
        <v>17625.430603482891</v>
      </c>
      <c r="J51" s="117">
        <f t="shared" si="29"/>
        <v>17087.327708840658</v>
      </c>
      <c r="K51" s="117">
        <f t="shared" si="29"/>
        <v>18922.976189710414</v>
      </c>
      <c r="L51" s="117">
        <f t="shared" si="29"/>
        <v>22018.998288157691</v>
      </c>
      <c r="M51" s="117">
        <f t="shared" si="29"/>
        <v>20260.996261588905</v>
      </c>
      <c r="N51" s="117">
        <f t="shared" si="29"/>
        <v>19017.387559311519</v>
      </c>
      <c r="O51" s="117">
        <f t="shared" si="29"/>
        <v>17742.476717661655</v>
      </c>
      <c r="P51" s="117">
        <f t="shared" si="29"/>
        <v>18022.642286183906</v>
      </c>
      <c r="Q51" s="117">
        <f t="shared" si="29"/>
        <v>15984.218565839665</v>
      </c>
      <c r="R51" s="117">
        <f t="shared" si="29"/>
        <v>12246.705686183905</v>
      </c>
      <c r="S51" s="117">
        <f t="shared" si="29"/>
        <v>8121.2739861839045</v>
      </c>
      <c r="T51" s="117">
        <f t="shared" si="29"/>
        <v>6873.9786399286713</v>
      </c>
      <c r="U51" s="117">
        <f t="shared" si="29"/>
        <v>1852.5474222670182</v>
      </c>
      <c r="V51" s="117">
        <f t="shared" si="29"/>
        <v>1035.4506343619164</v>
      </c>
      <c r="W51" s="117">
        <f t="shared" si="29"/>
        <v>1197.5799871452939</v>
      </c>
      <c r="X51" s="117">
        <f t="shared" si="29"/>
        <v>632.00709827880291</v>
      </c>
      <c r="Y51" s="117">
        <f t="shared" si="29"/>
        <v>899.95826027291059</v>
      </c>
      <c r="Z51" s="117">
        <f t="shared" si="29"/>
        <v>284.07886027291056</v>
      </c>
      <c r="AA51" s="117">
        <f t="shared" si="29"/>
        <v>181.34176027291053</v>
      </c>
      <c r="AB51" s="117">
        <f t="shared" si="29"/>
        <v>167.62906027291052</v>
      </c>
      <c r="AC51" s="396">
        <f t="shared" si="29"/>
        <v>138.23619377291053</v>
      </c>
      <c r="AD51" s="117">
        <f t="shared" ref="AD51:AE51" si="30">SUM(AD49:AD50)</f>
        <v>147.43786027291054</v>
      </c>
      <c r="AE51" s="117">
        <f t="shared" si="30"/>
        <v>124.24856027291054</v>
      </c>
      <c r="AF51" s="117">
        <f t="shared" ref="AF51" si="31">SUM(AF49:AF50)</f>
        <v>112.58216027291053</v>
      </c>
      <c r="AG51" s="117">
        <f t="shared" ref="AG51:AH51" si="32">SUM(AG49:AG50)</f>
        <v>172.33688527291056</v>
      </c>
      <c r="AH51" s="117">
        <f t="shared" si="32"/>
        <v>133.43396027291053</v>
      </c>
      <c r="AI51" s="117">
        <f t="shared" ref="AI51:AJ51" si="33">SUM(AI49:AI50)</f>
        <v>100.30136027291051</v>
      </c>
      <c r="AJ51" s="117">
        <f t="shared" si="33"/>
        <v>132.41156027291052</v>
      </c>
      <c r="AK51" s="117">
        <f t="shared" ref="AK51:AL51" si="34">SUM(AK49:AK50)</f>
        <v>216.43964027291054</v>
      </c>
      <c r="AL51" s="117">
        <f t="shared" si="34"/>
        <v>251.27182027291053</v>
      </c>
    </row>
    <row r="52" spans="1:41" ht="14.25">
      <c r="B52" s="152" t="s">
        <v>65</v>
      </c>
      <c r="C52" s="421" t="s">
        <v>61</v>
      </c>
      <c r="D52" s="444" t="s">
        <v>62</v>
      </c>
      <c r="E52" s="223" t="s">
        <v>64</v>
      </c>
      <c r="F52" s="152" t="s">
        <v>59</v>
      </c>
      <c r="G52" s="93">
        <v>330.91847619047621</v>
      </c>
      <c r="H52" s="93">
        <v>383.16876190476194</v>
      </c>
      <c r="I52" s="93">
        <v>391.87714285714287</v>
      </c>
      <c r="J52" s="93">
        <v>566.04476190476191</v>
      </c>
      <c r="K52" s="93">
        <v>696.67047619047628</v>
      </c>
      <c r="L52" s="93">
        <v>914.38</v>
      </c>
      <c r="M52" s="93">
        <v>1206.7599999999998</v>
      </c>
      <c r="N52" s="93">
        <v>1685.26</v>
      </c>
      <c r="O52" s="93">
        <v>1645.7600000000002</v>
      </c>
      <c r="P52" s="93">
        <v>1569.921</v>
      </c>
      <c r="Q52" s="93">
        <v>1661.28</v>
      </c>
      <c r="R52" s="93">
        <v>1329.9640000000002</v>
      </c>
      <c r="S52" s="93">
        <v>1257.3040000000001</v>
      </c>
      <c r="T52" s="93">
        <v>1211.5829999999999</v>
      </c>
      <c r="U52" s="93">
        <v>1086.037</v>
      </c>
      <c r="V52" s="93">
        <v>1040.597</v>
      </c>
      <c r="W52" s="93">
        <v>1091.28648</v>
      </c>
      <c r="X52" s="93">
        <v>976.84460999999999</v>
      </c>
      <c r="Y52" s="93">
        <v>648.96199999999999</v>
      </c>
      <c r="Z52" s="93">
        <v>458.69399999999985</v>
      </c>
      <c r="AA52" s="93">
        <v>248.41200000000001</v>
      </c>
      <c r="AB52" s="93">
        <v>206.45000000000002</v>
      </c>
      <c r="AC52" s="93">
        <v>147.62800000000001</v>
      </c>
      <c r="AD52" s="93">
        <v>110.79899999999999</v>
      </c>
      <c r="AE52" s="93">
        <v>107.37300000000002</v>
      </c>
      <c r="AF52" s="93">
        <v>114.58500000000001</v>
      </c>
      <c r="AG52" s="93">
        <v>97.105001315251002</v>
      </c>
      <c r="AH52" s="93">
        <v>81.101500715449447</v>
      </c>
      <c r="AI52" s="93">
        <v>87.379999087974426</v>
      </c>
      <c r="AJ52" s="93">
        <v>64.132599920257917</v>
      </c>
      <c r="AK52" s="93">
        <v>73.752299772724498</v>
      </c>
      <c r="AL52" s="93">
        <v>79.081400000000002</v>
      </c>
    </row>
    <row r="53" spans="1:41" ht="12.75">
      <c r="B53" s="453" t="s">
        <v>66</v>
      </c>
      <c r="C53" s="422"/>
      <c r="D53" s="448"/>
      <c r="E53" s="419" t="s">
        <v>64</v>
      </c>
      <c r="F53" s="225" t="s">
        <v>67</v>
      </c>
      <c r="G53" s="274">
        <v>152.22727272727272</v>
      </c>
      <c r="H53" s="274">
        <v>170.13636363636368</v>
      </c>
      <c r="I53" s="274">
        <v>188.04545454545456</v>
      </c>
      <c r="J53" s="274">
        <v>188.04545454545456</v>
      </c>
      <c r="K53" s="274">
        <v>179.09090909090909</v>
      </c>
      <c r="L53" s="274">
        <v>197</v>
      </c>
      <c r="M53" s="274">
        <v>175</v>
      </c>
      <c r="N53" s="274">
        <v>108</v>
      </c>
      <c r="O53" s="274">
        <v>88.000000000000014</v>
      </c>
      <c r="P53" s="274">
        <v>64</v>
      </c>
      <c r="Q53" s="274">
        <v>36</v>
      </c>
      <c r="R53" s="274">
        <v>33</v>
      </c>
      <c r="S53" s="274">
        <v>36</v>
      </c>
      <c r="T53" s="274">
        <v>34</v>
      </c>
      <c r="U53" s="274">
        <v>32</v>
      </c>
      <c r="V53" s="274">
        <v>40.799999999999997</v>
      </c>
      <c r="W53" s="274">
        <v>57.170000000000009</v>
      </c>
      <c r="X53" s="274">
        <v>50.16</v>
      </c>
      <c r="Y53" s="274">
        <v>53.900000000000006</v>
      </c>
      <c r="Z53" s="274">
        <v>10.199999999999999</v>
      </c>
      <c r="AA53" s="274">
        <v>8.3000000000000025</v>
      </c>
      <c r="AB53" s="274">
        <v>5.8000000000000007</v>
      </c>
      <c r="AC53" s="274">
        <v>5.4000000000000012</v>
      </c>
      <c r="AD53" s="274">
        <v>4.07</v>
      </c>
      <c r="AE53" s="274">
        <v>2.7000000000000006</v>
      </c>
      <c r="AF53" s="274">
        <v>2.2999999999999994</v>
      </c>
      <c r="AG53" s="274">
        <v>2.2000000000000006</v>
      </c>
      <c r="AH53" s="274">
        <v>1.7849999666213989</v>
      </c>
      <c r="AI53" s="274">
        <v>1.9979999959468844</v>
      </c>
      <c r="AJ53" s="274">
        <v>1.761000007390976</v>
      </c>
      <c r="AK53" s="274">
        <v>2.2820000052452087</v>
      </c>
      <c r="AL53" s="274">
        <v>2.0009999999999999</v>
      </c>
    </row>
    <row r="54" spans="1:41" ht="14.25">
      <c r="B54" s="425"/>
      <c r="C54" s="422"/>
      <c r="D54" s="448"/>
      <c r="E54" s="420"/>
      <c r="F54" s="248" t="s">
        <v>59</v>
      </c>
      <c r="G54" s="273">
        <v>3470.7818181818179</v>
      </c>
      <c r="H54" s="273">
        <v>3879.1090909090917</v>
      </c>
      <c r="I54" s="273">
        <v>4287.4363636363641</v>
      </c>
      <c r="J54" s="273">
        <v>4287.4363636363641</v>
      </c>
      <c r="K54" s="273">
        <v>4083.2727272727275</v>
      </c>
      <c r="L54" s="273">
        <v>4491.6000000000004</v>
      </c>
      <c r="M54" s="273">
        <v>3990</v>
      </c>
      <c r="N54" s="273">
        <v>2462.4</v>
      </c>
      <c r="O54" s="273">
        <v>2006.4</v>
      </c>
      <c r="P54" s="273">
        <v>1459.2</v>
      </c>
      <c r="Q54" s="273">
        <v>820.8</v>
      </c>
      <c r="R54" s="273">
        <v>752.4</v>
      </c>
      <c r="S54" s="273">
        <v>820.8</v>
      </c>
      <c r="T54" s="273">
        <v>775.2</v>
      </c>
      <c r="U54" s="273">
        <v>729.6</v>
      </c>
      <c r="V54" s="273">
        <v>930.2399999999999</v>
      </c>
      <c r="W54" s="273">
        <v>1303.4760000000001</v>
      </c>
      <c r="X54" s="273">
        <v>1143.6479999999999</v>
      </c>
      <c r="Y54" s="273">
        <v>1228.92</v>
      </c>
      <c r="Z54" s="273">
        <v>232.55999999999997</v>
      </c>
      <c r="AA54" s="273">
        <v>189.24000000000004</v>
      </c>
      <c r="AB54" s="273">
        <v>132.24</v>
      </c>
      <c r="AC54" s="273">
        <v>123.12000000000002</v>
      </c>
      <c r="AD54" s="273">
        <v>92.796000000000006</v>
      </c>
      <c r="AE54" s="273">
        <v>61.560000000000009</v>
      </c>
      <c r="AF54" s="273">
        <v>52.439999999999991</v>
      </c>
      <c r="AG54" s="273">
        <v>50.160000000000011</v>
      </c>
      <c r="AH54" s="273">
        <v>40.697999238967896</v>
      </c>
      <c r="AI54" s="273">
        <v>45.554399907588959</v>
      </c>
      <c r="AJ54" s="273">
        <v>40.150800168514252</v>
      </c>
      <c r="AK54" s="273">
        <v>52.029600119590761</v>
      </c>
      <c r="AL54" s="273">
        <v>45.622799999999998</v>
      </c>
    </row>
    <row r="55" spans="1:41" ht="12.75">
      <c r="B55" s="453" t="s">
        <v>68</v>
      </c>
      <c r="C55" s="422"/>
      <c r="D55" s="448"/>
      <c r="E55" s="419" t="s">
        <v>64</v>
      </c>
      <c r="F55" s="248" t="s">
        <v>67</v>
      </c>
      <c r="G55" s="145">
        <v>0.16216216216216214</v>
      </c>
      <c r="H55" s="145">
        <v>0.16216216216216214</v>
      </c>
      <c r="I55" s="145">
        <v>0.16216216216216214</v>
      </c>
      <c r="J55" s="145">
        <v>0.21621621621621623</v>
      </c>
      <c r="K55" s="145">
        <v>0.3783783783783784</v>
      </c>
      <c r="L55" s="145">
        <v>1</v>
      </c>
      <c r="M55" s="145">
        <v>1</v>
      </c>
      <c r="N55" s="145">
        <v>1</v>
      </c>
      <c r="O55" s="145">
        <v>2</v>
      </c>
      <c r="P55" s="145">
        <v>3</v>
      </c>
      <c r="Q55" s="145">
        <v>7</v>
      </c>
      <c r="R55" s="145">
        <v>7</v>
      </c>
      <c r="S55" s="145">
        <v>9.0000000000000018</v>
      </c>
      <c r="T55" s="145">
        <v>8</v>
      </c>
      <c r="U55" s="145">
        <v>8.1</v>
      </c>
      <c r="V55" s="145">
        <v>72.099999999999994</v>
      </c>
      <c r="W55" s="145">
        <v>65.300000000000026</v>
      </c>
      <c r="X55" s="145">
        <v>71.399999999999977</v>
      </c>
      <c r="Y55" s="145">
        <v>71.100000000000009</v>
      </c>
      <c r="Z55" s="145">
        <v>66.800000000000011</v>
      </c>
      <c r="AA55" s="145">
        <v>76.899999999999991</v>
      </c>
      <c r="AB55" s="145">
        <v>93.100000000000009</v>
      </c>
      <c r="AC55" s="145">
        <v>76.399999999999977</v>
      </c>
      <c r="AD55" s="145">
        <v>86.399999999999977</v>
      </c>
      <c r="AE55" s="145">
        <v>56.0854</v>
      </c>
      <c r="AF55" s="145">
        <v>23.5</v>
      </c>
      <c r="AG55" s="145">
        <v>25.100000381469727</v>
      </c>
      <c r="AH55" s="145">
        <v>13.610000252723696</v>
      </c>
      <c r="AI55" s="145">
        <v>3.3699999749660492</v>
      </c>
      <c r="AJ55" s="145">
        <v>1.1199999749660492</v>
      </c>
      <c r="AK55" s="145">
        <v>0.87846998870372772</v>
      </c>
      <c r="AL55" s="145">
        <v>1.3886000000000003</v>
      </c>
    </row>
    <row r="56" spans="1:41" ht="15" thickBot="1">
      <c r="B56" s="454"/>
      <c r="C56" s="423"/>
      <c r="D56" s="455"/>
      <c r="E56" s="420"/>
      <c r="F56" s="29" t="s">
        <v>59</v>
      </c>
      <c r="G56" s="113">
        <v>2.7891891891891891</v>
      </c>
      <c r="H56" s="113">
        <v>2.7891891891891891</v>
      </c>
      <c r="I56" s="113">
        <v>2.7891891891891891</v>
      </c>
      <c r="J56" s="113">
        <v>3.7189189189189191</v>
      </c>
      <c r="K56" s="113">
        <v>6.5081081081081082</v>
      </c>
      <c r="L56" s="113">
        <v>17.2</v>
      </c>
      <c r="M56" s="113">
        <v>17.2</v>
      </c>
      <c r="N56" s="113">
        <v>17.2</v>
      </c>
      <c r="O56" s="113">
        <v>34.4</v>
      </c>
      <c r="P56" s="113">
        <v>51.6</v>
      </c>
      <c r="Q56" s="113">
        <v>120.4</v>
      </c>
      <c r="R56" s="113">
        <v>120.4</v>
      </c>
      <c r="S56" s="113">
        <v>154.80000000000001</v>
      </c>
      <c r="T56" s="113">
        <v>137.6</v>
      </c>
      <c r="U56" s="113">
        <v>139.32</v>
      </c>
      <c r="V56" s="113">
        <v>1240.1199999999999</v>
      </c>
      <c r="W56" s="113">
        <v>1123.1600000000003</v>
      </c>
      <c r="X56" s="113">
        <v>1228.0799999999997</v>
      </c>
      <c r="Y56" s="113">
        <v>1222.92</v>
      </c>
      <c r="Z56" s="113">
        <v>1148.9600000000003</v>
      </c>
      <c r="AA56" s="113">
        <v>1322.6799999999998</v>
      </c>
      <c r="AB56" s="113">
        <v>1601.32</v>
      </c>
      <c r="AC56" s="113">
        <v>1314.0799999999997</v>
      </c>
      <c r="AD56" s="113">
        <v>1486.0799999999997</v>
      </c>
      <c r="AE56" s="113">
        <v>964.66888000000006</v>
      </c>
      <c r="AF56" s="113">
        <v>404.2</v>
      </c>
      <c r="AG56" s="113">
        <v>431.72000656127932</v>
      </c>
      <c r="AH56" s="113">
        <v>234.09200434684755</v>
      </c>
      <c r="AI56" s="113">
        <v>57.963999569416046</v>
      </c>
      <c r="AJ56" s="113">
        <v>19.263999569416047</v>
      </c>
      <c r="AK56" s="113">
        <v>15.109683805704117</v>
      </c>
      <c r="AL56" s="113">
        <v>23.883920000000003</v>
      </c>
    </row>
    <row r="57" spans="1:41" ht="15" thickTop="1">
      <c r="B57" s="46" t="s">
        <v>69</v>
      </c>
      <c r="C57" s="45"/>
      <c r="D57" s="47"/>
      <c r="E57" s="50"/>
      <c r="F57" s="32" t="s">
        <v>59</v>
      </c>
      <c r="G57" s="114">
        <f>SUM(G51,G52,G54,G56)</f>
        <v>19734.725297218014</v>
      </c>
      <c r="H57" s="114">
        <f t="shared" ref="H57:AE57" si="35">SUM(H51,H52,H54,H56)</f>
        <v>21614.679986866231</v>
      </c>
      <c r="I57" s="114">
        <f t="shared" si="35"/>
        <v>22307.533299165585</v>
      </c>
      <c r="J57" s="114">
        <f t="shared" si="35"/>
        <v>21944.527753300703</v>
      </c>
      <c r="K57" s="114">
        <f t="shared" si="35"/>
        <v>23709.427501281727</v>
      </c>
      <c r="L57" s="114">
        <f t="shared" si="35"/>
        <v>27442.178288157691</v>
      </c>
      <c r="M57" s="114">
        <f t="shared" si="35"/>
        <v>25474.956261588904</v>
      </c>
      <c r="N57" s="114">
        <f t="shared" si="35"/>
        <v>23182.24755931152</v>
      </c>
      <c r="O57" s="114">
        <f t="shared" si="35"/>
        <v>21429.036717661656</v>
      </c>
      <c r="P57" s="114">
        <f t="shared" si="35"/>
        <v>21103.363286183903</v>
      </c>
      <c r="Q57" s="114">
        <f t="shared" si="35"/>
        <v>18586.698565839666</v>
      </c>
      <c r="R57" s="114">
        <f t="shared" si="35"/>
        <v>14449.469686183904</v>
      </c>
      <c r="S57" s="114">
        <f t="shared" si="35"/>
        <v>10354.177986183902</v>
      </c>
      <c r="T57" s="114">
        <f t="shared" si="35"/>
        <v>8998.3616399286711</v>
      </c>
      <c r="U57" s="114">
        <f t="shared" si="35"/>
        <v>3807.5044222670185</v>
      </c>
      <c r="V57" s="114">
        <f t="shared" si="35"/>
        <v>4246.4076343619163</v>
      </c>
      <c r="W57" s="114">
        <f t="shared" si="35"/>
        <v>4715.5024671452938</v>
      </c>
      <c r="X57" s="114">
        <f t="shared" si="35"/>
        <v>3980.5797082788031</v>
      </c>
      <c r="Y57" s="114">
        <f t="shared" si="35"/>
        <v>4000.7602602729107</v>
      </c>
      <c r="Z57" s="114">
        <f t="shared" si="35"/>
        <v>2124.2928602729107</v>
      </c>
      <c r="AA57" s="114">
        <f t="shared" si="35"/>
        <v>1941.6737602729104</v>
      </c>
      <c r="AB57" s="114">
        <f t="shared" si="35"/>
        <v>2107.6390602729107</v>
      </c>
      <c r="AC57" s="114">
        <f t="shared" si="35"/>
        <v>1723.0641937729101</v>
      </c>
      <c r="AD57" s="114">
        <f t="shared" si="35"/>
        <v>1837.1128602729102</v>
      </c>
      <c r="AE57" s="114">
        <f t="shared" si="35"/>
        <v>1257.8504402729106</v>
      </c>
      <c r="AF57" s="114">
        <f t="shared" ref="AF57" si="36">SUM(AF51,AF52,AF54,AF56)</f>
        <v>683.80716027291055</v>
      </c>
      <c r="AG57" s="114">
        <f t="shared" ref="AG57:AH57" si="37">SUM(AG51,AG52,AG54,AG56)</f>
        <v>751.32189314944094</v>
      </c>
      <c r="AH57" s="114">
        <f t="shared" si="37"/>
        <v>489.32546457417538</v>
      </c>
      <c r="AI57" s="114">
        <f t="shared" ref="AI57:AJ57" si="38">SUM(AI51,AI52,AI54,AI56)</f>
        <v>291.19975883788993</v>
      </c>
      <c r="AJ57" s="114">
        <f t="shared" si="38"/>
        <v>255.95895993109875</v>
      </c>
      <c r="AK57" s="114">
        <f t="shared" ref="AK57:AL57" si="39">SUM(AK51,AK52,AK54,AK56)</f>
        <v>357.3312239709299</v>
      </c>
      <c r="AL57" s="114">
        <f t="shared" si="39"/>
        <v>399.85994027291053</v>
      </c>
      <c r="AM57" s="19"/>
    </row>
    <row r="58" spans="1:41" ht="12.75">
      <c r="B58" s="27"/>
      <c r="C58" s="37"/>
      <c r="D58" s="26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49"/>
      <c r="AE58" s="49"/>
      <c r="AF58" s="49"/>
      <c r="AG58" s="49"/>
      <c r="AH58" s="49"/>
      <c r="AI58" s="49"/>
      <c r="AJ58" s="49"/>
      <c r="AK58" s="49"/>
      <c r="AL58" s="49"/>
      <c r="AM58" s="202"/>
      <c r="AO58" s="23"/>
    </row>
    <row r="59" spans="1:41" ht="12.75">
      <c r="B59" s="27"/>
      <c r="C59" s="37"/>
      <c r="D59" s="26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49"/>
      <c r="AE59" s="49"/>
      <c r="AF59" s="49"/>
      <c r="AG59" s="49"/>
      <c r="AH59" s="49"/>
      <c r="AI59" s="20"/>
      <c r="AJ59" s="128"/>
      <c r="AK59" s="128"/>
      <c r="AL59" s="128"/>
      <c r="AO59" s="23"/>
    </row>
    <row r="60" spans="1:41" ht="12.75">
      <c r="B60" s="235" t="s">
        <v>458</v>
      </c>
      <c r="C60" s="37"/>
      <c r="D60" s="26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49"/>
      <c r="AE60" s="49"/>
      <c r="AF60" s="49"/>
      <c r="AG60" s="49"/>
      <c r="AH60" s="49"/>
      <c r="AI60" s="49"/>
      <c r="AJ60" s="49"/>
      <c r="AK60" s="49"/>
      <c r="AL60" s="49"/>
      <c r="AO60" s="23"/>
    </row>
    <row r="61" spans="1:41" ht="12.75">
      <c r="B61" s="173" t="s">
        <v>3</v>
      </c>
      <c r="C61" s="427"/>
      <c r="D61" s="427"/>
      <c r="E61" s="428"/>
      <c r="F61" s="252" t="s">
        <v>4</v>
      </c>
      <c r="G61" s="155">
        <v>1990</v>
      </c>
      <c r="H61" s="123">
        <f t="shared" ref="H61:AL61" si="40">G61+1</f>
        <v>1991</v>
      </c>
      <c r="I61" s="123">
        <f t="shared" si="40"/>
        <v>1992</v>
      </c>
      <c r="J61" s="123">
        <f t="shared" si="40"/>
        <v>1993</v>
      </c>
      <c r="K61" s="123">
        <f t="shared" si="40"/>
        <v>1994</v>
      </c>
      <c r="L61" s="123">
        <f t="shared" si="40"/>
        <v>1995</v>
      </c>
      <c r="M61" s="123">
        <f t="shared" si="40"/>
        <v>1996</v>
      </c>
      <c r="N61" s="123">
        <f t="shared" si="40"/>
        <v>1997</v>
      </c>
      <c r="O61" s="123">
        <f t="shared" si="40"/>
        <v>1998</v>
      </c>
      <c r="P61" s="123">
        <f t="shared" si="40"/>
        <v>1999</v>
      </c>
      <c r="Q61" s="123">
        <f t="shared" si="40"/>
        <v>2000</v>
      </c>
      <c r="R61" s="123">
        <f t="shared" si="40"/>
        <v>2001</v>
      </c>
      <c r="S61" s="123">
        <f t="shared" si="40"/>
        <v>2002</v>
      </c>
      <c r="T61" s="123">
        <f t="shared" si="40"/>
        <v>2003</v>
      </c>
      <c r="U61" s="123">
        <f t="shared" si="40"/>
        <v>2004</v>
      </c>
      <c r="V61" s="123">
        <f t="shared" si="40"/>
        <v>2005</v>
      </c>
      <c r="W61" s="123">
        <f t="shared" si="40"/>
        <v>2006</v>
      </c>
      <c r="X61" s="123">
        <f t="shared" si="40"/>
        <v>2007</v>
      </c>
      <c r="Y61" s="123">
        <f t="shared" si="40"/>
        <v>2008</v>
      </c>
      <c r="Z61" s="123">
        <f t="shared" si="40"/>
        <v>2009</v>
      </c>
      <c r="AA61" s="123">
        <f t="shared" si="40"/>
        <v>2010</v>
      </c>
      <c r="AB61" s="123">
        <f t="shared" si="40"/>
        <v>2011</v>
      </c>
      <c r="AC61" s="123">
        <f t="shared" si="40"/>
        <v>2012</v>
      </c>
      <c r="AD61" s="123">
        <f t="shared" si="40"/>
        <v>2013</v>
      </c>
      <c r="AE61" s="123">
        <f t="shared" si="40"/>
        <v>2014</v>
      </c>
      <c r="AF61" s="123">
        <f t="shared" si="40"/>
        <v>2015</v>
      </c>
      <c r="AG61" s="123">
        <f t="shared" si="40"/>
        <v>2016</v>
      </c>
      <c r="AH61" s="123">
        <f t="shared" si="40"/>
        <v>2017</v>
      </c>
      <c r="AI61" s="123">
        <f t="shared" si="40"/>
        <v>2018</v>
      </c>
      <c r="AJ61" s="123">
        <f t="shared" si="40"/>
        <v>2019</v>
      </c>
      <c r="AK61" s="123">
        <f t="shared" si="40"/>
        <v>2020</v>
      </c>
      <c r="AL61" s="123">
        <f t="shared" si="40"/>
        <v>2021</v>
      </c>
      <c r="AM61" s="23"/>
    </row>
    <row r="62" spans="1:41" ht="24">
      <c r="B62" s="414" t="s">
        <v>5</v>
      </c>
      <c r="C62" s="411" t="s">
        <v>70</v>
      </c>
      <c r="D62" s="424" t="s">
        <v>71</v>
      </c>
      <c r="E62" s="223" t="s">
        <v>72</v>
      </c>
      <c r="F62" s="222" t="s">
        <v>8</v>
      </c>
      <c r="G62" s="175">
        <v>298.11799813345272</v>
      </c>
      <c r="H62" s="175">
        <v>274.39323086462639</v>
      </c>
      <c r="I62" s="175">
        <v>292.43726928823384</v>
      </c>
      <c r="J62" s="175">
        <v>300.72238086496651</v>
      </c>
      <c r="K62" s="175">
        <v>315.79209827112919</v>
      </c>
      <c r="L62" s="175">
        <v>327.74714746569873</v>
      </c>
      <c r="M62" s="175">
        <v>350.74959246312847</v>
      </c>
      <c r="N62" s="175">
        <v>356.07490413748343</v>
      </c>
      <c r="O62" s="175">
        <v>255.98374325408707</v>
      </c>
      <c r="P62" s="175">
        <v>189.67850852192137</v>
      </c>
      <c r="Q62" s="175">
        <v>190.07617145061027</v>
      </c>
      <c r="R62" s="175">
        <v>148.03646423803229</v>
      </c>
      <c r="S62" s="175">
        <v>151.39620190075809</v>
      </c>
      <c r="T62" s="175">
        <v>175.16196761413673</v>
      </c>
      <c r="U62" s="175">
        <v>205.8684764349415</v>
      </c>
      <c r="V62" s="175">
        <v>230.89609086303184</v>
      </c>
      <c r="W62" s="175">
        <v>166.3317064217735</v>
      </c>
      <c r="X62" s="175">
        <v>200.77951842123457</v>
      </c>
      <c r="Y62" s="175">
        <v>144.55216668809052</v>
      </c>
      <c r="Z62" s="175">
        <v>103.60863689949694</v>
      </c>
      <c r="AA62" s="175">
        <v>151.91901724999713</v>
      </c>
      <c r="AB62" s="175">
        <v>153.76138269945301</v>
      </c>
      <c r="AC62" s="175">
        <v>167.27616565664158</v>
      </c>
      <c r="AD62" s="175">
        <v>140.449154222234</v>
      </c>
      <c r="AE62" s="175">
        <v>160.003208876478</v>
      </c>
      <c r="AF62" s="175">
        <v>131.57716965261403</v>
      </c>
      <c r="AG62" s="175">
        <v>143.00348208796237</v>
      </c>
      <c r="AH62" s="175">
        <v>170.34501137298315</v>
      </c>
      <c r="AI62" s="175">
        <v>174.75867158821507</v>
      </c>
      <c r="AJ62" s="175">
        <v>139.08401937058142</v>
      </c>
      <c r="AK62" s="175">
        <v>90.658012489686087</v>
      </c>
      <c r="AL62" s="175">
        <v>189.40142327269709</v>
      </c>
      <c r="AM62" s="23"/>
    </row>
    <row r="63" spans="1:41" ht="24">
      <c r="B63" s="415"/>
      <c r="C63" s="412"/>
      <c r="D63" s="425"/>
      <c r="E63" s="236" t="s">
        <v>73</v>
      </c>
      <c r="F63" s="222" t="s">
        <v>8</v>
      </c>
      <c r="G63" s="166">
        <v>6884.4599707208226</v>
      </c>
      <c r="H63" s="175">
        <v>6765.4508296715321</v>
      </c>
      <c r="I63" s="175">
        <v>6469.0664979763842</v>
      </c>
      <c r="J63" s="175">
        <v>6321.0054215609407</v>
      </c>
      <c r="K63" s="175">
        <v>6309.8818297687158</v>
      </c>
      <c r="L63" s="175">
        <v>6491.5286442956231</v>
      </c>
      <c r="M63" s="175">
        <v>6487.7740931146373</v>
      </c>
      <c r="N63" s="175">
        <v>6448.3441414585341</v>
      </c>
      <c r="O63" s="175">
        <v>6264.1037520805057</v>
      </c>
      <c r="P63" s="175">
        <v>6257.5222425825632</v>
      </c>
      <c r="Q63" s="175">
        <v>6537.4117953323321</v>
      </c>
      <c r="R63" s="175">
        <v>6604.1072459013467</v>
      </c>
      <c r="S63" s="175">
        <v>6445.0635543568951</v>
      </c>
      <c r="T63" s="175">
        <v>6178.7880771911296</v>
      </c>
      <c r="U63" s="175">
        <v>6234.8188448776255</v>
      </c>
      <c r="V63" s="175">
        <v>6221.6631945073186</v>
      </c>
      <c r="W63" s="175">
        <v>6322.078116294686</v>
      </c>
      <c r="X63" s="175">
        <v>6369.8241802221692</v>
      </c>
      <c r="Y63" s="175">
        <v>6019.168875146308</v>
      </c>
      <c r="Z63" s="175">
        <v>5401.0368595632217</v>
      </c>
      <c r="AA63" s="175">
        <v>5919.1219583865459</v>
      </c>
      <c r="AB63" s="175">
        <v>5758.6449045799809</v>
      </c>
      <c r="AC63" s="175">
        <v>5843.5188476191606</v>
      </c>
      <c r="AD63" s="175">
        <v>5950.2779649541044</v>
      </c>
      <c r="AE63" s="175">
        <v>5860.6299758990035</v>
      </c>
      <c r="AF63" s="175">
        <v>5704.6456191788093</v>
      </c>
      <c r="AG63" s="175">
        <v>5633.9852099723084</v>
      </c>
      <c r="AH63" s="175">
        <v>5541.9794780248312</v>
      </c>
      <c r="AI63" s="175">
        <v>5420.4894204945886</v>
      </c>
      <c r="AJ63" s="175">
        <v>5143.0629804206674</v>
      </c>
      <c r="AK63" s="175">
        <v>4799.2835375020441</v>
      </c>
      <c r="AL63" s="175">
        <v>5120.2861601623208</v>
      </c>
      <c r="AM63" s="23"/>
    </row>
    <row r="64" spans="1:41" ht="14.25">
      <c r="A64" s="169"/>
      <c r="B64" s="415"/>
      <c r="C64" s="413"/>
      <c r="D64" s="426"/>
      <c r="E64" s="237" t="s">
        <v>74</v>
      </c>
      <c r="F64" s="222" t="s">
        <v>8</v>
      </c>
      <c r="G64" s="166">
        <v>25.128472758615885</v>
      </c>
      <c r="H64" s="166">
        <v>30.575937425131642</v>
      </c>
      <c r="I64" s="166">
        <v>34.771883417402712</v>
      </c>
      <c r="J64" s="166">
        <v>41.073962959930867</v>
      </c>
      <c r="K64" s="166">
        <v>49.82405782400614</v>
      </c>
      <c r="L64" s="166">
        <v>56.335564249349204</v>
      </c>
      <c r="M64" s="166">
        <v>63.685233078854786</v>
      </c>
      <c r="N64" s="166">
        <v>71.040516600245226</v>
      </c>
      <c r="O64" s="166">
        <v>72.116748079992831</v>
      </c>
      <c r="P64" s="166">
        <v>87.765301660647168</v>
      </c>
      <c r="Q64" s="166">
        <v>102.32819824088972</v>
      </c>
      <c r="R64" s="166">
        <v>114.48463201458924</v>
      </c>
      <c r="S64" s="166">
        <v>135.71850487336005</v>
      </c>
      <c r="T64" s="166">
        <v>148.65417942304123</v>
      </c>
      <c r="U64" s="166">
        <v>168.16391693711881</v>
      </c>
      <c r="V64" s="166">
        <v>173.8546726292814</v>
      </c>
      <c r="W64" s="166">
        <v>200.27202943028615</v>
      </c>
      <c r="X64" s="166">
        <v>218.1514353954924</v>
      </c>
      <c r="Y64" s="166">
        <v>209.36604069123158</v>
      </c>
      <c r="Z64" s="166">
        <v>211.59037717724516</v>
      </c>
      <c r="AA64" s="166">
        <v>243.07271043718168</v>
      </c>
      <c r="AB64" s="166">
        <v>210.84555418533273</v>
      </c>
      <c r="AC64" s="166">
        <v>212.41920417078046</v>
      </c>
      <c r="AD64" s="166">
        <v>255.63001807321268</v>
      </c>
      <c r="AE64" s="166">
        <v>245.08922315184645</v>
      </c>
      <c r="AF64" s="166">
        <v>222.81304804840775</v>
      </c>
      <c r="AG64" s="166">
        <v>213.41402676174349</v>
      </c>
      <c r="AH64" s="166">
        <v>191.64898958784644</v>
      </c>
      <c r="AI64" s="166">
        <v>180.7211556294279</v>
      </c>
      <c r="AJ64" s="166">
        <v>167.62113410939969</v>
      </c>
      <c r="AK64" s="166">
        <v>132.988758545281</v>
      </c>
      <c r="AL64" s="166">
        <v>149.03850501218568</v>
      </c>
      <c r="AM64" s="23"/>
    </row>
    <row r="65" spans="2:41" ht="15" thickBot="1">
      <c r="B65" s="451"/>
      <c r="C65" s="255" t="s">
        <v>75</v>
      </c>
      <c r="D65" s="417" t="s">
        <v>76</v>
      </c>
      <c r="E65" s="450"/>
      <c r="F65" s="152" t="s">
        <v>8</v>
      </c>
      <c r="G65" s="166">
        <v>57.97</v>
      </c>
      <c r="H65" s="166">
        <v>48.650599999999997</v>
      </c>
      <c r="I65" s="166">
        <v>32.609400000000001</v>
      </c>
      <c r="J65" s="166">
        <v>30.035599999999999</v>
      </c>
      <c r="K65" s="166">
        <v>29.965899999999998</v>
      </c>
      <c r="L65" s="166">
        <v>29.474599999999999</v>
      </c>
      <c r="M65" s="166">
        <v>29.236599999999999</v>
      </c>
      <c r="N65" s="166">
        <v>28.4053</v>
      </c>
      <c r="O65" s="166">
        <v>25.576499999999999</v>
      </c>
      <c r="P65" s="166">
        <v>16.449200000000001</v>
      </c>
      <c r="Q65" s="166">
        <v>11.05</v>
      </c>
      <c r="R65" s="166">
        <v>11.3475</v>
      </c>
      <c r="S65" s="166">
        <v>10.71</v>
      </c>
      <c r="T65" s="166">
        <v>10.992199999999999</v>
      </c>
      <c r="U65" s="166">
        <v>10.9344</v>
      </c>
      <c r="V65" s="166">
        <v>11.032999999999999</v>
      </c>
      <c r="W65" s="166">
        <v>11.22</v>
      </c>
      <c r="X65" s="166">
        <v>11.237</v>
      </c>
      <c r="Y65" s="166">
        <v>11.22</v>
      </c>
      <c r="Z65" s="166">
        <v>8.3810000000000002</v>
      </c>
      <c r="AA65" s="166">
        <v>7.9390000000000001</v>
      </c>
      <c r="AB65" s="166">
        <v>7.9390000000000001</v>
      </c>
      <c r="AC65" s="166">
        <v>6.9275000000000002</v>
      </c>
      <c r="AD65" s="166">
        <v>5.0149999999999997</v>
      </c>
      <c r="AE65" s="166">
        <v>0.99960000000000004</v>
      </c>
      <c r="AF65" s="166" t="s">
        <v>469</v>
      </c>
      <c r="AG65" s="166" t="s">
        <v>469</v>
      </c>
      <c r="AH65" s="166" t="s">
        <v>469</v>
      </c>
      <c r="AI65" s="166" t="s">
        <v>469</v>
      </c>
      <c r="AJ65" s="166" t="s">
        <v>469</v>
      </c>
      <c r="AK65" s="166" t="s">
        <v>469</v>
      </c>
      <c r="AL65" s="166" t="s">
        <v>469</v>
      </c>
      <c r="AM65" s="23"/>
    </row>
    <row r="66" spans="2:41" ht="15" thickTop="1">
      <c r="B66" s="452"/>
      <c r="C66" s="33" t="s">
        <v>18</v>
      </c>
      <c r="D66" s="33"/>
      <c r="E66" s="31"/>
      <c r="F66" s="32" t="s">
        <v>8</v>
      </c>
      <c r="G66" s="168">
        <v>7265.6764416128917</v>
      </c>
      <c r="H66" s="168">
        <v>7119.0705979612903</v>
      </c>
      <c r="I66" s="168">
        <v>6828.8850506820208</v>
      </c>
      <c r="J66" s="168">
        <v>6692.8373653858389</v>
      </c>
      <c r="K66" s="168">
        <v>6705.4638858638518</v>
      </c>
      <c r="L66" s="168">
        <v>6905.0859560106701</v>
      </c>
      <c r="M66" s="168">
        <v>6931.4455186566211</v>
      </c>
      <c r="N66" s="168">
        <v>6903.8648621962639</v>
      </c>
      <c r="O66" s="168">
        <v>6617.7807434145861</v>
      </c>
      <c r="P66" s="168">
        <v>6551.4152527651322</v>
      </c>
      <c r="Q66" s="168">
        <v>6840.8661650238328</v>
      </c>
      <c r="R66" s="168">
        <v>6877.9758421539673</v>
      </c>
      <c r="S66" s="168">
        <v>6742.8882611310128</v>
      </c>
      <c r="T66" s="168">
        <v>6513.5964242283071</v>
      </c>
      <c r="U66" s="168">
        <v>6619.7856382496866</v>
      </c>
      <c r="V66" s="168">
        <v>6637.4469579996312</v>
      </c>
      <c r="W66" s="168">
        <v>6699.901852146746</v>
      </c>
      <c r="X66" s="168">
        <v>6799.9921340388973</v>
      </c>
      <c r="Y66" s="168">
        <v>6384.30708252563</v>
      </c>
      <c r="Z66" s="168">
        <v>5724.6168736399641</v>
      </c>
      <c r="AA66" s="168">
        <v>6322.0526860737255</v>
      </c>
      <c r="AB66" s="168">
        <v>6131.1908414647669</v>
      </c>
      <c r="AC66" s="168">
        <v>6230.1417174465823</v>
      </c>
      <c r="AD66" s="168">
        <v>6351.3721372495511</v>
      </c>
      <c r="AE66" s="168">
        <v>6266.7220079273284</v>
      </c>
      <c r="AF66" s="168">
        <v>6059.0358368798315</v>
      </c>
      <c r="AG66" s="168">
        <v>5990.4027188220143</v>
      </c>
      <c r="AH66" s="168">
        <v>5903.9734789856611</v>
      </c>
      <c r="AI66" s="168">
        <v>5775.9692477122317</v>
      </c>
      <c r="AJ66" s="168">
        <v>5449.7681339006485</v>
      </c>
      <c r="AK66" s="168">
        <v>5022.9303085370111</v>
      </c>
      <c r="AL66" s="168">
        <v>5458.7260884472034</v>
      </c>
      <c r="AN66" s="165"/>
    </row>
    <row r="67" spans="2:41" ht="24">
      <c r="B67" s="414" t="s">
        <v>39</v>
      </c>
      <c r="C67" s="91" t="s">
        <v>70</v>
      </c>
      <c r="D67" s="275" t="s">
        <v>71</v>
      </c>
      <c r="E67" s="156" t="s">
        <v>72</v>
      </c>
      <c r="F67" s="256" t="s">
        <v>41</v>
      </c>
      <c r="G67" s="167">
        <v>0.73681869311999992</v>
      </c>
      <c r="H67" s="177">
        <v>0.69606028800000008</v>
      </c>
      <c r="I67" s="177">
        <v>0.69810342912000001</v>
      </c>
      <c r="J67" s="177">
        <v>0.67303107072000012</v>
      </c>
      <c r="K67" s="177">
        <v>0.70833563136</v>
      </c>
      <c r="L67" s="177">
        <v>0.71661726720000007</v>
      </c>
      <c r="M67" s="177">
        <v>0.73306169856000003</v>
      </c>
      <c r="N67" s="177">
        <v>0.7308205056</v>
      </c>
      <c r="O67" s="177">
        <v>0.64502544384000005</v>
      </c>
      <c r="P67" s="177">
        <v>0.64253776896000003</v>
      </c>
      <c r="Q67" s="177">
        <v>0.67144425984</v>
      </c>
      <c r="R67" s="177">
        <v>0.63113075712000011</v>
      </c>
      <c r="S67" s="177">
        <v>0.66558555648000006</v>
      </c>
      <c r="T67" s="177">
        <v>0.66439190016000005</v>
      </c>
      <c r="U67" s="177">
        <v>0.68420242944000009</v>
      </c>
      <c r="V67" s="177">
        <v>0.67516240896000002</v>
      </c>
      <c r="W67" s="177">
        <v>0.70465425408000015</v>
      </c>
      <c r="X67" s="177">
        <v>0.71278935552000011</v>
      </c>
      <c r="Y67" s="177">
        <v>0.60565077504000009</v>
      </c>
      <c r="Z67" s="177">
        <v>0.50883674111999999</v>
      </c>
      <c r="AA67" s="177">
        <v>0.58615123968000005</v>
      </c>
      <c r="AB67" s="177">
        <v>0.6039709286399999</v>
      </c>
      <c r="AC67" s="177">
        <v>0.59130192384000002</v>
      </c>
      <c r="AD67" s="177">
        <v>0.59885650944000002</v>
      </c>
      <c r="AE67" s="177">
        <v>0.59079218688000001</v>
      </c>
      <c r="AF67" s="177">
        <v>0.54936055295999997</v>
      </c>
      <c r="AG67" s="177">
        <v>0.55097726975999994</v>
      </c>
      <c r="AH67" s="177">
        <v>0.59019683328000005</v>
      </c>
      <c r="AI67" s="177">
        <v>0.59772768768000006</v>
      </c>
      <c r="AJ67" s="177">
        <v>0.5373233971200001</v>
      </c>
      <c r="AK67" s="177">
        <v>0.48845210112000004</v>
      </c>
      <c r="AL67" s="177">
        <v>0.56114118143999991</v>
      </c>
      <c r="AM67" s="23"/>
    </row>
    <row r="68" spans="2:41" ht="15" thickBot="1">
      <c r="B68" s="415"/>
      <c r="C68" s="269" t="s">
        <v>77</v>
      </c>
      <c r="D68" s="456" t="s">
        <v>78</v>
      </c>
      <c r="E68" s="457"/>
      <c r="F68" s="222" t="s">
        <v>41</v>
      </c>
      <c r="G68" s="277">
        <v>0.18503424000000002</v>
      </c>
      <c r="H68" s="277">
        <v>0.17724524544</v>
      </c>
      <c r="I68" s="277">
        <v>0.14778828288000001</v>
      </c>
      <c r="J68" s="277">
        <v>0.12226208256000001</v>
      </c>
      <c r="K68" s="277">
        <v>0.12271813632</v>
      </c>
      <c r="L68" s="277">
        <v>0.13695206400000001</v>
      </c>
      <c r="M68" s="277">
        <v>0.13445600256000001</v>
      </c>
      <c r="N68" s="277">
        <v>0.14184050687999999</v>
      </c>
      <c r="O68" s="277">
        <v>0.12387331584000001</v>
      </c>
      <c r="P68" s="277">
        <v>0.12336740352</v>
      </c>
      <c r="Q68" s="277">
        <v>0.13032069120000003</v>
      </c>
      <c r="R68" s="277">
        <v>0.12331726848000001</v>
      </c>
      <c r="S68" s="277">
        <v>0.1267540992</v>
      </c>
      <c r="T68" s="277">
        <v>0.12142858752000001</v>
      </c>
      <c r="U68" s="277">
        <v>0.12567555072</v>
      </c>
      <c r="V68" s="277">
        <v>0.1289193984</v>
      </c>
      <c r="W68" s="277">
        <v>0.11242165248000001</v>
      </c>
      <c r="X68" s="277">
        <v>0.11105155584</v>
      </c>
      <c r="Y68" s="277">
        <v>0.10979403264000002</v>
      </c>
      <c r="Z68" s="277">
        <v>0.10826519040000002</v>
      </c>
      <c r="AA68" s="277">
        <v>0.12173313024</v>
      </c>
      <c r="AB68" s="277">
        <v>0.11440829951999999</v>
      </c>
      <c r="AC68" s="277">
        <v>0.12848103936000002</v>
      </c>
      <c r="AD68" s="277">
        <v>0.12743645183999999</v>
      </c>
      <c r="AE68" s="277">
        <v>0.11650931712000005</v>
      </c>
      <c r="AF68" s="277">
        <v>0.11811451392</v>
      </c>
      <c r="AG68" s="277">
        <v>0.10889362944</v>
      </c>
      <c r="AH68" s="277">
        <v>0.10703144448000002</v>
      </c>
      <c r="AI68" s="277">
        <v>0.11384064000000002</v>
      </c>
      <c r="AJ68" s="277">
        <v>0.11220383232</v>
      </c>
      <c r="AK68" s="277">
        <v>8.1973048320000005E-2</v>
      </c>
      <c r="AL68" s="277">
        <v>0.10261541376000001</v>
      </c>
      <c r="AM68" s="23"/>
    </row>
    <row r="69" spans="2:41" ht="15" thickTop="1">
      <c r="B69" s="416"/>
      <c r="C69" s="45" t="s">
        <v>18</v>
      </c>
      <c r="D69" s="47"/>
      <c r="E69" s="45"/>
      <c r="F69" s="32" t="s">
        <v>41</v>
      </c>
      <c r="G69" s="41">
        <v>0.92185293311999994</v>
      </c>
      <c r="H69" s="41">
        <v>0.87330553344000006</v>
      </c>
      <c r="I69" s="41">
        <v>0.84589171200000002</v>
      </c>
      <c r="J69" s="41">
        <v>0.79529315328000016</v>
      </c>
      <c r="K69" s="41">
        <v>0.83105376768000006</v>
      </c>
      <c r="L69" s="41">
        <v>0.85356933120000011</v>
      </c>
      <c r="M69" s="41">
        <v>0.86751770112000004</v>
      </c>
      <c r="N69" s="41">
        <v>0.87266101248000005</v>
      </c>
      <c r="O69" s="41">
        <v>0.7688987596800001</v>
      </c>
      <c r="P69" s="41">
        <v>0.76590517248000001</v>
      </c>
      <c r="Q69" s="41">
        <v>0.80176495104000001</v>
      </c>
      <c r="R69" s="41">
        <v>0.75444802560000013</v>
      </c>
      <c r="S69" s="41">
        <v>0.79233965568000009</v>
      </c>
      <c r="T69" s="41">
        <v>0.78582048768000001</v>
      </c>
      <c r="U69" s="41">
        <v>0.80987798016000012</v>
      </c>
      <c r="V69" s="41">
        <v>0.80408180736000001</v>
      </c>
      <c r="W69" s="41">
        <v>0.81707590656000018</v>
      </c>
      <c r="X69" s="41">
        <v>0.82384091136000015</v>
      </c>
      <c r="Y69" s="41">
        <v>0.71544480768000007</v>
      </c>
      <c r="Z69" s="41">
        <v>0.61710193152000004</v>
      </c>
      <c r="AA69" s="41">
        <v>0.70788436992000003</v>
      </c>
      <c r="AB69" s="41">
        <v>0.71837922815999988</v>
      </c>
      <c r="AC69" s="41">
        <v>0.71978296320000001</v>
      </c>
      <c r="AD69" s="41">
        <v>0.72629296127999998</v>
      </c>
      <c r="AE69" s="41">
        <v>0.70730150400000003</v>
      </c>
      <c r="AF69" s="41">
        <v>0.66747506688000002</v>
      </c>
      <c r="AG69" s="41">
        <v>0.65987089919999997</v>
      </c>
      <c r="AH69" s="41">
        <v>0.69722827776000007</v>
      </c>
      <c r="AI69" s="41">
        <v>0.71156832768000011</v>
      </c>
      <c r="AJ69" s="41">
        <v>0.64952722944000008</v>
      </c>
      <c r="AK69" s="41">
        <v>0.57042514944</v>
      </c>
      <c r="AL69" s="41">
        <v>0.66375659519999997</v>
      </c>
    </row>
    <row r="70" spans="2:41" ht="15" thickBot="1">
      <c r="B70" s="416"/>
      <c r="C70" s="270" t="s">
        <v>18</v>
      </c>
      <c r="D70" s="271"/>
      <c r="E70" s="270"/>
      <c r="F70" s="248" t="s">
        <v>46</v>
      </c>
      <c r="G70" s="166">
        <v>23.046323328</v>
      </c>
      <c r="H70" s="166">
        <v>21.832638336000002</v>
      </c>
      <c r="I70" s="166">
        <v>21.147292799999999</v>
      </c>
      <c r="J70" s="166">
        <v>19.882328832000002</v>
      </c>
      <c r="K70" s="166">
        <v>20.776344192</v>
      </c>
      <c r="L70" s="166">
        <v>21.339233280000002</v>
      </c>
      <c r="M70" s="166">
        <v>21.687942528000001</v>
      </c>
      <c r="N70" s="166">
        <v>21.816525312000003</v>
      </c>
      <c r="O70" s="166">
        <v>19.222468992000003</v>
      </c>
      <c r="P70" s="166">
        <v>19.147629311999999</v>
      </c>
      <c r="Q70" s="166">
        <v>20.044123775999999</v>
      </c>
      <c r="R70" s="166">
        <v>18.861200640000003</v>
      </c>
      <c r="S70" s="166">
        <v>19.808491392000001</v>
      </c>
      <c r="T70" s="166">
        <v>19.645512192000002</v>
      </c>
      <c r="U70" s="166">
        <v>20.246949504000003</v>
      </c>
      <c r="V70" s="166">
        <v>20.102045184000001</v>
      </c>
      <c r="W70" s="166">
        <v>20.426897664000006</v>
      </c>
      <c r="X70" s="166">
        <v>20.596022784000002</v>
      </c>
      <c r="Y70" s="166">
        <v>17.886120192000003</v>
      </c>
      <c r="Z70" s="166">
        <v>15.427548288000001</v>
      </c>
      <c r="AA70" s="166">
        <v>17.697109248</v>
      </c>
      <c r="AB70" s="166">
        <v>17.959480703999997</v>
      </c>
      <c r="AC70" s="166">
        <v>17.99457408</v>
      </c>
      <c r="AD70" s="166">
        <v>18.157324031999998</v>
      </c>
      <c r="AE70" s="166">
        <v>17.6825376</v>
      </c>
      <c r="AF70" s="166">
        <v>16.686876672</v>
      </c>
      <c r="AG70" s="166">
        <v>16.496772480000001</v>
      </c>
      <c r="AH70" s="166">
        <v>17.430706944000001</v>
      </c>
      <c r="AI70" s="166">
        <v>17.789208192000004</v>
      </c>
      <c r="AJ70" s="166">
        <v>16.238180736</v>
      </c>
      <c r="AK70" s="166">
        <v>14.260628735999999</v>
      </c>
      <c r="AL70" s="166">
        <v>16.59391488</v>
      </c>
    </row>
    <row r="71" spans="2:41" ht="15" thickTop="1">
      <c r="B71" s="46" t="s">
        <v>79</v>
      </c>
      <c r="C71" s="51"/>
      <c r="D71" s="52"/>
      <c r="E71" s="53"/>
      <c r="F71" s="32" t="s">
        <v>46</v>
      </c>
      <c r="G71" s="172">
        <f>G66+G70</f>
        <v>7288.7227649408915</v>
      </c>
      <c r="H71" s="114">
        <f t="shared" ref="H71:AI71" si="41">H66+H70</f>
        <v>7140.9032362972903</v>
      </c>
      <c r="I71" s="114">
        <f t="shared" si="41"/>
        <v>6850.0323434820211</v>
      </c>
      <c r="J71" s="114">
        <f t="shared" si="41"/>
        <v>6712.7196942178389</v>
      </c>
      <c r="K71" s="114">
        <f t="shared" si="41"/>
        <v>6726.2402300558515</v>
      </c>
      <c r="L71" s="114">
        <f t="shared" si="41"/>
        <v>6926.4251892906705</v>
      </c>
      <c r="M71" s="114">
        <f t="shared" si="41"/>
        <v>6953.1334611846214</v>
      </c>
      <c r="N71" s="114">
        <f t="shared" si="41"/>
        <v>6925.6813875082635</v>
      </c>
      <c r="O71" s="114">
        <f t="shared" si="41"/>
        <v>6637.0032124065865</v>
      </c>
      <c r="P71" s="114">
        <f t="shared" si="41"/>
        <v>6570.5628820771326</v>
      </c>
      <c r="Q71" s="114">
        <f t="shared" si="41"/>
        <v>6860.9102887998324</v>
      </c>
      <c r="R71" s="114">
        <f t="shared" si="41"/>
        <v>6896.8370427939672</v>
      </c>
      <c r="S71" s="114">
        <f t="shared" si="41"/>
        <v>6762.6967525230129</v>
      </c>
      <c r="T71" s="114">
        <f t="shared" si="41"/>
        <v>6533.241936420307</v>
      </c>
      <c r="U71" s="114">
        <f t="shared" si="41"/>
        <v>6640.032587753687</v>
      </c>
      <c r="V71" s="114">
        <f t="shared" si="41"/>
        <v>6657.5490031836316</v>
      </c>
      <c r="W71" s="114">
        <f t="shared" si="41"/>
        <v>6720.3287498107456</v>
      </c>
      <c r="X71" s="114">
        <f t="shared" si="41"/>
        <v>6820.588156822897</v>
      </c>
      <c r="Y71" s="114">
        <f t="shared" si="41"/>
        <v>6402.1932027176299</v>
      </c>
      <c r="Z71" s="114">
        <f t="shared" si="41"/>
        <v>5740.0444219279643</v>
      </c>
      <c r="AA71" s="114">
        <f t="shared" si="41"/>
        <v>6339.7497953217253</v>
      </c>
      <c r="AB71" s="114">
        <f t="shared" si="41"/>
        <v>6149.1503221687672</v>
      </c>
      <c r="AC71" s="114">
        <f>AC66+AC70</f>
        <v>6248.1362915265827</v>
      </c>
      <c r="AD71" s="114">
        <f t="shared" si="41"/>
        <v>6369.5294612815514</v>
      </c>
      <c r="AE71" s="114">
        <f t="shared" si="41"/>
        <v>6284.4045455273281</v>
      </c>
      <c r="AF71" s="114">
        <f t="shared" si="41"/>
        <v>6075.7227135518315</v>
      </c>
      <c r="AG71" s="114">
        <f t="shared" si="41"/>
        <v>6006.8994913020142</v>
      </c>
      <c r="AH71" s="114">
        <f t="shared" si="41"/>
        <v>5921.4041859296613</v>
      </c>
      <c r="AI71" s="114">
        <f t="shared" si="41"/>
        <v>5793.7584559042316</v>
      </c>
      <c r="AJ71" s="114">
        <f t="shared" ref="AJ71:AK71" si="42">AJ66+AJ70</f>
        <v>5466.0063146366483</v>
      </c>
      <c r="AK71" s="114">
        <f t="shared" si="42"/>
        <v>5037.1909372730115</v>
      </c>
      <c r="AL71" s="114">
        <f t="shared" ref="AL71" si="43">AL66+AL70</f>
        <v>5475.3200033272033</v>
      </c>
      <c r="AM71" s="18"/>
    </row>
    <row r="72" spans="2:41" ht="12.75">
      <c r="B72" s="173" t="s">
        <v>3</v>
      </c>
      <c r="C72" s="427"/>
      <c r="D72" s="427"/>
      <c r="E72" s="428"/>
      <c r="F72" s="153" t="s">
        <v>4</v>
      </c>
      <c r="G72" s="155">
        <v>1990</v>
      </c>
      <c r="H72" s="123">
        <f t="shared" ref="H72:AL72" si="44">G72+1</f>
        <v>1991</v>
      </c>
      <c r="I72" s="123">
        <f t="shared" si="44"/>
        <v>1992</v>
      </c>
      <c r="J72" s="123">
        <f t="shared" si="44"/>
        <v>1993</v>
      </c>
      <c r="K72" s="123">
        <f t="shared" si="44"/>
        <v>1994</v>
      </c>
      <c r="L72" s="123">
        <f t="shared" si="44"/>
        <v>1995</v>
      </c>
      <c r="M72" s="123">
        <f t="shared" si="44"/>
        <v>1996</v>
      </c>
      <c r="N72" s="123">
        <f t="shared" si="44"/>
        <v>1997</v>
      </c>
      <c r="O72" s="123">
        <f t="shared" si="44"/>
        <v>1998</v>
      </c>
      <c r="P72" s="123">
        <f t="shared" si="44"/>
        <v>1999</v>
      </c>
      <c r="Q72" s="123">
        <f t="shared" si="44"/>
        <v>2000</v>
      </c>
      <c r="R72" s="123">
        <f t="shared" si="44"/>
        <v>2001</v>
      </c>
      <c r="S72" s="123">
        <f t="shared" si="44"/>
        <v>2002</v>
      </c>
      <c r="T72" s="123">
        <f t="shared" si="44"/>
        <v>2003</v>
      </c>
      <c r="U72" s="123">
        <f t="shared" si="44"/>
        <v>2004</v>
      </c>
      <c r="V72" s="123">
        <f t="shared" si="44"/>
        <v>2005</v>
      </c>
      <c r="W72" s="123">
        <f t="shared" si="44"/>
        <v>2006</v>
      </c>
      <c r="X72" s="123">
        <f t="shared" si="44"/>
        <v>2007</v>
      </c>
      <c r="Y72" s="123">
        <f t="shared" si="44"/>
        <v>2008</v>
      </c>
      <c r="Z72" s="123">
        <f t="shared" si="44"/>
        <v>2009</v>
      </c>
      <c r="AA72" s="123">
        <f t="shared" si="44"/>
        <v>2010</v>
      </c>
      <c r="AB72" s="123">
        <f t="shared" si="44"/>
        <v>2011</v>
      </c>
      <c r="AC72" s="123">
        <f t="shared" si="44"/>
        <v>2012</v>
      </c>
      <c r="AD72" s="123">
        <f t="shared" si="44"/>
        <v>2013</v>
      </c>
      <c r="AE72" s="123">
        <f t="shared" si="44"/>
        <v>2014</v>
      </c>
      <c r="AF72" s="123">
        <f t="shared" si="44"/>
        <v>2015</v>
      </c>
      <c r="AG72" s="123">
        <f t="shared" si="44"/>
        <v>2016</v>
      </c>
      <c r="AH72" s="123">
        <f t="shared" si="44"/>
        <v>2017</v>
      </c>
      <c r="AI72" s="123">
        <f t="shared" si="44"/>
        <v>2018</v>
      </c>
      <c r="AJ72" s="123">
        <f t="shared" si="44"/>
        <v>2019</v>
      </c>
      <c r="AK72" s="123">
        <f t="shared" si="44"/>
        <v>2020</v>
      </c>
      <c r="AL72" s="123">
        <f t="shared" si="44"/>
        <v>2021</v>
      </c>
      <c r="AM72" s="23"/>
    </row>
    <row r="73" spans="2:41" ht="14.25">
      <c r="B73" s="248" t="s">
        <v>60</v>
      </c>
      <c r="C73" s="255" t="s">
        <v>80</v>
      </c>
      <c r="D73" s="417" t="s">
        <v>81</v>
      </c>
      <c r="E73" s="418"/>
      <c r="F73" s="152" t="s">
        <v>46</v>
      </c>
      <c r="G73" s="278" t="s">
        <v>469</v>
      </c>
      <c r="H73" s="278" t="s">
        <v>469</v>
      </c>
      <c r="I73" s="278" t="s">
        <v>469</v>
      </c>
      <c r="J73" s="278" t="s">
        <v>469</v>
      </c>
      <c r="K73" s="278" t="s">
        <v>469</v>
      </c>
      <c r="L73" s="278" t="s">
        <v>469</v>
      </c>
      <c r="M73" s="278" t="s">
        <v>469</v>
      </c>
      <c r="N73" s="278" t="s">
        <v>469</v>
      </c>
      <c r="O73" s="278" t="s">
        <v>469</v>
      </c>
      <c r="P73" s="278" t="s">
        <v>469</v>
      </c>
      <c r="Q73" s="278" t="s">
        <v>469</v>
      </c>
      <c r="R73" s="278" t="s">
        <v>469</v>
      </c>
      <c r="S73" s="278" t="s">
        <v>469</v>
      </c>
      <c r="T73" s="278" t="s">
        <v>469</v>
      </c>
      <c r="U73" s="278" t="s">
        <v>469</v>
      </c>
      <c r="V73" s="278" t="s">
        <v>469</v>
      </c>
      <c r="W73" s="278" t="s">
        <v>469</v>
      </c>
      <c r="X73" s="278" t="s">
        <v>469</v>
      </c>
      <c r="Y73" s="278" t="s">
        <v>469</v>
      </c>
      <c r="Z73" s="278" t="s">
        <v>469</v>
      </c>
      <c r="AA73" s="278" t="s">
        <v>469</v>
      </c>
      <c r="AB73" s="278">
        <v>1.0009999999999999</v>
      </c>
      <c r="AC73" s="278">
        <v>1.2869999999999999</v>
      </c>
      <c r="AD73" s="278">
        <v>1.2869999999999999</v>
      </c>
      <c r="AE73" s="278">
        <v>1.2869999999999999</v>
      </c>
      <c r="AF73" s="278">
        <v>0.85799999999999998</v>
      </c>
      <c r="AG73" s="278">
        <v>1.1439999999999999</v>
      </c>
      <c r="AH73" s="278">
        <v>1.43</v>
      </c>
      <c r="AI73" s="278">
        <v>1.716</v>
      </c>
      <c r="AJ73" s="278">
        <v>1.43</v>
      </c>
      <c r="AK73" s="278">
        <v>1.2869999999999999</v>
      </c>
      <c r="AL73" s="278">
        <v>1.716</v>
      </c>
    </row>
    <row r="74" spans="2:41" ht="14.25">
      <c r="B74" s="248" t="s">
        <v>65</v>
      </c>
      <c r="C74" s="255" t="s">
        <v>75</v>
      </c>
      <c r="D74" s="417" t="s">
        <v>76</v>
      </c>
      <c r="E74" s="418"/>
      <c r="F74" s="152" t="s">
        <v>46</v>
      </c>
      <c r="G74" s="278">
        <v>203.66146500777003</v>
      </c>
      <c r="H74" s="278">
        <v>170.92034620505461</v>
      </c>
      <c r="I74" s="278">
        <v>114.5640534246054</v>
      </c>
      <c r="J74" s="278">
        <v>105.5217232773396</v>
      </c>
      <c r="K74" s="278">
        <v>105.27685172117191</v>
      </c>
      <c r="L74" s="278">
        <v>170.5858317406782</v>
      </c>
      <c r="M74" s="278">
        <v>161.15085137936398</v>
      </c>
      <c r="N74" s="278">
        <v>145.38527936832901</v>
      </c>
      <c r="O74" s="278">
        <v>120.83703548598001</v>
      </c>
      <c r="P74" s="278">
        <v>71.238566018531998</v>
      </c>
      <c r="Q74" s="278">
        <v>43.505080905000007</v>
      </c>
      <c r="R74" s="278">
        <v>37.70061940458001</v>
      </c>
      <c r="S74" s="278">
        <v>35.965308857940016</v>
      </c>
      <c r="T74" s="278">
        <v>36.491743563422396</v>
      </c>
      <c r="U74" s="278">
        <v>35.806597704979204</v>
      </c>
      <c r="V74" s="278">
        <v>35.843163412814995</v>
      </c>
      <c r="W74" s="278">
        <v>35.936365025880001</v>
      </c>
      <c r="X74" s="278">
        <v>35.618351199287993</v>
      </c>
      <c r="Y74" s="278">
        <v>35.564465645280002</v>
      </c>
      <c r="Z74" s="278">
        <v>26.722770895919997</v>
      </c>
      <c r="AA74" s="278">
        <v>25.164553721735999</v>
      </c>
      <c r="AB74" s="278">
        <v>25.11310527686928</v>
      </c>
      <c r="AC74" s="278">
        <v>21.856826549967746</v>
      </c>
      <c r="AD74" s="278">
        <v>15.80217784992</v>
      </c>
      <c r="AE74" s="278">
        <v>3.1497222290688001</v>
      </c>
      <c r="AF74" s="279" t="s">
        <v>469</v>
      </c>
      <c r="AG74" s="279" t="s">
        <v>469</v>
      </c>
      <c r="AH74" s="279" t="s">
        <v>469</v>
      </c>
      <c r="AI74" s="279" t="s">
        <v>469</v>
      </c>
      <c r="AJ74" s="279" t="s">
        <v>469</v>
      </c>
      <c r="AK74" s="279" t="s">
        <v>469</v>
      </c>
      <c r="AL74" s="279" t="s">
        <v>469</v>
      </c>
    </row>
    <row r="75" spans="2:41" ht="12.75">
      <c r="B75" s="414" t="s">
        <v>66</v>
      </c>
      <c r="C75" s="421" t="s">
        <v>82</v>
      </c>
      <c r="D75" s="431" t="s">
        <v>83</v>
      </c>
      <c r="E75" s="419"/>
      <c r="F75" s="225" t="s">
        <v>67</v>
      </c>
      <c r="G75" s="280">
        <v>6.4273116654069051</v>
      </c>
      <c r="H75" s="280">
        <v>5.545477450239356</v>
      </c>
      <c r="I75" s="280">
        <v>4.6938775510204085</v>
      </c>
      <c r="J75" s="280">
        <v>4.9294532627865957</v>
      </c>
      <c r="K75" s="280">
        <v>4.7883597883597888</v>
      </c>
      <c r="L75" s="280">
        <v>5</v>
      </c>
      <c r="M75" s="280">
        <v>6</v>
      </c>
      <c r="N75" s="280">
        <v>8</v>
      </c>
      <c r="O75" s="280">
        <v>17</v>
      </c>
      <c r="P75" s="280">
        <v>27</v>
      </c>
      <c r="Q75" s="280">
        <v>43</v>
      </c>
      <c r="R75" s="280">
        <v>48</v>
      </c>
      <c r="S75" s="280">
        <v>46.999999999999993</v>
      </c>
      <c r="T75" s="280">
        <v>47.093188284518824</v>
      </c>
      <c r="U75" s="280">
        <v>46.486234309623434</v>
      </c>
      <c r="V75" s="280">
        <v>48.423054393305435</v>
      </c>
      <c r="W75" s="280">
        <v>45.652050209205022</v>
      </c>
      <c r="X75" s="280">
        <v>45.579163179916321</v>
      </c>
      <c r="Y75" s="280">
        <v>27.3</v>
      </c>
      <c r="Z75" s="280">
        <v>10</v>
      </c>
      <c r="AA75" s="280">
        <v>12.882999999999999</v>
      </c>
      <c r="AB75" s="280">
        <v>8</v>
      </c>
      <c r="AC75" s="280">
        <v>8</v>
      </c>
      <c r="AD75" s="280">
        <v>7</v>
      </c>
      <c r="AE75" s="280">
        <v>8</v>
      </c>
      <c r="AF75" s="280">
        <v>10</v>
      </c>
      <c r="AG75" s="280">
        <v>13.799999999999999</v>
      </c>
      <c r="AH75" s="280">
        <v>10.800000000000002</v>
      </c>
      <c r="AI75" s="280">
        <v>12</v>
      </c>
      <c r="AJ75" s="280">
        <v>11.000000000000002</v>
      </c>
      <c r="AK75" s="280">
        <v>13</v>
      </c>
      <c r="AL75" s="280">
        <v>14</v>
      </c>
    </row>
    <row r="76" spans="2:41" ht="15" thickBot="1">
      <c r="B76" s="430"/>
      <c r="C76" s="423"/>
      <c r="D76" s="432"/>
      <c r="E76" s="433"/>
      <c r="F76" s="29" t="s">
        <v>46</v>
      </c>
      <c r="G76" s="281">
        <v>146.54270597127743</v>
      </c>
      <c r="H76" s="281">
        <v>126.43688586545731</v>
      </c>
      <c r="I76" s="281">
        <v>107.02040816326532</v>
      </c>
      <c r="J76" s="281">
        <v>112.39153439153439</v>
      </c>
      <c r="K76" s="281">
        <v>109.17460317460318</v>
      </c>
      <c r="L76" s="281">
        <v>114</v>
      </c>
      <c r="M76" s="281">
        <v>136.80000000000001</v>
      </c>
      <c r="N76" s="281">
        <v>182.4</v>
      </c>
      <c r="O76" s="281">
        <v>387.6</v>
      </c>
      <c r="P76" s="281">
        <v>615.6</v>
      </c>
      <c r="Q76" s="281">
        <v>980.4</v>
      </c>
      <c r="R76" s="281">
        <v>1094.4000000000001</v>
      </c>
      <c r="S76" s="281">
        <v>1071.5999999999999</v>
      </c>
      <c r="T76" s="281">
        <v>1073.7246928870293</v>
      </c>
      <c r="U76" s="281">
        <v>1059.8861422594143</v>
      </c>
      <c r="V76" s="281">
        <v>1104.0456401673639</v>
      </c>
      <c r="W76" s="281">
        <v>1040.8667447698745</v>
      </c>
      <c r="X76" s="281">
        <v>1039.2049205020921</v>
      </c>
      <c r="Y76" s="281">
        <v>622.44000000000005</v>
      </c>
      <c r="Z76" s="281">
        <v>228</v>
      </c>
      <c r="AA76" s="281">
        <v>293.73239999999998</v>
      </c>
      <c r="AB76" s="281">
        <v>182.4</v>
      </c>
      <c r="AC76" s="281">
        <v>182.4</v>
      </c>
      <c r="AD76" s="281">
        <v>159.6</v>
      </c>
      <c r="AE76" s="281">
        <v>182.4</v>
      </c>
      <c r="AF76" s="281">
        <v>228</v>
      </c>
      <c r="AG76" s="281">
        <v>314.64</v>
      </c>
      <c r="AH76" s="281">
        <v>246.24000000000004</v>
      </c>
      <c r="AI76" s="281">
        <v>273.60000000000002</v>
      </c>
      <c r="AJ76" s="281">
        <v>250.8</v>
      </c>
      <c r="AK76" s="281">
        <v>296.39999999999998</v>
      </c>
      <c r="AL76" s="281">
        <v>319.2</v>
      </c>
    </row>
    <row r="77" spans="2:41" ht="15" thickTop="1">
      <c r="B77" s="46" t="s">
        <v>69</v>
      </c>
      <c r="C77" s="45"/>
      <c r="D77" s="47"/>
      <c r="E77" s="50"/>
      <c r="F77" s="32" t="s">
        <v>46</v>
      </c>
      <c r="G77" s="112">
        <f t="shared" ref="G77:Z77" si="45">SUM(G73,G74,G76)</f>
        <v>350.20417097904749</v>
      </c>
      <c r="H77" s="112">
        <f t="shared" si="45"/>
        <v>297.35723207051194</v>
      </c>
      <c r="I77" s="112">
        <f t="shared" si="45"/>
        <v>221.58446158787072</v>
      </c>
      <c r="J77" s="112">
        <f t="shared" si="45"/>
        <v>217.913257668874</v>
      </c>
      <c r="K77" s="112">
        <f t="shared" si="45"/>
        <v>214.4514548957751</v>
      </c>
      <c r="L77" s="112">
        <f t="shared" si="45"/>
        <v>284.5858317406782</v>
      </c>
      <c r="M77" s="112">
        <f t="shared" si="45"/>
        <v>297.950851379364</v>
      </c>
      <c r="N77" s="112">
        <f t="shared" si="45"/>
        <v>327.78527936832904</v>
      </c>
      <c r="O77" s="112">
        <f t="shared" si="45"/>
        <v>508.43703548598</v>
      </c>
      <c r="P77" s="112">
        <f t="shared" si="45"/>
        <v>686.83856601853199</v>
      </c>
      <c r="Q77" s="112">
        <f t="shared" si="45"/>
        <v>1023.905080905</v>
      </c>
      <c r="R77" s="112">
        <f t="shared" si="45"/>
        <v>1132.1006194045801</v>
      </c>
      <c r="S77" s="112">
        <f t="shared" si="45"/>
        <v>1107.56530885794</v>
      </c>
      <c r="T77" s="112">
        <f t="shared" si="45"/>
        <v>1110.2164364504517</v>
      </c>
      <c r="U77" s="112">
        <f t="shared" si="45"/>
        <v>1095.6927399643935</v>
      </c>
      <c r="V77" s="112">
        <f t="shared" si="45"/>
        <v>1139.888803580179</v>
      </c>
      <c r="W77" s="112">
        <f t="shared" si="45"/>
        <v>1076.8031097957544</v>
      </c>
      <c r="X77" s="112">
        <f t="shared" si="45"/>
        <v>1074.8232717013802</v>
      </c>
      <c r="Y77" s="112">
        <f t="shared" si="45"/>
        <v>658.00446564528011</v>
      </c>
      <c r="Z77" s="112">
        <f t="shared" si="45"/>
        <v>254.72277089592001</v>
      </c>
      <c r="AA77" s="112">
        <f>SUM(AA73,AA74,AA76)</f>
        <v>318.896953721736</v>
      </c>
      <c r="AB77" s="112">
        <f t="shared" ref="AB77:AG77" si="46">SUM(AB73,AB74,AB76)</f>
        <v>208.51410527686929</v>
      </c>
      <c r="AC77" s="112">
        <f t="shared" si="46"/>
        <v>205.54382654996775</v>
      </c>
      <c r="AD77" s="112">
        <f t="shared" si="46"/>
        <v>176.68917784991999</v>
      </c>
      <c r="AE77" s="112">
        <f t="shared" si="46"/>
        <v>186.83672222906881</v>
      </c>
      <c r="AF77" s="112">
        <f>SUM(AF73,AF74,AF76)</f>
        <v>228.858</v>
      </c>
      <c r="AG77" s="112">
        <f t="shared" si="46"/>
        <v>315.78399999999999</v>
      </c>
      <c r="AH77" s="112">
        <f t="shared" ref="AH77:AI77" si="47">SUM(AH73,AH74,AH76)</f>
        <v>247.67000000000004</v>
      </c>
      <c r="AI77" s="112">
        <f t="shared" si="47"/>
        <v>275.31600000000003</v>
      </c>
      <c r="AJ77" s="112">
        <f t="shared" ref="AJ77:AK77" si="48">SUM(AJ73,AJ74,AJ76)</f>
        <v>252.23000000000002</v>
      </c>
      <c r="AK77" s="112">
        <f t="shared" si="48"/>
        <v>297.68699999999995</v>
      </c>
      <c r="AL77" s="112">
        <f t="shared" ref="AL77" si="49">SUM(AL73,AL74,AL76)</f>
        <v>320.916</v>
      </c>
      <c r="AM77" s="20"/>
    </row>
    <row r="78" spans="2:41" ht="12.75">
      <c r="B78" s="27"/>
      <c r="C78" s="25"/>
      <c r="D78" s="26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55"/>
      <c r="AA78" s="55"/>
      <c r="AB78" s="55"/>
      <c r="AC78" s="56"/>
      <c r="AD78" s="49"/>
      <c r="AE78" s="49"/>
      <c r="AF78" s="49"/>
      <c r="AG78" s="49"/>
      <c r="AH78" s="49"/>
      <c r="AJ78" s="49"/>
      <c r="AK78" s="49"/>
      <c r="AL78" s="49"/>
      <c r="AM78" s="202"/>
      <c r="AO78" s="23"/>
    </row>
    <row r="79" spans="2:41" ht="12.75">
      <c r="B79" s="27"/>
      <c r="C79" s="25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55"/>
      <c r="AA79" s="55"/>
      <c r="AB79" s="55"/>
      <c r="AC79" s="56"/>
      <c r="AD79" s="49"/>
      <c r="AE79" s="49"/>
      <c r="AF79" s="49"/>
      <c r="AG79" s="49"/>
      <c r="AH79" s="49"/>
      <c r="AI79" s="20"/>
      <c r="AJ79" s="49"/>
      <c r="AK79" s="49"/>
      <c r="AL79" s="49"/>
      <c r="AO79" s="23"/>
    </row>
    <row r="80" spans="2:41" ht="12.75">
      <c r="B80" s="235" t="s">
        <v>442</v>
      </c>
      <c r="C80" s="25"/>
      <c r="D80" s="26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55"/>
      <c r="AA80" s="55"/>
      <c r="AB80" s="55"/>
      <c r="AC80" s="56"/>
      <c r="AD80" s="49"/>
      <c r="AE80" s="49"/>
      <c r="AF80" s="49"/>
      <c r="AG80" s="49"/>
      <c r="AH80" s="49"/>
      <c r="AI80" s="49"/>
      <c r="AJ80" s="49"/>
      <c r="AK80" s="49"/>
      <c r="AL80" s="49"/>
      <c r="AO80" s="23"/>
    </row>
    <row r="81" spans="1:41" ht="12.75">
      <c r="B81" s="173" t="s">
        <v>3</v>
      </c>
      <c r="C81" s="427"/>
      <c r="D81" s="427"/>
      <c r="E81" s="428"/>
      <c r="F81" s="153" t="s">
        <v>4</v>
      </c>
      <c r="G81" s="155">
        <v>1990</v>
      </c>
      <c r="H81" s="123">
        <f t="shared" ref="H81" si="50">G81+1</f>
        <v>1991</v>
      </c>
      <c r="I81" s="123">
        <f t="shared" ref="I81" si="51">H81+1</f>
        <v>1992</v>
      </c>
      <c r="J81" s="123">
        <f t="shared" ref="J81" si="52">I81+1</f>
        <v>1993</v>
      </c>
      <c r="K81" s="123">
        <f t="shared" ref="K81" si="53">J81+1</f>
        <v>1994</v>
      </c>
      <c r="L81" s="123">
        <f t="shared" ref="L81" si="54">K81+1</f>
        <v>1995</v>
      </c>
      <c r="M81" s="123">
        <f t="shared" ref="M81" si="55">L81+1</f>
        <v>1996</v>
      </c>
      <c r="N81" s="123">
        <f t="shared" ref="N81" si="56">M81+1</f>
        <v>1997</v>
      </c>
      <c r="O81" s="123">
        <f t="shared" ref="O81" si="57">N81+1</f>
        <v>1998</v>
      </c>
      <c r="P81" s="123">
        <f t="shared" ref="P81" si="58">O81+1</f>
        <v>1999</v>
      </c>
      <c r="Q81" s="123">
        <f t="shared" ref="Q81" si="59">P81+1</f>
        <v>2000</v>
      </c>
      <c r="R81" s="123">
        <f t="shared" ref="R81" si="60">Q81+1</f>
        <v>2001</v>
      </c>
      <c r="S81" s="123">
        <f t="shared" ref="S81" si="61">R81+1</f>
        <v>2002</v>
      </c>
      <c r="T81" s="123">
        <f t="shared" ref="T81" si="62">S81+1</f>
        <v>2003</v>
      </c>
      <c r="U81" s="123">
        <f t="shared" ref="U81" si="63">T81+1</f>
        <v>2004</v>
      </c>
      <c r="V81" s="123">
        <f t="shared" ref="V81" si="64">U81+1</f>
        <v>2005</v>
      </c>
      <c r="W81" s="123">
        <f t="shared" ref="W81" si="65">V81+1</f>
        <v>2006</v>
      </c>
      <c r="X81" s="123">
        <f t="shared" ref="X81" si="66">W81+1</f>
        <v>2007</v>
      </c>
      <c r="Y81" s="123">
        <f t="shared" ref="Y81" si="67">X81+1</f>
        <v>2008</v>
      </c>
      <c r="Z81" s="123">
        <f t="shared" ref="Z81" si="68">Y81+1</f>
        <v>2009</v>
      </c>
      <c r="AA81" s="123">
        <f t="shared" ref="AA81" si="69">Z81+1</f>
        <v>2010</v>
      </c>
      <c r="AB81" s="123">
        <f t="shared" ref="AB81" si="70">AA81+1</f>
        <v>2011</v>
      </c>
      <c r="AC81" s="123">
        <f t="shared" ref="AC81:AL81" si="71">AB81+1</f>
        <v>2012</v>
      </c>
      <c r="AD81" s="123">
        <f t="shared" si="71"/>
        <v>2013</v>
      </c>
      <c r="AE81" s="123">
        <f t="shared" si="71"/>
        <v>2014</v>
      </c>
      <c r="AF81" s="123">
        <f t="shared" si="71"/>
        <v>2015</v>
      </c>
      <c r="AG81" s="123">
        <f t="shared" si="71"/>
        <v>2016</v>
      </c>
      <c r="AH81" s="123">
        <f t="shared" si="71"/>
        <v>2017</v>
      </c>
      <c r="AI81" s="123">
        <f t="shared" si="71"/>
        <v>2018</v>
      </c>
      <c r="AJ81" s="123">
        <f t="shared" si="71"/>
        <v>2019</v>
      </c>
      <c r="AK81" s="123">
        <f t="shared" si="71"/>
        <v>2020</v>
      </c>
      <c r="AL81" s="123">
        <f t="shared" si="71"/>
        <v>2021</v>
      </c>
    </row>
    <row r="82" spans="1:41" ht="14.25">
      <c r="B82" s="435" t="s">
        <v>5</v>
      </c>
      <c r="C82" s="224" t="s">
        <v>84</v>
      </c>
      <c r="D82" s="230" t="s">
        <v>85</v>
      </c>
      <c r="E82" s="174"/>
      <c r="F82" s="152" t="s">
        <v>8</v>
      </c>
      <c r="G82" s="175">
        <v>342.50848698041943</v>
      </c>
      <c r="H82" s="175">
        <v>344.55145484726461</v>
      </c>
      <c r="I82" s="175">
        <v>349.16463803806676</v>
      </c>
      <c r="J82" s="175">
        <v>342.81920926740861</v>
      </c>
      <c r="K82" s="175">
        <v>366.01260429836373</v>
      </c>
      <c r="L82" s="175">
        <v>353.23155582421776</v>
      </c>
      <c r="M82" s="175">
        <v>375.88624118911821</v>
      </c>
      <c r="N82" s="175">
        <v>368.17544278222124</v>
      </c>
      <c r="O82" s="175">
        <v>361.61096735087079</v>
      </c>
      <c r="P82" s="175">
        <v>349.55033614227995</v>
      </c>
      <c r="Q82" s="175">
        <v>349.56834823288483</v>
      </c>
      <c r="R82" s="175">
        <v>338.21781650498804</v>
      </c>
      <c r="S82" s="175">
        <v>336.157510551082</v>
      </c>
      <c r="T82" s="175">
        <v>333.73496249538192</v>
      </c>
      <c r="U82" s="175">
        <v>324.51263692407912</v>
      </c>
      <c r="V82" s="175">
        <v>324.41055383212529</v>
      </c>
      <c r="W82" s="175">
        <v>331.85897176071285</v>
      </c>
      <c r="X82" s="175">
        <v>317.83097547876184</v>
      </c>
      <c r="Y82" s="175">
        <v>297.86001094889406</v>
      </c>
      <c r="Z82" s="175">
        <v>301.97934589207676</v>
      </c>
      <c r="AA82" s="175">
        <v>302.70538284943484</v>
      </c>
      <c r="AB82" s="175">
        <v>284.30334123359523</v>
      </c>
      <c r="AC82" s="175">
        <v>259.38858287951774</v>
      </c>
      <c r="AD82" s="175">
        <v>268.68596349427241</v>
      </c>
      <c r="AE82" s="175">
        <v>262.8164783288255</v>
      </c>
      <c r="AF82" s="175">
        <v>242.52933540363139</v>
      </c>
      <c r="AG82" s="175">
        <v>229.94528282878034</v>
      </c>
      <c r="AH82" s="175">
        <v>232.5164191835083</v>
      </c>
      <c r="AI82" s="175">
        <v>252.8809403353952</v>
      </c>
      <c r="AJ82" s="175">
        <v>251.61295414767721</v>
      </c>
      <c r="AK82" s="175">
        <v>242.99690341220011</v>
      </c>
      <c r="AL82" s="175">
        <v>239.28071492051504</v>
      </c>
    </row>
    <row r="83" spans="1:41" ht="14.25">
      <c r="B83" s="436"/>
      <c r="C83" s="224" t="s">
        <v>86</v>
      </c>
      <c r="D83" s="230" t="s">
        <v>87</v>
      </c>
      <c r="E83" s="174"/>
      <c r="F83" s="152" t="s">
        <v>8</v>
      </c>
      <c r="G83" s="175">
        <v>49.703087801933862</v>
      </c>
      <c r="H83" s="175">
        <v>46.657252884812522</v>
      </c>
      <c r="I83" s="175">
        <v>45.527275690249297</v>
      </c>
      <c r="J83" s="175">
        <v>44.465341114595695</v>
      </c>
      <c r="K83" s="175">
        <v>42.101668430376222</v>
      </c>
      <c r="L83" s="175">
        <v>37.038356626964749</v>
      </c>
      <c r="M83" s="175">
        <v>33.568732643871478</v>
      </c>
      <c r="N83" s="175">
        <v>40.059592533374492</v>
      </c>
      <c r="O83" s="175">
        <v>33.514217868735933</v>
      </c>
      <c r="P83" s="175">
        <v>41.453141321024496</v>
      </c>
      <c r="Q83" s="175">
        <v>35.9120252290952</v>
      </c>
      <c r="R83" s="175">
        <v>33.50718233081281</v>
      </c>
      <c r="S83" s="175">
        <v>38.130800699906708</v>
      </c>
      <c r="T83" s="175">
        <v>36.242885875512563</v>
      </c>
      <c r="U83" s="175">
        <v>38.149203904602068</v>
      </c>
      <c r="V83" s="175">
        <v>36.432836278682778</v>
      </c>
      <c r="W83" s="175">
        <v>35.667699844047277</v>
      </c>
      <c r="X83" s="175">
        <v>38.26720751400179</v>
      </c>
      <c r="Y83" s="175">
        <v>30.611475180978676</v>
      </c>
      <c r="Z83" s="175">
        <v>30.334202723309257</v>
      </c>
      <c r="AA83" s="175">
        <v>35.226532084350396</v>
      </c>
      <c r="AB83" s="175">
        <v>29.916655756326993</v>
      </c>
      <c r="AC83" s="175">
        <v>27.42185066246908</v>
      </c>
      <c r="AD83" s="175">
        <v>27.661595403846103</v>
      </c>
      <c r="AE83" s="175">
        <v>25.54479018520588</v>
      </c>
      <c r="AF83" s="175">
        <v>25.378328226901228</v>
      </c>
      <c r="AG83" s="175">
        <v>23.900170548355344</v>
      </c>
      <c r="AH83" s="175">
        <v>23.925201378100713</v>
      </c>
      <c r="AI83" s="175">
        <v>25.542626767099303</v>
      </c>
      <c r="AJ83" s="175">
        <v>27.076090687418482</v>
      </c>
      <c r="AK83" s="175">
        <v>22.82511541441653</v>
      </c>
      <c r="AL83" s="175">
        <v>28.000506573043115</v>
      </c>
    </row>
    <row r="84" spans="1:41" ht="14.25">
      <c r="A84" s="402"/>
      <c r="B84" s="437"/>
      <c r="C84" s="444" t="s">
        <v>88</v>
      </c>
      <c r="D84" s="444" t="s">
        <v>17</v>
      </c>
      <c r="E84" s="174" t="s">
        <v>89</v>
      </c>
      <c r="F84" s="152" t="s">
        <v>8</v>
      </c>
      <c r="G84" s="175" t="s">
        <v>90</v>
      </c>
      <c r="H84" s="175" t="s">
        <v>90</v>
      </c>
      <c r="I84" s="175" t="s">
        <v>90</v>
      </c>
      <c r="J84" s="175" t="s">
        <v>90</v>
      </c>
      <c r="K84" s="175" t="s">
        <v>90</v>
      </c>
      <c r="L84" s="175" t="s">
        <v>90</v>
      </c>
      <c r="M84" s="175" t="s">
        <v>90</v>
      </c>
      <c r="N84" s="175" t="s">
        <v>90</v>
      </c>
      <c r="O84" s="175" t="s">
        <v>90</v>
      </c>
      <c r="P84" s="175" t="s">
        <v>90</v>
      </c>
      <c r="Q84" s="175" t="s">
        <v>90</v>
      </c>
      <c r="R84" s="175" t="s">
        <v>90</v>
      </c>
      <c r="S84" s="175" t="s">
        <v>90</v>
      </c>
      <c r="T84" s="175" t="s">
        <v>90</v>
      </c>
      <c r="U84" s="177">
        <v>1.7574322139932153E-2</v>
      </c>
      <c r="V84" s="183">
        <v>0.2576661035366884</v>
      </c>
      <c r="W84" s="183">
        <v>0.59367153716184395</v>
      </c>
      <c r="X84" s="175">
        <v>1.0516199761040812</v>
      </c>
      <c r="Y84" s="175">
        <v>1.5325385943847321</v>
      </c>
      <c r="Z84" s="175">
        <v>1.7843731658329058</v>
      </c>
      <c r="AA84" s="395">
        <v>2.5303787063776522</v>
      </c>
      <c r="AB84" s="395">
        <v>4.0883348747910162</v>
      </c>
      <c r="AC84" s="395">
        <v>5.7634177074451109</v>
      </c>
      <c r="AD84" s="395">
        <v>7.7993830057692515</v>
      </c>
      <c r="AE84" s="395">
        <v>10.009486323011563</v>
      </c>
      <c r="AF84" s="395">
        <v>12.245944618622712</v>
      </c>
      <c r="AG84" s="395">
        <v>14.519140945653147</v>
      </c>
      <c r="AH84" s="395">
        <v>17.211534555113694</v>
      </c>
      <c r="AI84" s="395">
        <v>20.154739491086691</v>
      </c>
      <c r="AJ84" s="395">
        <v>23.601470503699787</v>
      </c>
      <c r="AK84" s="395">
        <v>25.048826363069221</v>
      </c>
      <c r="AL84" s="395">
        <v>29.226202767851319</v>
      </c>
    </row>
    <row r="85" spans="1:41" ht="15" thickBot="1">
      <c r="B85" s="437"/>
      <c r="C85" s="445"/>
      <c r="D85" s="445"/>
      <c r="E85" s="174" t="s">
        <v>91</v>
      </c>
      <c r="F85" s="29" t="s">
        <v>8</v>
      </c>
      <c r="G85" s="175">
        <v>1647.6091726391107</v>
      </c>
      <c r="H85" s="175">
        <v>1744.7167210542775</v>
      </c>
      <c r="I85" s="175">
        <v>1714.0017745772288</v>
      </c>
      <c r="J85" s="175">
        <v>1706.4338307410883</v>
      </c>
      <c r="K85" s="175">
        <v>1917.848520335612</v>
      </c>
      <c r="L85" s="175">
        <v>1986.2772559183827</v>
      </c>
      <c r="M85" s="175">
        <v>2124.1581885981273</v>
      </c>
      <c r="N85" s="175">
        <v>2217.745914342629</v>
      </c>
      <c r="O85" s="175">
        <v>2064.4923532910566</v>
      </c>
      <c r="P85" s="175">
        <v>2232.9016932014652</v>
      </c>
      <c r="Q85" s="175">
        <v>2273.2213069003733</v>
      </c>
      <c r="R85" s="175">
        <v>2355.5269365973945</v>
      </c>
      <c r="S85" s="175">
        <v>2475.2453955800715</v>
      </c>
      <c r="T85" s="175">
        <v>2410.1860908694589</v>
      </c>
      <c r="U85" s="175">
        <v>2511.0662012411085</v>
      </c>
      <c r="V85" s="175">
        <v>2503.8546219835921</v>
      </c>
      <c r="W85" s="175">
        <v>2710.7536687117536</v>
      </c>
      <c r="X85" s="175">
        <v>2690.4649088706446</v>
      </c>
      <c r="Y85" s="175">
        <v>2448.9239050433935</v>
      </c>
      <c r="Z85" s="175">
        <v>2531.5212565359175</v>
      </c>
      <c r="AA85" s="175">
        <v>2409.5823715001438</v>
      </c>
      <c r="AB85" s="175">
        <v>2384.8718319206387</v>
      </c>
      <c r="AC85" s="175">
        <v>2261.3977449349077</v>
      </c>
      <c r="AD85" s="175">
        <v>2385.0585317658338</v>
      </c>
      <c r="AE85" s="175">
        <v>2233.7208943360151</v>
      </c>
      <c r="AF85" s="175">
        <v>2212.8716120990043</v>
      </c>
      <c r="AG85" s="175">
        <v>2322.9007280221699</v>
      </c>
      <c r="AH85" s="175">
        <v>2426.0843919421495</v>
      </c>
      <c r="AI85" s="175">
        <v>2371.3515623969315</v>
      </c>
      <c r="AJ85" s="175">
        <v>2262.6785951394636</v>
      </c>
      <c r="AK85" s="175">
        <v>2041.2117728213707</v>
      </c>
      <c r="AL85" s="175">
        <v>1996.8122382359809</v>
      </c>
    </row>
    <row r="86" spans="1:41" ht="15" thickTop="1">
      <c r="B86" s="438"/>
      <c r="C86" s="204" t="s">
        <v>18</v>
      </c>
      <c r="D86" s="47"/>
      <c r="E86" s="50"/>
      <c r="F86" s="32" t="s">
        <v>8</v>
      </c>
      <c r="G86" s="57">
        <v>2039.8207474214641</v>
      </c>
      <c r="H86" s="57">
        <v>2135.9254287863546</v>
      </c>
      <c r="I86" s="57">
        <v>2108.693688305545</v>
      </c>
      <c r="J86" s="57">
        <v>2093.7183811230925</v>
      </c>
      <c r="K86" s="57">
        <v>2325.9627930643519</v>
      </c>
      <c r="L86" s="57">
        <v>2376.547168369565</v>
      </c>
      <c r="M86" s="57">
        <v>2533.613162431117</v>
      </c>
      <c r="N86" s="57">
        <v>2625.9809496582247</v>
      </c>
      <c r="O86" s="57">
        <v>2459.6175385106635</v>
      </c>
      <c r="P86" s="57">
        <v>2623.9051706647697</v>
      </c>
      <c r="Q86" s="57">
        <v>2658.7016803623533</v>
      </c>
      <c r="R86" s="57">
        <v>2727.2519354331953</v>
      </c>
      <c r="S86" s="57">
        <v>2849.53370683106</v>
      </c>
      <c r="T86" s="57">
        <v>2780.1639392403536</v>
      </c>
      <c r="U86" s="57">
        <v>2873.7456163919296</v>
      </c>
      <c r="V86" s="57">
        <v>2864.9556781979368</v>
      </c>
      <c r="W86" s="57">
        <v>3078.8740118536757</v>
      </c>
      <c r="X86" s="57">
        <v>3047.6147118395124</v>
      </c>
      <c r="Y86" s="57">
        <v>2778.9279297676508</v>
      </c>
      <c r="Z86" s="57">
        <v>2865.6191783171362</v>
      </c>
      <c r="AA86" s="57">
        <v>2750.0446651403067</v>
      </c>
      <c r="AB86" s="57">
        <v>2703.1801637853519</v>
      </c>
      <c r="AC86" s="57">
        <v>2553.9715961843394</v>
      </c>
      <c r="AD86" s="57">
        <v>2689.2054736697214</v>
      </c>
      <c r="AE86" s="57">
        <v>2532.0916491730582</v>
      </c>
      <c r="AF86" s="57">
        <v>2493.0252203481596</v>
      </c>
      <c r="AG86" s="57">
        <v>2591.2653223449588</v>
      </c>
      <c r="AH86" s="57">
        <v>2699.7375470588722</v>
      </c>
      <c r="AI86" s="57">
        <v>2669.9298689905127</v>
      </c>
      <c r="AJ86" s="57">
        <v>2564.9691104782592</v>
      </c>
      <c r="AK86" s="57">
        <v>2332.0826180110566</v>
      </c>
      <c r="AL86" s="57">
        <v>2293.3196624973903</v>
      </c>
    </row>
    <row r="87" spans="1:41" ht="12.75">
      <c r="B87" s="199"/>
      <c r="C87" s="199"/>
      <c r="D87" s="366"/>
      <c r="E87" s="205"/>
      <c r="F87" s="366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27"/>
      <c r="X87" s="27"/>
      <c r="Y87" s="27"/>
      <c r="Z87" s="55"/>
      <c r="AA87" s="55"/>
      <c r="AB87" s="55"/>
      <c r="AC87" s="56"/>
      <c r="AD87" s="49"/>
      <c r="AE87" s="49"/>
      <c r="AF87" s="49"/>
      <c r="AG87" s="49"/>
      <c r="AH87" s="49"/>
      <c r="AI87" s="201"/>
      <c r="AJ87" s="49"/>
      <c r="AK87" s="49"/>
      <c r="AL87" s="49"/>
      <c r="AO87" s="23"/>
    </row>
    <row r="88" spans="1:41" ht="12.75">
      <c r="B88" s="27"/>
      <c r="C88" s="25"/>
      <c r="D88" s="26"/>
      <c r="E88" s="27"/>
      <c r="F88" s="27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27"/>
      <c r="X88" s="27"/>
      <c r="Y88" s="27"/>
      <c r="Z88" s="55"/>
      <c r="AA88" s="55"/>
      <c r="AB88" s="55"/>
      <c r="AC88" s="56"/>
      <c r="AD88" s="49"/>
      <c r="AE88" s="49"/>
      <c r="AF88" s="49"/>
      <c r="AG88" s="49"/>
      <c r="AH88" s="49"/>
      <c r="AI88" s="20"/>
      <c r="AJ88" s="49"/>
      <c r="AK88" s="49"/>
      <c r="AL88" s="49"/>
      <c r="AO88" s="23"/>
    </row>
    <row r="89" spans="1:41" ht="12.75">
      <c r="B89" s="235" t="s">
        <v>443</v>
      </c>
      <c r="C89" s="25"/>
      <c r="D89" s="26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55"/>
      <c r="AA89" s="55"/>
      <c r="AB89" s="55"/>
      <c r="AC89" s="56"/>
      <c r="AD89" s="56"/>
      <c r="AE89" s="58"/>
      <c r="AF89" s="58"/>
      <c r="AG89" s="58"/>
      <c r="AH89" s="58"/>
      <c r="AI89" s="58"/>
      <c r="AJ89" s="58"/>
      <c r="AK89" s="58"/>
      <c r="AL89" s="58"/>
    </row>
    <row r="90" spans="1:41" ht="12.75">
      <c r="B90" s="173" t="s">
        <v>3</v>
      </c>
      <c r="C90" s="427"/>
      <c r="D90" s="427"/>
      <c r="E90" s="428"/>
      <c r="F90" s="282" t="s">
        <v>4</v>
      </c>
      <c r="G90" s="155">
        <v>1990</v>
      </c>
      <c r="H90" s="123">
        <f t="shared" ref="H90" si="72">G90+1</f>
        <v>1991</v>
      </c>
      <c r="I90" s="123">
        <f t="shared" ref="I90" si="73">H90+1</f>
        <v>1992</v>
      </c>
      <c r="J90" s="123">
        <f t="shared" ref="J90" si="74">I90+1</f>
        <v>1993</v>
      </c>
      <c r="K90" s="123">
        <f t="shared" ref="K90" si="75">J90+1</f>
        <v>1994</v>
      </c>
      <c r="L90" s="123">
        <f t="shared" ref="L90" si="76">K90+1</f>
        <v>1995</v>
      </c>
      <c r="M90" s="123">
        <f t="shared" ref="M90" si="77">L90+1</f>
        <v>1996</v>
      </c>
      <c r="N90" s="123">
        <f t="shared" ref="N90" si="78">M90+1</f>
        <v>1997</v>
      </c>
      <c r="O90" s="123">
        <f t="shared" ref="O90" si="79">N90+1</f>
        <v>1998</v>
      </c>
      <c r="P90" s="123">
        <f t="shared" ref="P90" si="80">O90+1</f>
        <v>1999</v>
      </c>
      <c r="Q90" s="123">
        <f t="shared" ref="Q90" si="81">P90+1</f>
        <v>2000</v>
      </c>
      <c r="R90" s="123">
        <f t="shared" ref="R90" si="82">Q90+1</f>
        <v>2001</v>
      </c>
      <c r="S90" s="123">
        <f t="shared" ref="S90" si="83">R90+1</f>
        <v>2002</v>
      </c>
      <c r="T90" s="123">
        <f t="shared" ref="T90" si="84">S90+1</f>
        <v>2003</v>
      </c>
      <c r="U90" s="123">
        <f t="shared" ref="U90" si="85">T90+1</f>
        <v>2004</v>
      </c>
      <c r="V90" s="123">
        <f t="shared" ref="V90" si="86">U90+1</f>
        <v>2005</v>
      </c>
      <c r="W90" s="123">
        <f t="shared" ref="W90" si="87">V90+1</f>
        <v>2006</v>
      </c>
      <c r="X90" s="123">
        <f t="shared" ref="X90" si="88">W90+1</f>
        <v>2007</v>
      </c>
      <c r="Y90" s="123">
        <f t="shared" ref="Y90" si="89">X90+1</f>
        <v>2008</v>
      </c>
      <c r="Z90" s="123">
        <f t="shared" ref="Z90" si="90">Y90+1</f>
        <v>2009</v>
      </c>
      <c r="AA90" s="123">
        <f t="shared" ref="AA90" si="91">Z90+1</f>
        <v>2010</v>
      </c>
      <c r="AB90" s="123">
        <f t="shared" ref="AB90" si="92">AA90+1</f>
        <v>2011</v>
      </c>
      <c r="AC90" s="123">
        <f t="shared" ref="AC90:AL90" si="93">AB90+1</f>
        <v>2012</v>
      </c>
      <c r="AD90" s="123">
        <f t="shared" si="93"/>
        <v>2013</v>
      </c>
      <c r="AE90" s="123">
        <f t="shared" si="93"/>
        <v>2014</v>
      </c>
      <c r="AF90" s="123">
        <f t="shared" si="93"/>
        <v>2015</v>
      </c>
      <c r="AG90" s="123">
        <f t="shared" si="93"/>
        <v>2016</v>
      </c>
      <c r="AH90" s="123">
        <f t="shared" si="93"/>
        <v>2017</v>
      </c>
      <c r="AI90" s="123">
        <f t="shared" si="93"/>
        <v>2018</v>
      </c>
      <c r="AJ90" s="123">
        <f t="shared" si="93"/>
        <v>2019</v>
      </c>
      <c r="AK90" s="123">
        <f t="shared" si="93"/>
        <v>2020</v>
      </c>
      <c r="AL90" s="123">
        <f t="shared" si="93"/>
        <v>2021</v>
      </c>
    </row>
    <row r="91" spans="1:41" ht="14.25">
      <c r="B91" s="429" t="s">
        <v>92</v>
      </c>
      <c r="C91" s="224" t="s">
        <v>93</v>
      </c>
      <c r="D91" s="230" t="s">
        <v>94</v>
      </c>
      <c r="E91" s="27"/>
      <c r="F91" s="152" t="s">
        <v>59</v>
      </c>
      <c r="G91" s="93">
        <v>0.73139221483304717</v>
      </c>
      <c r="H91" s="93" t="s">
        <v>469</v>
      </c>
      <c r="I91" s="93">
        <v>21.941766444991416</v>
      </c>
      <c r="J91" s="93">
        <v>142.62148189244417</v>
      </c>
      <c r="K91" s="93">
        <v>245.01639196907078</v>
      </c>
      <c r="L91" s="93">
        <v>270.61511948822744</v>
      </c>
      <c r="M91" s="93">
        <v>264.10495987570835</v>
      </c>
      <c r="N91" s="93">
        <v>294.4565908327267</v>
      </c>
      <c r="O91" s="93">
        <v>272.04461910244851</v>
      </c>
      <c r="P91" s="93">
        <v>273.31824752772332</v>
      </c>
      <c r="Q91" s="93">
        <v>282.71458393162396</v>
      </c>
      <c r="R91" s="93">
        <v>219.92074504843313</v>
      </c>
      <c r="S91" s="93">
        <v>213.48964371045017</v>
      </c>
      <c r="T91" s="93">
        <v>206.32061957507008</v>
      </c>
      <c r="U91" s="93">
        <v>232.77072347963076</v>
      </c>
      <c r="V91" s="93">
        <v>223.97577971716925</v>
      </c>
      <c r="W91" s="93">
        <v>242.72335247993681</v>
      </c>
      <c r="X91" s="93">
        <v>262.77787342971925</v>
      </c>
      <c r="Y91" s="93">
        <v>234.20692864183877</v>
      </c>
      <c r="Z91" s="93">
        <v>149.81006359248079</v>
      </c>
      <c r="AA91" s="93">
        <v>164.92711200055876</v>
      </c>
      <c r="AB91" s="93">
        <v>142.19160538011073</v>
      </c>
      <c r="AC91" s="93">
        <v>121.62745052291997</v>
      </c>
      <c r="AD91" s="93">
        <v>109.24075921440111</v>
      </c>
      <c r="AE91" s="93">
        <v>112.89397430008549</v>
      </c>
      <c r="AF91" s="93">
        <v>113.0815577772003</v>
      </c>
      <c r="AG91" s="93">
        <v>117.33322989930085</v>
      </c>
      <c r="AH91" s="93">
        <v>123.12696329684331</v>
      </c>
      <c r="AI91" s="93">
        <v>112.73736667571465</v>
      </c>
      <c r="AJ91" s="93">
        <v>99.411463931774946</v>
      </c>
      <c r="AK91" s="93">
        <v>108.22257951868805</v>
      </c>
      <c r="AL91" s="93">
        <v>106.25317164601316</v>
      </c>
      <c r="AM91" s="23"/>
    </row>
    <row r="92" spans="1:41" ht="15" thickBot="1">
      <c r="B92" s="416"/>
      <c r="C92" s="224" t="s">
        <v>95</v>
      </c>
      <c r="D92" s="230" t="s">
        <v>96</v>
      </c>
      <c r="E92" s="59"/>
      <c r="F92" s="141" t="s">
        <v>59</v>
      </c>
      <c r="G92" s="283">
        <v>7.1999999999999994E-4</v>
      </c>
      <c r="H92" s="274" t="s">
        <v>469</v>
      </c>
      <c r="I92" s="274">
        <v>2.1599999999999998E-2</v>
      </c>
      <c r="J92" s="284">
        <v>0.1404</v>
      </c>
      <c r="K92" s="284">
        <v>0.24119999999999997</v>
      </c>
      <c r="L92" s="284">
        <v>0.26639999999999997</v>
      </c>
      <c r="M92" s="284">
        <v>0.26373599999999997</v>
      </c>
      <c r="N92" s="284">
        <v>0.83915999999999991</v>
      </c>
      <c r="O92" s="284">
        <v>0.7938719999999998</v>
      </c>
      <c r="P92" s="273">
        <v>3.7482479999999994</v>
      </c>
      <c r="Q92" s="273">
        <v>1.8381599999999996</v>
      </c>
      <c r="R92" s="273">
        <v>1.1601719999999995</v>
      </c>
      <c r="S92" s="273">
        <v>1.9059321599999999</v>
      </c>
      <c r="T92" s="273">
        <v>1.6534915199999995</v>
      </c>
      <c r="U92" s="273">
        <v>3.0454847999999992</v>
      </c>
      <c r="V92" s="273">
        <v>2.9782187999999992</v>
      </c>
      <c r="W92" s="273">
        <v>2.8293811199999999</v>
      </c>
      <c r="X92" s="273">
        <v>3.0619030319999987</v>
      </c>
      <c r="Y92" s="273">
        <v>2.8337639806266082</v>
      </c>
      <c r="Z92" s="273">
        <v>2.2982250411935596</v>
      </c>
      <c r="AA92" s="273">
        <v>3.0209759999999988</v>
      </c>
      <c r="AB92" s="273">
        <v>3.2766933599999994</v>
      </c>
      <c r="AC92" s="273">
        <v>2.3886223199999996</v>
      </c>
      <c r="AD92" s="273">
        <v>2.3678164799999997</v>
      </c>
      <c r="AE92" s="273">
        <v>2.2596847199999992</v>
      </c>
      <c r="AF92" s="273">
        <v>1.9320286080959999</v>
      </c>
      <c r="AG92" s="273">
        <v>1.9343197439999993</v>
      </c>
      <c r="AH92" s="273">
        <v>1.9085050511999997</v>
      </c>
      <c r="AI92" s="273">
        <v>2.1510467999999987</v>
      </c>
      <c r="AJ92" s="273">
        <v>1.76466024</v>
      </c>
      <c r="AK92" s="273">
        <v>1.2225895199999988</v>
      </c>
      <c r="AL92" s="273">
        <v>0.91580327999999989</v>
      </c>
    </row>
    <row r="93" spans="1:41" ht="15" thickTop="1">
      <c r="B93" s="434"/>
      <c r="C93" s="45" t="s">
        <v>18</v>
      </c>
      <c r="D93" s="47"/>
      <c r="E93" s="45"/>
      <c r="F93" s="32" t="s">
        <v>59</v>
      </c>
      <c r="G93" s="118">
        <f>G91+G92</f>
        <v>0.73211221483304723</v>
      </c>
      <c r="H93" s="119" t="s">
        <v>90</v>
      </c>
      <c r="I93" s="118">
        <f t="shared" ref="I93:AE93" si="94">I91+I92</f>
        <v>21.963366444991415</v>
      </c>
      <c r="J93" s="118">
        <f t="shared" si="94"/>
        <v>142.76188189244417</v>
      </c>
      <c r="K93" s="118">
        <f t="shared" si="94"/>
        <v>245.25759196907077</v>
      </c>
      <c r="L93" s="118">
        <f t="shared" si="94"/>
        <v>270.88151948822741</v>
      </c>
      <c r="M93" s="118">
        <f t="shared" si="94"/>
        <v>264.36869587570834</v>
      </c>
      <c r="N93" s="118">
        <f t="shared" si="94"/>
        <v>295.2957508327267</v>
      </c>
      <c r="O93" s="118">
        <f t="shared" si="94"/>
        <v>272.83849110244853</v>
      </c>
      <c r="P93" s="118">
        <f t="shared" si="94"/>
        <v>277.0664955277233</v>
      </c>
      <c r="Q93" s="118">
        <f t="shared" si="94"/>
        <v>284.55274393162398</v>
      </c>
      <c r="R93" s="118">
        <f t="shared" si="94"/>
        <v>221.08091704843312</v>
      </c>
      <c r="S93" s="118">
        <f t="shared" si="94"/>
        <v>215.39557587045016</v>
      </c>
      <c r="T93" s="118">
        <f t="shared" si="94"/>
        <v>207.97411109507007</v>
      </c>
      <c r="U93" s="118">
        <f t="shared" si="94"/>
        <v>235.81620827963076</v>
      </c>
      <c r="V93" s="118">
        <f t="shared" si="94"/>
        <v>226.95399851716925</v>
      </c>
      <c r="W93" s="118">
        <f t="shared" si="94"/>
        <v>245.5527335999368</v>
      </c>
      <c r="X93" s="118">
        <f t="shared" si="94"/>
        <v>265.83977646171923</v>
      </c>
      <c r="Y93" s="118">
        <f t="shared" si="94"/>
        <v>237.04069262246537</v>
      </c>
      <c r="Z93" s="118">
        <f t="shared" si="94"/>
        <v>152.10828863367433</v>
      </c>
      <c r="AA93" s="118">
        <f t="shared" si="94"/>
        <v>167.94808800055876</v>
      </c>
      <c r="AB93" s="118">
        <f t="shared" si="94"/>
        <v>145.46829874011073</v>
      </c>
      <c r="AC93" s="118">
        <f t="shared" si="94"/>
        <v>124.01607284291997</v>
      </c>
      <c r="AD93" s="118">
        <f t="shared" si="94"/>
        <v>111.60857569440111</v>
      </c>
      <c r="AE93" s="118">
        <f t="shared" si="94"/>
        <v>115.15365902008548</v>
      </c>
      <c r="AF93" s="118">
        <f t="shared" ref="AF93" si="95">AF91+AF92</f>
        <v>115.01358638529631</v>
      </c>
      <c r="AG93" s="118">
        <f t="shared" ref="AG93:AH93" si="96">AG91+AG92</f>
        <v>119.26754964330084</v>
      </c>
      <c r="AH93" s="118">
        <f t="shared" si="96"/>
        <v>125.03546834804331</v>
      </c>
      <c r="AI93" s="118">
        <f t="shared" ref="AI93:AJ93" si="97">AI91+AI92</f>
        <v>114.88841347571466</v>
      </c>
      <c r="AJ93" s="118">
        <f t="shared" si="97"/>
        <v>101.17612417177494</v>
      </c>
      <c r="AK93" s="118">
        <f t="shared" ref="AK93:AL93" si="98">AK91+AK92</f>
        <v>109.44516903868805</v>
      </c>
      <c r="AL93" s="118">
        <f t="shared" si="98"/>
        <v>107.16897492601316</v>
      </c>
    </row>
    <row r="94" spans="1:41" ht="14.25">
      <c r="B94" s="429" t="s">
        <v>97</v>
      </c>
      <c r="C94" s="224" t="s">
        <v>93</v>
      </c>
      <c r="D94" s="230" t="s">
        <v>98</v>
      </c>
      <c r="E94" s="27"/>
      <c r="F94" s="152" t="s">
        <v>59</v>
      </c>
      <c r="G94" s="93">
        <v>1423.4313191740412</v>
      </c>
      <c r="H94" s="93">
        <v>1648.1836327278372</v>
      </c>
      <c r="I94" s="93">
        <v>1685.6423516534699</v>
      </c>
      <c r="J94" s="93">
        <v>2434.8167301661233</v>
      </c>
      <c r="K94" s="93">
        <v>2996.6975140506133</v>
      </c>
      <c r="L94" s="93">
        <v>3933.1654871914297</v>
      </c>
      <c r="M94" s="93">
        <v>4620.6895351792009</v>
      </c>
      <c r="N94" s="93">
        <v>5803.9204889376351</v>
      </c>
      <c r="O94" s="93">
        <v>5887.6350313287267</v>
      </c>
      <c r="P94" s="93">
        <v>6282.3805660741227</v>
      </c>
      <c r="Q94" s="93">
        <v>6771.4719610404945</v>
      </c>
      <c r="R94" s="93">
        <v>5204.2758578653556</v>
      </c>
      <c r="S94" s="93">
        <v>5186.6022711831438</v>
      </c>
      <c r="T94" s="93">
        <v>5138.3584990482786</v>
      </c>
      <c r="U94" s="93">
        <v>5433.2456075833979</v>
      </c>
      <c r="V94" s="93">
        <v>4594.1136966449412</v>
      </c>
      <c r="W94" s="93">
        <v>4934.7855812000926</v>
      </c>
      <c r="X94" s="93">
        <v>4432.8835937950025</v>
      </c>
      <c r="Y94" s="93">
        <v>3338.8950097896773</v>
      </c>
      <c r="Z94" s="93">
        <v>2109.0788710434817</v>
      </c>
      <c r="AA94" s="93">
        <v>2214.33318596243</v>
      </c>
      <c r="AB94" s="93">
        <v>1863.3271886046591</v>
      </c>
      <c r="AC94" s="93">
        <v>1624.1721536369046</v>
      </c>
      <c r="AD94" s="93">
        <v>1555.7323503258608</v>
      </c>
      <c r="AE94" s="93">
        <v>1616.8578402526341</v>
      </c>
      <c r="AF94" s="93">
        <v>1582.2223403535763</v>
      </c>
      <c r="AG94" s="93">
        <v>1721.2705607226765</v>
      </c>
      <c r="AH94" s="93">
        <v>1846.9504580691764</v>
      </c>
      <c r="AI94" s="93">
        <v>1783.6691290487563</v>
      </c>
      <c r="AJ94" s="93">
        <v>1685.5760717148908</v>
      </c>
      <c r="AK94" s="93">
        <v>1823.5029105690905</v>
      </c>
      <c r="AL94" s="93">
        <v>1533.5755617174259</v>
      </c>
    </row>
    <row r="95" spans="1:41" ht="15" thickBot="1">
      <c r="B95" s="416"/>
      <c r="C95" s="224" t="s">
        <v>95</v>
      </c>
      <c r="D95" s="230" t="s">
        <v>96</v>
      </c>
      <c r="E95" s="59"/>
      <c r="F95" s="152" t="s">
        <v>59</v>
      </c>
      <c r="G95" s="273">
        <v>31.349551817142864</v>
      </c>
      <c r="H95" s="273">
        <v>36.299481051428579</v>
      </c>
      <c r="I95" s="273">
        <v>37.124469257142863</v>
      </c>
      <c r="J95" s="273">
        <v>53.624233371428581</v>
      </c>
      <c r="K95" s="273">
        <v>65.999056457142871</v>
      </c>
      <c r="L95" s="273">
        <v>86.623761600000009</v>
      </c>
      <c r="M95" s="273">
        <v>83.564493030000008</v>
      </c>
      <c r="N95" s="273">
        <v>155.47203314999999</v>
      </c>
      <c r="O95" s="273">
        <v>170.73556505999997</v>
      </c>
      <c r="P95" s="273">
        <v>213.26413059000001</v>
      </c>
      <c r="Q95" s="273">
        <v>214.09925130000002</v>
      </c>
      <c r="R95" s="273">
        <v>143.71019599500002</v>
      </c>
      <c r="S95" s="273">
        <v>181.6312546476</v>
      </c>
      <c r="T95" s="273">
        <v>168.05832858720001</v>
      </c>
      <c r="U95" s="273">
        <v>179.20095742800001</v>
      </c>
      <c r="V95" s="273">
        <v>152.02520950049998</v>
      </c>
      <c r="W95" s="273">
        <v>157.5987248232</v>
      </c>
      <c r="X95" s="273">
        <v>106.94475620499857</v>
      </c>
      <c r="Y95" s="273">
        <v>83.498187482089094</v>
      </c>
      <c r="Z95" s="273">
        <v>39.3215491405386</v>
      </c>
      <c r="AA95" s="273">
        <v>46.499902434000006</v>
      </c>
      <c r="AB95" s="273">
        <v>59.124586382099992</v>
      </c>
      <c r="AC95" s="273">
        <v>68.215217988985685</v>
      </c>
      <c r="AD95" s="273">
        <v>75.629352581999996</v>
      </c>
      <c r="AE95" s="273">
        <v>89.736041879099957</v>
      </c>
      <c r="AF95" s="273">
        <v>86.457609775786594</v>
      </c>
      <c r="AG95" s="273">
        <v>71.211340984783448</v>
      </c>
      <c r="AH95" s="273">
        <v>84.15648569302202</v>
      </c>
      <c r="AI95" s="273">
        <v>79.363502576100004</v>
      </c>
      <c r="AJ95" s="273">
        <v>75.188432895300011</v>
      </c>
      <c r="AK95" s="273">
        <v>77.247482127300131</v>
      </c>
      <c r="AL95" s="273">
        <v>78.221022372899981</v>
      </c>
    </row>
    <row r="96" spans="1:41" ht="15" thickTop="1">
      <c r="B96" s="434"/>
      <c r="C96" s="45" t="s">
        <v>18</v>
      </c>
      <c r="D96" s="47"/>
      <c r="E96" s="45"/>
      <c r="F96" s="32" t="s">
        <v>59</v>
      </c>
      <c r="G96" s="118">
        <f>G94+G95</f>
        <v>1454.780870991184</v>
      </c>
      <c r="H96" s="118">
        <f t="shared" ref="H96:AE96" si="99">H94+H95</f>
        <v>1684.4831137792658</v>
      </c>
      <c r="I96" s="118">
        <f t="shared" si="99"/>
        <v>1722.7668209106128</v>
      </c>
      <c r="J96" s="118">
        <f t="shared" si="99"/>
        <v>2488.4409635375519</v>
      </c>
      <c r="K96" s="118">
        <f t="shared" si="99"/>
        <v>3062.6965705077564</v>
      </c>
      <c r="L96" s="118">
        <f t="shared" si="99"/>
        <v>4019.7892487914296</v>
      </c>
      <c r="M96" s="118">
        <f t="shared" si="99"/>
        <v>4704.2540282092014</v>
      </c>
      <c r="N96" s="118">
        <f t="shared" si="99"/>
        <v>5959.3925220876354</v>
      </c>
      <c r="O96" s="118">
        <f t="shared" si="99"/>
        <v>6058.3705963887269</v>
      </c>
      <c r="P96" s="118">
        <f t="shared" si="99"/>
        <v>6495.6446966641224</v>
      </c>
      <c r="Q96" s="118">
        <f t="shared" si="99"/>
        <v>6985.5712123404946</v>
      </c>
      <c r="R96" s="118">
        <f t="shared" si="99"/>
        <v>5347.9860538603552</v>
      </c>
      <c r="S96" s="118">
        <f t="shared" si="99"/>
        <v>5368.2335258307439</v>
      </c>
      <c r="T96" s="118">
        <f t="shared" si="99"/>
        <v>5306.4168276354785</v>
      </c>
      <c r="U96" s="118">
        <f t="shared" si="99"/>
        <v>5612.446565011398</v>
      </c>
      <c r="V96" s="118">
        <f t="shared" si="99"/>
        <v>4746.1389061454411</v>
      </c>
      <c r="W96" s="118">
        <f t="shared" si="99"/>
        <v>5092.384306023293</v>
      </c>
      <c r="X96" s="118">
        <f t="shared" si="99"/>
        <v>4539.8283500000007</v>
      </c>
      <c r="Y96" s="118">
        <f t="shared" si="99"/>
        <v>3422.3931972717664</v>
      </c>
      <c r="Z96" s="118">
        <f t="shared" si="99"/>
        <v>2148.4004201840203</v>
      </c>
      <c r="AA96" s="118">
        <f t="shared" si="99"/>
        <v>2260.83308839643</v>
      </c>
      <c r="AB96" s="118">
        <f t="shared" si="99"/>
        <v>1922.4517749867591</v>
      </c>
      <c r="AC96" s="118">
        <f t="shared" si="99"/>
        <v>1692.3873716258902</v>
      </c>
      <c r="AD96" s="118">
        <f t="shared" si="99"/>
        <v>1631.3617029078607</v>
      </c>
      <c r="AE96" s="118">
        <f t="shared" si="99"/>
        <v>1706.5938821317341</v>
      </c>
      <c r="AF96" s="118">
        <f t="shared" ref="AF96" si="100">AF94+AF95</f>
        <v>1668.6799501293629</v>
      </c>
      <c r="AG96" s="118">
        <f t="shared" ref="AG96:AH96" si="101">AG94+AG95</f>
        <v>1792.4819017074599</v>
      </c>
      <c r="AH96" s="118">
        <f t="shared" si="101"/>
        <v>1931.1069437621984</v>
      </c>
      <c r="AI96" s="118">
        <f t="shared" ref="AI96:AJ96" si="102">AI94+AI95</f>
        <v>1863.0326316248563</v>
      </c>
      <c r="AJ96" s="118">
        <f t="shared" si="102"/>
        <v>1760.7645046101907</v>
      </c>
      <c r="AK96" s="118">
        <f t="shared" ref="AK96:AL96" si="103">AK94+AK95</f>
        <v>1900.7503926963907</v>
      </c>
      <c r="AL96" s="118">
        <f t="shared" si="103"/>
        <v>1611.796584090326</v>
      </c>
    </row>
    <row r="97" spans="2:41" ht="12.75">
      <c r="B97" s="429" t="s">
        <v>99</v>
      </c>
      <c r="C97" s="224" t="s">
        <v>93</v>
      </c>
      <c r="D97" s="230" t="s">
        <v>98</v>
      </c>
      <c r="E97" s="27"/>
      <c r="F97" s="285" t="s">
        <v>67</v>
      </c>
      <c r="G97" s="145">
        <v>13.556435214033357</v>
      </c>
      <c r="H97" s="145">
        <v>15.151309945096108</v>
      </c>
      <c r="I97" s="145">
        <v>16.746184676158855</v>
      </c>
      <c r="J97" s="145">
        <v>16.746184676158855</v>
      </c>
      <c r="K97" s="145">
        <v>15.948747310627478</v>
      </c>
      <c r="L97" s="145">
        <v>17.543622041690224</v>
      </c>
      <c r="M97" s="145">
        <v>18.834142652342713</v>
      </c>
      <c r="N97" s="145">
        <v>23.240753962983895</v>
      </c>
      <c r="O97" s="145">
        <v>23.397660692977489</v>
      </c>
      <c r="P97" s="145">
        <v>24.196241293283006</v>
      </c>
      <c r="Q97" s="145">
        <v>27.575123927626361</v>
      </c>
      <c r="R97" s="145">
        <v>20.339945619254401</v>
      </c>
      <c r="S97" s="145">
        <v>21.665137424509023</v>
      </c>
      <c r="T97" s="145">
        <v>22.651179947681069</v>
      </c>
      <c r="U97" s="145">
        <v>25.787312268220916</v>
      </c>
      <c r="V97" s="145">
        <v>23.693299005891205</v>
      </c>
      <c r="W97" s="145">
        <v>20.322480276740578</v>
      </c>
      <c r="X97" s="145">
        <v>18.886117020836817</v>
      </c>
      <c r="Y97" s="145">
        <v>14.413070259349553</v>
      </c>
      <c r="Z97" s="145">
        <v>9.251006674933242</v>
      </c>
      <c r="AA97" s="145">
        <v>9.8590399301335552</v>
      </c>
      <c r="AB97" s="145">
        <v>8.6183151084535545</v>
      </c>
      <c r="AC97" s="145">
        <v>8.0502457589343539</v>
      </c>
      <c r="AD97" s="145">
        <v>7.9589606748081669</v>
      </c>
      <c r="AE97" s="145">
        <v>7.6646984566971454</v>
      </c>
      <c r="AF97" s="145">
        <v>8.0689512374195758</v>
      </c>
      <c r="AG97" s="145">
        <v>8.4274829332746091</v>
      </c>
      <c r="AH97" s="145">
        <v>8.7695881964325046</v>
      </c>
      <c r="AI97" s="145">
        <v>7.9873690008212739</v>
      </c>
      <c r="AJ97" s="145">
        <v>7.6221248038224498</v>
      </c>
      <c r="AK97" s="145">
        <v>8.1326791209437275</v>
      </c>
      <c r="AL97" s="145">
        <v>7.4919055594844242</v>
      </c>
    </row>
    <row r="98" spans="2:41" ht="13.5" thickBot="1">
      <c r="B98" s="416"/>
      <c r="C98" s="221" t="s">
        <v>95</v>
      </c>
      <c r="D98" s="229" t="s">
        <v>96</v>
      </c>
      <c r="E98" s="272"/>
      <c r="F98" s="286" t="s">
        <v>67</v>
      </c>
      <c r="G98" s="287">
        <v>4.8078163636363636</v>
      </c>
      <c r="H98" s="287">
        <v>5.373441818181818</v>
      </c>
      <c r="I98" s="287">
        <v>5.9390672727272724</v>
      </c>
      <c r="J98" s="287">
        <v>5.9390672727272724</v>
      </c>
      <c r="K98" s="287">
        <v>5.6562545454545452</v>
      </c>
      <c r="L98" s="287">
        <v>6.2218799999999996</v>
      </c>
      <c r="M98" s="287">
        <v>18.0792</v>
      </c>
      <c r="N98" s="287">
        <v>23.493780000000001</v>
      </c>
      <c r="O98" s="287">
        <v>28.440179999999998</v>
      </c>
      <c r="P98" s="287">
        <v>38.080043999999994</v>
      </c>
      <c r="Q98" s="287">
        <v>38.475540000000002</v>
      </c>
      <c r="R98" s="287">
        <v>36.141119999999994</v>
      </c>
      <c r="S98" s="287">
        <v>39.590964</v>
      </c>
      <c r="T98" s="287">
        <v>37.461257999999994</v>
      </c>
      <c r="U98" s="287">
        <v>37.285434000000002</v>
      </c>
      <c r="V98" s="287">
        <v>31.217616</v>
      </c>
      <c r="W98" s="287">
        <v>25.106777819999994</v>
      </c>
      <c r="X98" s="287">
        <v>16.031134237500005</v>
      </c>
      <c r="Y98" s="287">
        <v>12.979186443431628</v>
      </c>
      <c r="Z98" s="287">
        <v>8.7451734701714514</v>
      </c>
      <c r="AA98" s="287">
        <v>11.792789999999997</v>
      </c>
      <c r="AB98" s="287">
        <v>8.6807570400000014</v>
      </c>
      <c r="AC98" s="287">
        <v>7.5459540599999997</v>
      </c>
      <c r="AD98" s="287">
        <v>7.4493053999999983</v>
      </c>
      <c r="AE98" s="287">
        <v>8.3802851999999994</v>
      </c>
      <c r="AF98" s="287">
        <v>8.3883583800000032</v>
      </c>
      <c r="AG98" s="287">
        <v>6.868325060698937</v>
      </c>
      <c r="AH98" s="287">
        <v>7.1343398700000034</v>
      </c>
      <c r="AI98" s="287">
        <v>7.3207044000000057</v>
      </c>
      <c r="AJ98" s="287">
        <v>6.4540308599999996</v>
      </c>
      <c r="AK98" s="287">
        <v>6.0868384200000145</v>
      </c>
      <c r="AL98" s="287">
        <v>5.6425680000000016</v>
      </c>
    </row>
    <row r="99" spans="2:41" ht="13.5" thickTop="1">
      <c r="B99" s="416"/>
      <c r="C99" s="51" t="s">
        <v>18</v>
      </c>
      <c r="D99" s="52"/>
      <c r="E99" s="53"/>
      <c r="F99" s="60" t="s">
        <v>67</v>
      </c>
      <c r="G99" s="180">
        <f>G97+G98</f>
        <v>18.364251577669719</v>
      </c>
      <c r="H99" s="180">
        <f t="shared" ref="H99:AE99" si="104">H97+H98</f>
        <v>20.524751763277926</v>
      </c>
      <c r="I99" s="180">
        <f t="shared" si="104"/>
        <v>22.685251948886126</v>
      </c>
      <c r="J99" s="180">
        <f t="shared" si="104"/>
        <v>22.685251948886126</v>
      </c>
      <c r="K99" s="180">
        <f t="shared" si="104"/>
        <v>21.605001856082023</v>
      </c>
      <c r="L99" s="180">
        <f t="shared" si="104"/>
        <v>23.765502041690223</v>
      </c>
      <c r="M99" s="180">
        <f t="shared" si="104"/>
        <v>36.913342652342713</v>
      </c>
      <c r="N99" s="180">
        <f t="shared" si="104"/>
        <v>46.734533962983896</v>
      </c>
      <c r="O99" s="180">
        <f t="shared" si="104"/>
        <v>51.837840692977487</v>
      </c>
      <c r="P99" s="180">
        <f t="shared" si="104"/>
        <v>62.276285293282996</v>
      </c>
      <c r="Q99" s="180">
        <f t="shared" si="104"/>
        <v>66.05066392762636</v>
      </c>
      <c r="R99" s="180">
        <f t="shared" si="104"/>
        <v>56.481065619254395</v>
      </c>
      <c r="S99" s="180">
        <f t="shared" si="104"/>
        <v>61.256101424509026</v>
      </c>
      <c r="T99" s="180">
        <f t="shared" si="104"/>
        <v>60.112437947681059</v>
      </c>
      <c r="U99" s="180">
        <f t="shared" si="104"/>
        <v>63.072746268220918</v>
      </c>
      <c r="V99" s="180">
        <f t="shared" si="104"/>
        <v>54.910915005891205</v>
      </c>
      <c r="W99" s="180">
        <f t="shared" si="104"/>
        <v>45.429258096740568</v>
      </c>
      <c r="X99" s="180">
        <f t="shared" si="104"/>
        <v>34.917251258336819</v>
      </c>
      <c r="Y99" s="180">
        <f t="shared" si="104"/>
        <v>27.392256702781182</v>
      </c>
      <c r="Z99" s="180">
        <f t="shared" si="104"/>
        <v>17.996180145104695</v>
      </c>
      <c r="AA99" s="180">
        <f t="shared" si="104"/>
        <v>21.651829930133552</v>
      </c>
      <c r="AB99" s="180">
        <f t="shared" si="104"/>
        <v>17.299072148453554</v>
      </c>
      <c r="AC99" s="180">
        <f t="shared" si="104"/>
        <v>15.596199818934354</v>
      </c>
      <c r="AD99" s="180">
        <f t="shared" si="104"/>
        <v>15.408266074808164</v>
      </c>
      <c r="AE99" s="180">
        <f t="shared" si="104"/>
        <v>16.044983656697145</v>
      </c>
      <c r="AF99" s="180">
        <f t="shared" ref="AF99" si="105">AF97+AF98</f>
        <v>16.457309617419579</v>
      </c>
      <c r="AG99" s="180">
        <f t="shared" ref="AG99:AH99" si="106">AG97+AG98</f>
        <v>15.295807993973547</v>
      </c>
      <c r="AH99" s="180">
        <f t="shared" si="106"/>
        <v>15.903928066432508</v>
      </c>
      <c r="AI99" s="180">
        <f t="shared" ref="AI99:AJ99" si="107">AI97+AI98</f>
        <v>15.308073400821279</v>
      </c>
      <c r="AJ99" s="180">
        <f t="shared" si="107"/>
        <v>14.076155663822449</v>
      </c>
      <c r="AK99" s="180">
        <f t="shared" ref="AK99:AL99" si="108">AK97+AK98</f>
        <v>14.219517540943741</v>
      </c>
      <c r="AL99" s="180">
        <f t="shared" si="108"/>
        <v>13.134473559484427</v>
      </c>
    </row>
    <row r="100" spans="2:41" ht="14.25">
      <c r="B100" s="434"/>
      <c r="C100" s="174" t="s">
        <v>18</v>
      </c>
      <c r="D100" s="261"/>
      <c r="E100" s="174"/>
      <c r="F100" s="152" t="s">
        <v>59</v>
      </c>
      <c r="G100" s="288">
        <v>418.7049359708696</v>
      </c>
      <c r="H100" s="288">
        <v>467.96434020273671</v>
      </c>
      <c r="I100" s="288">
        <v>517.22374443460365</v>
      </c>
      <c r="J100" s="288">
        <v>517.22374443460365</v>
      </c>
      <c r="K100" s="288">
        <v>492.59404231867012</v>
      </c>
      <c r="L100" s="288">
        <v>541.853446550537</v>
      </c>
      <c r="M100" s="288">
        <v>841.62421247341388</v>
      </c>
      <c r="N100" s="288">
        <v>1065.5473743560328</v>
      </c>
      <c r="O100" s="288">
        <v>1181.9027677998865</v>
      </c>
      <c r="P100" s="288">
        <v>1419.8993046868522</v>
      </c>
      <c r="Q100" s="288">
        <v>1505.9551375498809</v>
      </c>
      <c r="R100" s="288">
        <v>1287.7682961190003</v>
      </c>
      <c r="S100" s="288">
        <v>1396.6391124788056</v>
      </c>
      <c r="T100" s="288">
        <v>1370.5635852071282</v>
      </c>
      <c r="U100" s="288">
        <v>1438.0586149154369</v>
      </c>
      <c r="V100" s="288">
        <v>1251.9688621343196</v>
      </c>
      <c r="W100" s="288">
        <v>1035.7870846056849</v>
      </c>
      <c r="X100" s="288">
        <v>796.11332869007947</v>
      </c>
      <c r="Y100" s="288">
        <v>624.54345282341103</v>
      </c>
      <c r="Z100" s="288">
        <v>410.31290730838703</v>
      </c>
      <c r="AA100" s="288">
        <v>493.66172240704498</v>
      </c>
      <c r="AB100" s="288">
        <v>394.41884498474099</v>
      </c>
      <c r="AC100" s="288">
        <v>355.59335587170324</v>
      </c>
      <c r="AD100" s="288">
        <v>351.30846650562614</v>
      </c>
      <c r="AE100" s="288">
        <v>365.8256273726949</v>
      </c>
      <c r="AF100" s="288">
        <v>375.22665927716639</v>
      </c>
      <c r="AG100" s="288">
        <v>348.74442226259691</v>
      </c>
      <c r="AH100" s="288">
        <v>362.60955991466119</v>
      </c>
      <c r="AI100" s="288">
        <v>349.02407353872513</v>
      </c>
      <c r="AJ100" s="288">
        <v>320.93634913515183</v>
      </c>
      <c r="AK100" s="288">
        <v>324.20499993351729</v>
      </c>
      <c r="AL100" s="288">
        <v>299.46599715624495</v>
      </c>
    </row>
    <row r="101" spans="2:41" ht="12.75">
      <c r="B101" s="429" t="s">
        <v>100</v>
      </c>
      <c r="C101" s="224" t="s">
        <v>93</v>
      </c>
      <c r="D101" s="230" t="s">
        <v>98</v>
      </c>
      <c r="E101" s="27"/>
      <c r="F101" s="285" t="s">
        <v>67</v>
      </c>
      <c r="G101" s="289">
        <v>1.5865605072581921</v>
      </c>
      <c r="H101" s="289">
        <v>1.5865605072581921</v>
      </c>
      <c r="I101" s="289">
        <v>1.5865605072581921</v>
      </c>
      <c r="J101" s="289">
        <v>2.1154140096775893</v>
      </c>
      <c r="K101" s="289">
        <v>3.7019745169357812</v>
      </c>
      <c r="L101" s="289">
        <v>9.7837897947588459</v>
      </c>
      <c r="M101" s="289">
        <v>9.8224925477478617</v>
      </c>
      <c r="N101" s="289">
        <v>7.2261206177303672</v>
      </c>
      <c r="O101" s="289">
        <v>6.9010352181085253</v>
      </c>
      <c r="P101" s="289">
        <v>12.301316165901065</v>
      </c>
      <c r="Q101" s="289">
        <v>5.7878008063333626</v>
      </c>
      <c r="R101" s="289">
        <v>6.8156602574687257</v>
      </c>
      <c r="S101" s="289">
        <v>9.6817446315328972</v>
      </c>
      <c r="T101" s="289">
        <v>7.577401695295424</v>
      </c>
      <c r="U101" s="289">
        <v>10.554156488700002</v>
      </c>
      <c r="V101" s="289">
        <v>9.3627481139999986</v>
      </c>
      <c r="W101" s="289">
        <v>11.230228449450005</v>
      </c>
      <c r="X101" s="289">
        <v>14.253556779072014</v>
      </c>
      <c r="Y101" s="289">
        <v>13.214611689075001</v>
      </c>
      <c r="Z101" s="289">
        <v>10.589057200800013</v>
      </c>
      <c r="AA101" s="289">
        <v>11.086795224531013</v>
      </c>
      <c r="AB101" s="289">
        <v>10.164126031199999</v>
      </c>
      <c r="AC101" s="289">
        <v>10.292559167028381</v>
      </c>
      <c r="AD101" s="289">
        <v>6.3823375718572732</v>
      </c>
      <c r="AE101" s="289">
        <v>7.6749736655598886</v>
      </c>
      <c r="AF101" s="289">
        <v>8.4100926890527994</v>
      </c>
      <c r="AG101" s="289">
        <v>10.645466641003345</v>
      </c>
      <c r="AH101" s="289">
        <v>11.26402184749616</v>
      </c>
      <c r="AI101" s="289">
        <v>13.558415403217483</v>
      </c>
      <c r="AJ101" s="289">
        <v>14.922648236820244</v>
      </c>
      <c r="AK101" s="289">
        <v>17.609785446117591</v>
      </c>
      <c r="AL101" s="289">
        <v>19.610525392366718</v>
      </c>
    </row>
    <row r="102" spans="2:41" ht="13.5" thickBot="1">
      <c r="B102" s="416"/>
      <c r="C102" s="221" t="s">
        <v>95</v>
      </c>
      <c r="D102" s="229" t="s">
        <v>96</v>
      </c>
      <c r="E102" s="272"/>
      <c r="F102" s="286" t="s">
        <v>67</v>
      </c>
      <c r="G102" s="290">
        <v>0.14719906702702706</v>
      </c>
      <c r="H102" s="290">
        <v>0.14719906702702706</v>
      </c>
      <c r="I102" s="290">
        <v>0.14719906702702706</v>
      </c>
      <c r="J102" s="290">
        <v>0.19626542270270272</v>
      </c>
      <c r="K102" s="290">
        <v>0.34346448972972976</v>
      </c>
      <c r="L102" s="290">
        <v>0.9077275800000002</v>
      </c>
      <c r="M102" s="290">
        <v>0.37251507150000024</v>
      </c>
      <c r="N102" s="290">
        <v>1.7191904535000013</v>
      </c>
      <c r="O102" s="290">
        <v>2.0370268800000013</v>
      </c>
      <c r="P102" s="290">
        <v>3.0282868035000003</v>
      </c>
      <c r="Q102" s="290">
        <v>3.8268861750000016</v>
      </c>
      <c r="R102" s="290">
        <v>3.3246252359999997</v>
      </c>
      <c r="S102" s="290">
        <v>2.9160945000000007</v>
      </c>
      <c r="T102" s="290">
        <v>8.6142420000000026</v>
      </c>
      <c r="U102" s="290">
        <v>9.6038865000000069</v>
      </c>
      <c r="V102" s="290">
        <v>4.1042700000000067</v>
      </c>
      <c r="W102" s="290">
        <v>4.9415008500000077</v>
      </c>
      <c r="X102" s="290">
        <v>6.6021092839285878</v>
      </c>
      <c r="Y102" s="290">
        <v>1.7923449310992332</v>
      </c>
      <c r="Z102" s="290">
        <v>1.3409077712505213</v>
      </c>
      <c r="AA102" s="290">
        <v>1.5330577725000025</v>
      </c>
      <c r="AB102" s="290">
        <v>1.4091279750000021</v>
      </c>
      <c r="AC102" s="290">
        <v>1.2058274250000018</v>
      </c>
      <c r="AD102" s="290">
        <v>1.243090665000002</v>
      </c>
      <c r="AE102" s="290">
        <v>1.5226111350000027</v>
      </c>
      <c r="AF102" s="290">
        <v>1.2893888340000024</v>
      </c>
      <c r="AG102" s="290">
        <v>1.140305310000002</v>
      </c>
      <c r="AH102" s="290">
        <v>1.2757045050000022</v>
      </c>
      <c r="AI102" s="290">
        <v>1.2287478478500018</v>
      </c>
      <c r="AJ102" s="290">
        <v>1.0862166352500016</v>
      </c>
      <c r="AK102" s="290">
        <v>1.1038616819999958</v>
      </c>
      <c r="AL102" s="290">
        <v>1.1003627250000021</v>
      </c>
    </row>
    <row r="103" spans="2:41" ht="13.5" thickTop="1">
      <c r="B103" s="416"/>
      <c r="C103" s="51" t="s">
        <v>18</v>
      </c>
      <c r="D103" s="52"/>
      <c r="E103" s="53"/>
      <c r="F103" s="60" t="s">
        <v>67</v>
      </c>
      <c r="G103" s="180">
        <f>G101+G102</f>
        <v>1.7337595742852192</v>
      </c>
      <c r="H103" s="180">
        <f t="shared" ref="H103:AE103" si="109">H101+H102</f>
        <v>1.7337595742852192</v>
      </c>
      <c r="I103" s="180">
        <f t="shared" si="109"/>
        <v>1.7337595742852192</v>
      </c>
      <c r="J103" s="180">
        <f t="shared" si="109"/>
        <v>2.3116794323802918</v>
      </c>
      <c r="K103" s="180">
        <f t="shared" si="109"/>
        <v>4.0454390066655108</v>
      </c>
      <c r="L103" s="180">
        <f t="shared" si="109"/>
        <v>10.691517374758845</v>
      </c>
      <c r="M103" s="180">
        <f t="shared" si="109"/>
        <v>10.195007619247862</v>
      </c>
      <c r="N103" s="180">
        <f t="shared" si="109"/>
        <v>8.9453110712303676</v>
      </c>
      <c r="O103" s="180">
        <f t="shared" si="109"/>
        <v>8.9380620981085261</v>
      </c>
      <c r="P103" s="180">
        <f t="shared" si="109"/>
        <v>15.329602969401066</v>
      </c>
      <c r="Q103" s="180">
        <f t="shared" si="109"/>
        <v>9.6146869813333637</v>
      </c>
      <c r="R103" s="180">
        <f t="shared" si="109"/>
        <v>10.140285493468726</v>
      </c>
      <c r="S103" s="180">
        <f t="shared" si="109"/>
        <v>12.597839131532897</v>
      </c>
      <c r="T103" s="180">
        <f t="shared" si="109"/>
        <v>16.191643695295426</v>
      </c>
      <c r="U103" s="180">
        <f t="shared" si="109"/>
        <v>20.158042988700011</v>
      </c>
      <c r="V103" s="180">
        <f t="shared" si="109"/>
        <v>13.467018114000005</v>
      </c>
      <c r="W103" s="180">
        <f t="shared" si="109"/>
        <v>16.171729299450014</v>
      </c>
      <c r="X103" s="180">
        <f t="shared" si="109"/>
        <v>20.855666063000601</v>
      </c>
      <c r="Y103" s="180">
        <f t="shared" si="109"/>
        <v>15.006956620174234</v>
      </c>
      <c r="Z103" s="180">
        <f t="shared" si="109"/>
        <v>11.929964972050534</v>
      </c>
      <c r="AA103" s="180">
        <f t="shared" si="109"/>
        <v>12.619852997031016</v>
      </c>
      <c r="AB103" s="180">
        <f t="shared" si="109"/>
        <v>11.573254006200001</v>
      </c>
      <c r="AC103" s="180">
        <f t="shared" si="109"/>
        <v>11.498386592028384</v>
      </c>
      <c r="AD103" s="180">
        <f t="shared" si="109"/>
        <v>7.6254282368572754</v>
      </c>
      <c r="AE103" s="180">
        <f t="shared" si="109"/>
        <v>9.1975848005598912</v>
      </c>
      <c r="AF103" s="180">
        <f t="shared" ref="AF103" si="110">AF101+AF102</f>
        <v>9.6994815230528015</v>
      </c>
      <c r="AG103" s="180">
        <f t="shared" ref="AG103:AH103" si="111">AG101+AG102</f>
        <v>11.785771951003348</v>
      </c>
      <c r="AH103" s="180">
        <f t="shared" si="111"/>
        <v>12.539726352496162</v>
      </c>
      <c r="AI103" s="180">
        <f t="shared" ref="AI103:AJ103" si="112">AI101+AI102</f>
        <v>14.787163251067485</v>
      </c>
      <c r="AJ103" s="180">
        <f t="shared" si="112"/>
        <v>16.008864872070244</v>
      </c>
      <c r="AK103" s="180">
        <f t="shared" ref="AK103:AL103" si="113">AK101+AK102</f>
        <v>18.713647128117586</v>
      </c>
      <c r="AL103" s="180">
        <f t="shared" si="113"/>
        <v>20.710888117366721</v>
      </c>
    </row>
    <row r="104" spans="2:41" ht="15" thickBot="1">
      <c r="B104" s="430"/>
      <c r="C104" s="270" t="s">
        <v>18</v>
      </c>
      <c r="D104" s="271"/>
      <c r="E104" s="270"/>
      <c r="F104" s="29" t="s">
        <v>59</v>
      </c>
      <c r="G104" s="291">
        <v>29.820664677705768</v>
      </c>
      <c r="H104" s="291">
        <v>29.820664677705768</v>
      </c>
      <c r="I104" s="291">
        <v>29.820664677705768</v>
      </c>
      <c r="J104" s="291">
        <v>39.760886236941019</v>
      </c>
      <c r="K104" s="291">
        <v>69.581550914646783</v>
      </c>
      <c r="L104" s="291">
        <v>183.89409884585214</v>
      </c>
      <c r="M104" s="291">
        <v>175.35413105106321</v>
      </c>
      <c r="N104" s="291">
        <v>153.85935042516232</v>
      </c>
      <c r="O104" s="291">
        <v>153.73466808746664</v>
      </c>
      <c r="P104" s="291">
        <v>263.66917107369829</v>
      </c>
      <c r="Q104" s="291">
        <v>165.37261607893385</v>
      </c>
      <c r="R104" s="291">
        <v>174.41291048766209</v>
      </c>
      <c r="S104" s="291">
        <v>216.68283306236583</v>
      </c>
      <c r="T104" s="291">
        <v>278.49627155908132</v>
      </c>
      <c r="U104" s="291">
        <v>346.71833940564022</v>
      </c>
      <c r="V104" s="291">
        <v>231.63271156080009</v>
      </c>
      <c r="W104" s="291">
        <v>278.15374395054027</v>
      </c>
      <c r="X104" s="291">
        <v>358.71745628361037</v>
      </c>
      <c r="Y104" s="291">
        <v>258.11965386699683</v>
      </c>
      <c r="Z104" s="291">
        <v>205.19539751926919</v>
      </c>
      <c r="AA104" s="291">
        <v>217.06147154893347</v>
      </c>
      <c r="AB104" s="291">
        <v>199.05996890664002</v>
      </c>
      <c r="AC104" s="291">
        <v>197.77224938288819</v>
      </c>
      <c r="AD104" s="291">
        <v>131.15736567394515</v>
      </c>
      <c r="AE104" s="291">
        <v>158.19845856963013</v>
      </c>
      <c r="AF104" s="291">
        <v>166.83108219650819</v>
      </c>
      <c r="AG104" s="291">
        <v>202.71527755725759</v>
      </c>
      <c r="AH104" s="291">
        <v>215.683293262934</v>
      </c>
      <c r="AI104" s="291">
        <v>254.33920791836073</v>
      </c>
      <c r="AJ104" s="291">
        <v>275.35247579960821</v>
      </c>
      <c r="AK104" s="291">
        <v>321.87473060362242</v>
      </c>
      <c r="AL104" s="291">
        <v>356.22727561870761</v>
      </c>
    </row>
    <row r="105" spans="2:41" ht="15" thickTop="1">
      <c r="B105" s="46" t="s">
        <v>101</v>
      </c>
      <c r="C105" s="45"/>
      <c r="D105" s="47"/>
      <c r="E105" s="50"/>
      <c r="F105" s="141" t="s">
        <v>59</v>
      </c>
      <c r="G105" s="118">
        <f>SUM(G93,G96,G100,G104)</f>
        <v>1904.0385838545924</v>
      </c>
      <c r="H105" s="118">
        <f t="shared" ref="H105:AG105" si="114">SUM(H93,H96,H100,H104)</f>
        <v>2182.2681186597083</v>
      </c>
      <c r="I105" s="118">
        <f t="shared" si="114"/>
        <v>2291.7745964679134</v>
      </c>
      <c r="J105" s="118">
        <f t="shared" si="114"/>
        <v>3188.1874761015411</v>
      </c>
      <c r="K105" s="118">
        <f t="shared" si="114"/>
        <v>3870.1297557101443</v>
      </c>
      <c r="L105" s="118">
        <f t="shared" si="114"/>
        <v>5016.4183136760466</v>
      </c>
      <c r="M105" s="118">
        <f t="shared" si="114"/>
        <v>5985.6010676093865</v>
      </c>
      <c r="N105" s="118">
        <f t="shared" si="114"/>
        <v>7474.0949977015571</v>
      </c>
      <c r="O105" s="118">
        <f t="shared" si="114"/>
        <v>7666.8465233785291</v>
      </c>
      <c r="P105" s="118">
        <f t="shared" si="114"/>
        <v>8456.2796679523963</v>
      </c>
      <c r="Q105" s="118">
        <f t="shared" si="114"/>
        <v>8941.4517099009336</v>
      </c>
      <c r="R105" s="118">
        <f t="shared" si="114"/>
        <v>7031.2481775154511</v>
      </c>
      <c r="S105" s="118">
        <f t="shared" si="114"/>
        <v>7196.9510472423653</v>
      </c>
      <c r="T105" s="118">
        <f t="shared" si="114"/>
        <v>7163.4507954967576</v>
      </c>
      <c r="U105" s="118">
        <f t="shared" si="114"/>
        <v>7633.0397276121057</v>
      </c>
      <c r="V105" s="118">
        <f t="shared" si="114"/>
        <v>6456.6944783577301</v>
      </c>
      <c r="W105" s="118">
        <f t="shared" si="114"/>
        <v>6651.8778681794547</v>
      </c>
      <c r="X105" s="118">
        <f t="shared" si="114"/>
        <v>5960.4989114354103</v>
      </c>
      <c r="Y105" s="118">
        <f t="shared" si="114"/>
        <v>4542.0969965846398</v>
      </c>
      <c r="Z105" s="118">
        <f t="shared" si="114"/>
        <v>2916.0170136453507</v>
      </c>
      <c r="AA105" s="118">
        <f t="shared" si="114"/>
        <v>3139.5043703529673</v>
      </c>
      <c r="AB105" s="118">
        <f t="shared" si="114"/>
        <v>2661.3988876182507</v>
      </c>
      <c r="AC105" s="118">
        <f t="shared" si="114"/>
        <v>2369.7690497234016</v>
      </c>
      <c r="AD105" s="118">
        <f t="shared" si="114"/>
        <v>2225.4361107818331</v>
      </c>
      <c r="AE105" s="118">
        <f t="shared" si="114"/>
        <v>2345.7716270941446</v>
      </c>
      <c r="AF105" s="118">
        <f t="shared" si="114"/>
        <v>2325.7512779883341</v>
      </c>
      <c r="AG105" s="118">
        <f t="shared" si="114"/>
        <v>2463.2091511706153</v>
      </c>
      <c r="AH105" s="118">
        <f t="shared" ref="AH105:AI105" si="115">SUM(AH93,AH96,AH100,AH104)</f>
        <v>2634.435265287837</v>
      </c>
      <c r="AI105" s="118">
        <f t="shared" si="115"/>
        <v>2581.2843265576571</v>
      </c>
      <c r="AJ105" s="118">
        <f t="shared" ref="AJ105:AK105" si="116">SUM(AJ93,AJ96,AJ100,AJ104)</f>
        <v>2458.2294537167259</v>
      </c>
      <c r="AK105" s="118">
        <f t="shared" si="116"/>
        <v>2656.2752922722184</v>
      </c>
      <c r="AL105" s="118">
        <f t="shared" ref="AL105" si="117">SUM(AL93,AL96,AL100,AL104)</f>
        <v>2374.6588317912915</v>
      </c>
    </row>
    <row r="106" spans="2:41" ht="12.75">
      <c r="B106" s="200"/>
      <c r="C106" s="200"/>
      <c r="D106" s="200"/>
      <c r="E106" s="54"/>
      <c r="F106" s="200"/>
      <c r="G106" s="27"/>
      <c r="H106" s="54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55"/>
      <c r="AA106" s="55"/>
      <c r="AB106" s="55"/>
      <c r="AC106" s="56"/>
      <c r="AD106" s="49"/>
      <c r="AE106" s="49"/>
      <c r="AF106" s="49"/>
      <c r="AG106" s="49"/>
      <c r="AH106" s="49"/>
      <c r="AI106" s="242"/>
      <c r="AJ106" s="49"/>
      <c r="AK106" s="49"/>
      <c r="AL106" s="49"/>
      <c r="AO106" s="23"/>
    </row>
    <row r="107" spans="2:41" ht="12.75">
      <c r="B107" s="27"/>
      <c r="C107" s="25"/>
      <c r="D107" s="26"/>
      <c r="E107" s="27"/>
      <c r="F107" s="27"/>
      <c r="G107" s="27"/>
      <c r="H107" s="54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55"/>
      <c r="AA107" s="55"/>
      <c r="AB107" s="55"/>
      <c r="AC107" s="56"/>
      <c r="AD107" s="49"/>
      <c r="AE107" s="49"/>
      <c r="AF107" s="49"/>
      <c r="AG107" s="49"/>
      <c r="AH107" s="49"/>
      <c r="AI107" s="20"/>
      <c r="AJ107" s="49"/>
      <c r="AK107" s="49"/>
      <c r="AL107" s="49"/>
      <c r="AO107" s="23"/>
    </row>
    <row r="108" spans="2:41" ht="12.75">
      <c r="B108" s="235" t="s">
        <v>444</v>
      </c>
      <c r="C108" s="25"/>
      <c r="D108" s="26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55"/>
      <c r="AA108" s="55"/>
      <c r="AB108" s="55"/>
      <c r="AC108" s="56"/>
      <c r="AD108" s="56"/>
      <c r="AE108" s="58"/>
      <c r="AF108" s="58"/>
      <c r="AG108" s="58"/>
      <c r="AH108" s="58"/>
      <c r="AI108" s="58"/>
      <c r="AJ108" s="58"/>
      <c r="AK108" s="58"/>
      <c r="AL108" s="58"/>
    </row>
    <row r="109" spans="2:41" ht="12.75">
      <c r="B109" s="154" t="s">
        <v>3</v>
      </c>
      <c r="C109" s="427"/>
      <c r="D109" s="427"/>
      <c r="E109" s="428"/>
      <c r="F109" s="153" t="s">
        <v>4</v>
      </c>
      <c r="G109" s="155">
        <v>1990</v>
      </c>
      <c r="H109" s="123">
        <f t="shared" ref="H109:AL109" si="118">G109+1</f>
        <v>1991</v>
      </c>
      <c r="I109" s="123">
        <f t="shared" si="118"/>
        <v>1992</v>
      </c>
      <c r="J109" s="123">
        <f t="shared" si="118"/>
        <v>1993</v>
      </c>
      <c r="K109" s="123">
        <f t="shared" si="118"/>
        <v>1994</v>
      </c>
      <c r="L109" s="123">
        <f t="shared" si="118"/>
        <v>1995</v>
      </c>
      <c r="M109" s="123">
        <f t="shared" si="118"/>
        <v>1996</v>
      </c>
      <c r="N109" s="123">
        <f t="shared" si="118"/>
        <v>1997</v>
      </c>
      <c r="O109" s="123">
        <f t="shared" si="118"/>
        <v>1998</v>
      </c>
      <c r="P109" s="123">
        <f t="shared" si="118"/>
        <v>1999</v>
      </c>
      <c r="Q109" s="123">
        <f t="shared" si="118"/>
        <v>2000</v>
      </c>
      <c r="R109" s="123">
        <f t="shared" si="118"/>
        <v>2001</v>
      </c>
      <c r="S109" s="123">
        <f t="shared" si="118"/>
        <v>2002</v>
      </c>
      <c r="T109" s="123">
        <f t="shared" si="118"/>
        <v>2003</v>
      </c>
      <c r="U109" s="123">
        <f t="shared" si="118"/>
        <v>2004</v>
      </c>
      <c r="V109" s="123">
        <f t="shared" si="118"/>
        <v>2005</v>
      </c>
      <c r="W109" s="123">
        <f t="shared" si="118"/>
        <v>2006</v>
      </c>
      <c r="X109" s="123">
        <f t="shared" si="118"/>
        <v>2007</v>
      </c>
      <c r="Y109" s="123">
        <f t="shared" si="118"/>
        <v>2008</v>
      </c>
      <c r="Z109" s="123">
        <f t="shared" si="118"/>
        <v>2009</v>
      </c>
      <c r="AA109" s="123">
        <f t="shared" si="118"/>
        <v>2010</v>
      </c>
      <c r="AB109" s="123">
        <f t="shared" si="118"/>
        <v>2011</v>
      </c>
      <c r="AC109" s="123">
        <f t="shared" si="118"/>
        <v>2012</v>
      </c>
      <c r="AD109" s="123">
        <f t="shared" si="118"/>
        <v>2013</v>
      </c>
      <c r="AE109" s="123">
        <f t="shared" si="118"/>
        <v>2014</v>
      </c>
      <c r="AF109" s="123">
        <f t="shared" si="118"/>
        <v>2015</v>
      </c>
      <c r="AG109" s="123">
        <f t="shared" si="118"/>
        <v>2016</v>
      </c>
      <c r="AH109" s="123">
        <f t="shared" si="118"/>
        <v>2017</v>
      </c>
      <c r="AI109" s="123">
        <f t="shared" si="118"/>
        <v>2018</v>
      </c>
      <c r="AJ109" s="123">
        <f t="shared" si="118"/>
        <v>2019</v>
      </c>
      <c r="AK109" s="123">
        <f t="shared" si="118"/>
        <v>2020</v>
      </c>
      <c r="AL109" s="123">
        <f t="shared" si="118"/>
        <v>2021</v>
      </c>
    </row>
    <row r="110" spans="2:41" ht="14.25">
      <c r="B110" s="414" t="s">
        <v>60</v>
      </c>
      <c r="C110" s="91" t="s">
        <v>102</v>
      </c>
      <c r="D110" s="207" t="s">
        <v>103</v>
      </c>
      <c r="E110" s="292"/>
      <c r="F110" s="152" t="s">
        <v>59</v>
      </c>
      <c r="G110" s="93" t="s">
        <v>469</v>
      </c>
      <c r="H110" s="93" t="s">
        <v>469</v>
      </c>
      <c r="I110" s="93">
        <v>4.2071468001304044</v>
      </c>
      <c r="J110" s="93">
        <v>72.017452189167557</v>
      </c>
      <c r="K110" s="93">
        <v>371.98874907548867</v>
      </c>
      <c r="L110" s="93">
        <v>924.96590230776087</v>
      </c>
      <c r="M110" s="93">
        <v>1328.5156269671586</v>
      </c>
      <c r="N110" s="93">
        <v>1742.6978650523613</v>
      </c>
      <c r="O110" s="93">
        <v>2126.2388037699761</v>
      </c>
      <c r="P110" s="93">
        <v>2517.7766257793946</v>
      </c>
      <c r="Q110" s="93">
        <v>2975.5839045371322</v>
      </c>
      <c r="R110" s="93">
        <v>3585.7829733426829</v>
      </c>
      <c r="S110" s="93">
        <v>4450.0230497574439</v>
      </c>
      <c r="T110" s="93">
        <v>5567.5824308383362</v>
      </c>
      <c r="U110" s="93">
        <v>7071.3572061268569</v>
      </c>
      <c r="V110" s="93">
        <v>8865.4073866235776</v>
      </c>
      <c r="W110" s="93">
        <v>10844.556669495778</v>
      </c>
      <c r="X110" s="93">
        <v>13459.563606260463</v>
      </c>
      <c r="Y110" s="93">
        <v>15652.274529705273</v>
      </c>
      <c r="Z110" s="93">
        <v>17987.44715945781</v>
      </c>
      <c r="AA110" s="93">
        <v>20494.803481147927</v>
      </c>
      <c r="AB110" s="93">
        <v>23154.998174827262</v>
      </c>
      <c r="AC110" s="93">
        <v>26370.318568211576</v>
      </c>
      <c r="AD110" s="93">
        <v>29030.081515496819</v>
      </c>
      <c r="AE110" s="93">
        <v>32553.910661165432</v>
      </c>
      <c r="AF110" s="93">
        <v>35893.0132493899</v>
      </c>
      <c r="AG110" s="93">
        <v>38972.408830810404</v>
      </c>
      <c r="AH110" s="93">
        <v>41166.547868873306</v>
      </c>
      <c r="AI110" s="93">
        <v>43274.289046482598</v>
      </c>
      <c r="AJ110" s="93">
        <v>46044.087837844949</v>
      </c>
      <c r="AK110" s="93">
        <v>48156.746891415991</v>
      </c>
      <c r="AL110" s="93">
        <v>49516.698425815317</v>
      </c>
      <c r="AM110" s="23"/>
    </row>
    <row r="111" spans="2:41" ht="14.25">
      <c r="B111" s="415"/>
      <c r="C111" s="91" t="s">
        <v>104</v>
      </c>
      <c r="D111" s="276" t="s">
        <v>105</v>
      </c>
      <c r="E111" s="292"/>
      <c r="F111" s="152" t="s">
        <v>59</v>
      </c>
      <c r="G111" s="93">
        <v>1.3419351351351352</v>
      </c>
      <c r="H111" s="93" t="s">
        <v>469</v>
      </c>
      <c r="I111" s="93">
        <v>40.25805405405405</v>
      </c>
      <c r="J111" s="93">
        <v>261.67735135135138</v>
      </c>
      <c r="K111" s="93">
        <v>449.54827027027022</v>
      </c>
      <c r="L111" s="93">
        <v>496.51599999999996</v>
      </c>
      <c r="M111" s="93">
        <v>452.06200000000001</v>
      </c>
      <c r="N111" s="93">
        <v>468.10599999999999</v>
      </c>
      <c r="O111" s="93">
        <v>450.45</v>
      </c>
      <c r="P111" s="93">
        <v>454.74</v>
      </c>
      <c r="Q111" s="93">
        <v>484.34100000000001</v>
      </c>
      <c r="R111" s="93">
        <v>451.47244999999998</v>
      </c>
      <c r="S111" s="93">
        <v>491.06914999999998</v>
      </c>
      <c r="T111" s="93">
        <v>729.74556816688573</v>
      </c>
      <c r="U111" s="93">
        <v>901.00467355453361</v>
      </c>
      <c r="V111" s="93">
        <v>937.48331743758206</v>
      </c>
      <c r="W111" s="93">
        <v>1194.4903293035479</v>
      </c>
      <c r="X111" s="93">
        <v>1429.1351242904072</v>
      </c>
      <c r="Y111" s="93">
        <v>1509.560115</v>
      </c>
      <c r="Z111" s="93">
        <v>1608.1659916666667</v>
      </c>
      <c r="AA111" s="93">
        <v>1748.8716516666666</v>
      </c>
      <c r="AB111" s="93">
        <v>1923.4105016666665</v>
      </c>
      <c r="AC111" s="93">
        <v>2080.8298016666663</v>
      </c>
      <c r="AD111" s="93">
        <v>2229.3050616666665</v>
      </c>
      <c r="AE111" s="93">
        <v>2372.9536916666666</v>
      </c>
      <c r="AF111" s="93">
        <v>2483.7985216666666</v>
      </c>
      <c r="AG111" s="93">
        <v>2650.9808916666666</v>
      </c>
      <c r="AH111" s="93">
        <v>2801.3866616666664</v>
      </c>
      <c r="AI111" s="93">
        <v>2921.9685216666662</v>
      </c>
      <c r="AJ111" s="93">
        <v>2978.7175916666665</v>
      </c>
      <c r="AK111" s="93">
        <v>2924.9741016666667</v>
      </c>
      <c r="AL111" s="93">
        <v>2941.230841666666</v>
      </c>
    </row>
    <row r="112" spans="2:41" ht="14.25">
      <c r="B112" s="415"/>
      <c r="C112" s="91" t="s">
        <v>106</v>
      </c>
      <c r="D112" s="276" t="s">
        <v>107</v>
      </c>
      <c r="E112" s="292"/>
      <c r="F112" s="152" t="s">
        <v>59</v>
      </c>
      <c r="G112" s="93" t="s">
        <v>469</v>
      </c>
      <c r="H112" s="93" t="s">
        <v>469</v>
      </c>
      <c r="I112" s="93" t="s">
        <v>469</v>
      </c>
      <c r="J112" s="93" t="s">
        <v>469</v>
      </c>
      <c r="K112" s="93" t="s">
        <v>469</v>
      </c>
      <c r="L112" s="93" t="s">
        <v>469</v>
      </c>
      <c r="M112" s="144">
        <v>0.24523811019699462</v>
      </c>
      <c r="N112" s="144">
        <v>0.66662629161488485</v>
      </c>
      <c r="O112" s="93">
        <v>1.8120781158982342</v>
      </c>
      <c r="P112" s="93">
        <v>3.768746183249073</v>
      </c>
      <c r="Q112" s="93">
        <v>4.6286349924219445</v>
      </c>
      <c r="R112" s="93">
        <v>5.3556606214299824</v>
      </c>
      <c r="S112" s="93">
        <v>5.9854388671305658</v>
      </c>
      <c r="T112" s="93">
        <v>6.5409426487584987</v>
      </c>
      <c r="U112" s="93">
        <v>7.000749547092755</v>
      </c>
      <c r="V112" s="93">
        <v>7.3389434565333334</v>
      </c>
      <c r="W112" s="93">
        <v>7.4607996847999996</v>
      </c>
      <c r="X112" s="93">
        <v>7.7163717488000003</v>
      </c>
      <c r="Y112" s="93">
        <v>7.8470902575999997</v>
      </c>
      <c r="Z112" s="93">
        <v>8.0836087376000005</v>
      </c>
      <c r="AA112" s="93">
        <v>8.2935036976000003</v>
      </c>
      <c r="AB112" s="93">
        <v>8.4156612496000012</v>
      </c>
      <c r="AC112" s="93">
        <v>8.6271785776000005</v>
      </c>
      <c r="AD112" s="93">
        <v>8.8030119056</v>
      </c>
      <c r="AE112" s="93">
        <v>9.0575040336000008</v>
      </c>
      <c r="AF112" s="93">
        <v>9.3781227055999992</v>
      </c>
      <c r="AG112" s="93">
        <v>9.514190769599999</v>
      </c>
      <c r="AH112" s="93">
        <v>9.724890049599999</v>
      </c>
      <c r="AI112" s="93">
        <v>9.8378014415999999</v>
      </c>
      <c r="AJ112" s="93">
        <v>9.9503043375999987</v>
      </c>
      <c r="AK112" s="93">
        <v>9.9984799375999991</v>
      </c>
      <c r="AL112" s="93">
        <v>10.054067601599998</v>
      </c>
    </row>
    <row r="113" spans="1:41" ht="14.25">
      <c r="B113" s="415"/>
      <c r="C113" s="91" t="s">
        <v>108</v>
      </c>
      <c r="D113" s="276" t="s">
        <v>109</v>
      </c>
      <c r="E113" s="292"/>
      <c r="F113" s="248" t="s">
        <v>59</v>
      </c>
      <c r="G113" s="93" t="s">
        <v>469</v>
      </c>
      <c r="H113" s="93" t="s">
        <v>469</v>
      </c>
      <c r="I113" s="93">
        <v>75.36486486486487</v>
      </c>
      <c r="J113" s="93">
        <v>565.23648648648646</v>
      </c>
      <c r="K113" s="93">
        <v>1061.8716216216214</v>
      </c>
      <c r="L113" s="93">
        <v>1501.5</v>
      </c>
      <c r="M113" s="93">
        <v>2291.5749999999998</v>
      </c>
      <c r="N113" s="93">
        <v>2912.2664999999997</v>
      </c>
      <c r="O113" s="93">
        <v>3147.8589999999995</v>
      </c>
      <c r="P113" s="93">
        <v>3091.3739999999998</v>
      </c>
      <c r="Q113" s="93">
        <v>3117.2955999999995</v>
      </c>
      <c r="R113" s="93">
        <v>2949.8002000000001</v>
      </c>
      <c r="S113" s="93">
        <v>2947.1528000000003</v>
      </c>
      <c r="T113" s="93">
        <v>2834.6333000000004</v>
      </c>
      <c r="U113" s="93">
        <v>2340.8935750000005</v>
      </c>
      <c r="V113" s="93">
        <v>1695.1602550000002</v>
      </c>
      <c r="W113" s="93">
        <v>1123.3967709999999</v>
      </c>
      <c r="X113" s="93">
        <v>894.51559799999995</v>
      </c>
      <c r="Y113" s="93">
        <v>930.81102200000009</v>
      </c>
      <c r="Z113" s="93">
        <v>844.67084499999999</v>
      </c>
      <c r="AA113" s="93">
        <v>666.49119000000007</v>
      </c>
      <c r="AB113" s="93">
        <v>634.08537999999999</v>
      </c>
      <c r="AC113" s="93">
        <v>560.94649800000002</v>
      </c>
      <c r="AD113" s="93">
        <v>489.36158799999998</v>
      </c>
      <c r="AE113" s="93">
        <v>503.41781799999995</v>
      </c>
      <c r="AF113" s="93">
        <v>540.04452299999991</v>
      </c>
      <c r="AG113" s="93">
        <v>587.06930499999999</v>
      </c>
      <c r="AH113" s="93">
        <v>600.22530000000006</v>
      </c>
      <c r="AI113" s="93">
        <v>543.92255</v>
      </c>
      <c r="AJ113" s="93">
        <v>572.14235000000008</v>
      </c>
      <c r="AK113" s="93">
        <v>658.50045</v>
      </c>
      <c r="AL113" s="93">
        <v>598.70805000000007</v>
      </c>
    </row>
    <row r="114" spans="1:41" ht="15" thickBot="1">
      <c r="B114" s="415"/>
      <c r="C114" s="91" t="s">
        <v>110</v>
      </c>
      <c r="D114" s="61" t="s">
        <v>111</v>
      </c>
      <c r="E114" s="228"/>
      <c r="F114" s="248" t="s">
        <v>59</v>
      </c>
      <c r="G114" s="117" t="s">
        <v>469</v>
      </c>
      <c r="H114" s="117" t="s">
        <v>469</v>
      </c>
      <c r="I114" s="117" t="s">
        <v>469</v>
      </c>
      <c r="J114" s="117" t="s">
        <v>469</v>
      </c>
      <c r="K114" s="117" t="s">
        <v>469</v>
      </c>
      <c r="L114" s="117" t="s">
        <v>469</v>
      </c>
      <c r="M114" s="117" t="s">
        <v>469</v>
      </c>
      <c r="N114" s="117" t="s">
        <v>469</v>
      </c>
      <c r="O114" s="117" t="s">
        <v>469</v>
      </c>
      <c r="P114" s="117" t="s">
        <v>469</v>
      </c>
      <c r="Q114" s="117" t="s">
        <v>469</v>
      </c>
      <c r="R114" s="117" t="s">
        <v>469</v>
      </c>
      <c r="S114" s="117" t="s">
        <v>469</v>
      </c>
      <c r="T114" s="117">
        <v>2.3499127259547721</v>
      </c>
      <c r="U114" s="117">
        <v>4.3259757000531023</v>
      </c>
      <c r="V114" s="117">
        <v>5.7679676000708051</v>
      </c>
      <c r="W114" s="117">
        <v>7.9576590038013881</v>
      </c>
      <c r="X114" s="117">
        <v>15.701689577970525</v>
      </c>
      <c r="Y114" s="117">
        <v>22.911649078059032</v>
      </c>
      <c r="Z114" s="117">
        <v>39.094002622702121</v>
      </c>
      <c r="AA114" s="117">
        <v>60.136402941478941</v>
      </c>
      <c r="AB114" s="117">
        <v>85.985442926981449</v>
      </c>
      <c r="AC114" s="117">
        <v>93.976419721348321</v>
      </c>
      <c r="AD114" s="117">
        <v>108.59655415757575</v>
      </c>
      <c r="AE114" s="117">
        <v>122.3130462076923</v>
      </c>
      <c r="AF114" s="117">
        <v>125.68869214205608</v>
      </c>
      <c r="AG114" s="117">
        <v>129.64630499999998</v>
      </c>
      <c r="AH114" s="117">
        <v>115.84106259310344</v>
      </c>
      <c r="AI114" s="117">
        <v>117.2747391103448</v>
      </c>
      <c r="AJ114" s="117">
        <v>122.24481770344828</v>
      </c>
      <c r="AK114" s="117">
        <v>126.54584725517242</v>
      </c>
      <c r="AL114" s="117">
        <v>127.59721003448274</v>
      </c>
    </row>
    <row r="115" spans="1:41" ht="15" thickTop="1">
      <c r="B115" s="434"/>
      <c r="C115" s="45" t="s">
        <v>18</v>
      </c>
      <c r="D115" s="47"/>
      <c r="E115" s="45"/>
      <c r="F115" s="32" t="s">
        <v>59</v>
      </c>
      <c r="G115" s="114">
        <f>SUM(G110:G114)</f>
        <v>1.3419351351351352</v>
      </c>
      <c r="H115" s="114" t="s">
        <v>90</v>
      </c>
      <c r="I115" s="114">
        <f t="shared" ref="I115:AE115" si="119">SUM(I110:I114)</f>
        <v>119.83006571904932</v>
      </c>
      <c r="J115" s="114">
        <f t="shared" si="119"/>
        <v>898.93129002700539</v>
      </c>
      <c r="K115" s="114">
        <f t="shared" si="119"/>
        <v>1883.4086409673803</v>
      </c>
      <c r="L115" s="114">
        <f t="shared" si="119"/>
        <v>2922.9819023077607</v>
      </c>
      <c r="M115" s="114">
        <f t="shared" si="119"/>
        <v>4072.3978650773556</v>
      </c>
      <c r="N115" s="114">
        <f t="shared" si="119"/>
        <v>5123.7369913439761</v>
      </c>
      <c r="O115" s="114">
        <f t="shared" si="119"/>
        <v>5726.3598818858736</v>
      </c>
      <c r="P115" s="114">
        <f t="shared" si="119"/>
        <v>6067.6593719626435</v>
      </c>
      <c r="Q115" s="114">
        <f t="shared" si="119"/>
        <v>6581.8491395295532</v>
      </c>
      <c r="R115" s="114">
        <f t="shared" si="119"/>
        <v>6992.411283964113</v>
      </c>
      <c r="S115" s="114">
        <f t="shared" si="119"/>
        <v>7894.2304386245742</v>
      </c>
      <c r="T115" s="114">
        <f t="shared" si="119"/>
        <v>9140.8521543799343</v>
      </c>
      <c r="U115" s="114">
        <f t="shared" si="119"/>
        <v>10324.582179928537</v>
      </c>
      <c r="V115" s="114">
        <f t="shared" si="119"/>
        <v>11511.157870117764</v>
      </c>
      <c r="W115" s="114">
        <f t="shared" si="119"/>
        <v>13177.862228487927</v>
      </c>
      <c r="X115" s="114">
        <f t="shared" si="119"/>
        <v>15806.632389877641</v>
      </c>
      <c r="Y115" s="114">
        <f t="shared" si="119"/>
        <v>18123.404406040932</v>
      </c>
      <c r="Z115" s="114">
        <f t="shared" si="119"/>
        <v>20487.46160748478</v>
      </c>
      <c r="AA115" s="114">
        <f t="shared" si="119"/>
        <v>22978.596229453677</v>
      </c>
      <c r="AB115" s="114">
        <f t="shared" si="119"/>
        <v>25806.895160670509</v>
      </c>
      <c r="AC115" s="114">
        <f t="shared" si="119"/>
        <v>29114.698466177193</v>
      </c>
      <c r="AD115" s="114">
        <f t="shared" si="119"/>
        <v>31866.147731226658</v>
      </c>
      <c r="AE115" s="114">
        <f t="shared" si="119"/>
        <v>35561.652721073391</v>
      </c>
      <c r="AF115" s="114">
        <f t="shared" ref="AF115" si="120">SUM(AF110:AF114)</f>
        <v>39051.923108904222</v>
      </c>
      <c r="AG115" s="114">
        <f t="shared" ref="AG115:AH115" si="121">SUM(AG110:AG114)</f>
        <v>42349.619523246671</v>
      </c>
      <c r="AH115" s="114">
        <f t="shared" si="121"/>
        <v>44693.725783182672</v>
      </c>
      <c r="AI115" s="114">
        <f t="shared" ref="AI115:AJ115" si="122">SUM(AI110:AI114)</f>
        <v>46867.292658701219</v>
      </c>
      <c r="AJ115" s="114">
        <f t="shared" si="122"/>
        <v>49727.142901552666</v>
      </c>
      <c r="AK115" s="114">
        <f t="shared" ref="AK115:AL115" si="123">SUM(AK110:AK114)</f>
        <v>51876.76577027543</v>
      </c>
      <c r="AL115" s="114">
        <f t="shared" si="123"/>
        <v>53194.288595118065</v>
      </c>
    </row>
    <row r="116" spans="1:41" ht="15" thickBot="1">
      <c r="B116" s="248" t="s">
        <v>65</v>
      </c>
      <c r="C116" s="91" t="s">
        <v>110</v>
      </c>
      <c r="D116" s="229" t="s">
        <v>111</v>
      </c>
      <c r="E116" s="227"/>
      <c r="F116" s="248" t="s">
        <v>59</v>
      </c>
      <c r="G116" s="273">
        <v>4549.9385208708818</v>
      </c>
      <c r="H116" s="273">
        <v>5268.3498662715474</v>
      </c>
      <c r="I116" s="273">
        <v>5388.085090504992</v>
      </c>
      <c r="J116" s="273">
        <v>7782.789575173877</v>
      </c>
      <c r="K116" s="273">
        <v>9578.8179386755419</v>
      </c>
      <c r="L116" s="273">
        <v>12572.198544511648</v>
      </c>
      <c r="M116" s="273">
        <v>12249.339530097119</v>
      </c>
      <c r="N116" s="273">
        <v>12251.37705950668</v>
      </c>
      <c r="O116" s="273">
        <v>8790.9937642637251</v>
      </c>
      <c r="P116" s="273">
        <v>5009.2550271640739</v>
      </c>
      <c r="Q116" s="273">
        <v>3199.8497572023898</v>
      </c>
      <c r="R116" s="273">
        <v>3177.632953861073</v>
      </c>
      <c r="S116" s="273">
        <v>2552.0310004000135</v>
      </c>
      <c r="T116" s="273">
        <v>2313.9571521052962</v>
      </c>
      <c r="U116" s="273">
        <v>2496.2521577619618</v>
      </c>
      <c r="V116" s="273">
        <v>2814.5689959275555</v>
      </c>
      <c r="W116" s="273">
        <v>2792.6567707804907</v>
      </c>
      <c r="X116" s="273">
        <v>2377.1678167157852</v>
      </c>
      <c r="Y116" s="273">
        <v>1648.1451743999996</v>
      </c>
      <c r="Z116" s="273">
        <v>1420.4247963283594</v>
      </c>
      <c r="AA116" s="273">
        <v>1720.6851744000003</v>
      </c>
      <c r="AB116" s="273">
        <v>1605.3651743999997</v>
      </c>
      <c r="AC116" s="273">
        <v>1583.0451744</v>
      </c>
      <c r="AD116" s="273">
        <v>1517.9451743999998</v>
      </c>
      <c r="AE116" s="273">
        <v>1536.5451744</v>
      </c>
      <c r="AF116" s="273">
        <v>1517.0151744</v>
      </c>
      <c r="AG116" s="273">
        <v>1464.9351850430055</v>
      </c>
      <c r="AH116" s="273">
        <v>1483.8513887325805</v>
      </c>
      <c r="AI116" s="273">
        <v>1505.1111822048706</v>
      </c>
      <c r="AJ116" s="273">
        <v>1558.3071758190674</v>
      </c>
      <c r="AK116" s="273">
        <v>1456.5651708523314</v>
      </c>
      <c r="AL116" s="273">
        <v>1382.1651744000001</v>
      </c>
    </row>
    <row r="117" spans="1:41" ht="15" thickTop="1">
      <c r="B117" s="46" t="s">
        <v>101</v>
      </c>
      <c r="C117" s="45"/>
      <c r="D117" s="47"/>
      <c r="E117" s="50"/>
      <c r="F117" s="32" t="s">
        <v>59</v>
      </c>
      <c r="G117" s="114">
        <f>G115+G116</f>
        <v>4551.2804560060167</v>
      </c>
      <c r="H117" s="114">
        <f>SUM(H116)</f>
        <v>5268.3498662715474</v>
      </c>
      <c r="I117" s="114">
        <f t="shared" ref="I117:AC117" si="124">I115+I116</f>
        <v>5507.9151562240413</v>
      </c>
      <c r="J117" s="114">
        <f t="shared" si="124"/>
        <v>8681.7208652008831</v>
      </c>
      <c r="K117" s="114">
        <f t="shared" si="124"/>
        <v>11462.226579642922</v>
      </c>
      <c r="L117" s="114">
        <f t="shared" si="124"/>
        <v>15495.18044681941</v>
      </c>
      <c r="M117" s="114">
        <f t="shared" si="124"/>
        <v>16321.737395174474</v>
      </c>
      <c r="N117" s="114">
        <f t="shared" si="124"/>
        <v>17375.114050850658</v>
      </c>
      <c r="O117" s="114">
        <f t="shared" si="124"/>
        <v>14517.353646149599</v>
      </c>
      <c r="P117" s="114">
        <f t="shared" si="124"/>
        <v>11076.914399126717</v>
      </c>
      <c r="Q117" s="114">
        <f t="shared" si="124"/>
        <v>9781.698896731943</v>
      </c>
      <c r="R117" s="114">
        <f t="shared" si="124"/>
        <v>10170.044237825186</v>
      </c>
      <c r="S117" s="114">
        <f t="shared" si="124"/>
        <v>10446.261439024587</v>
      </c>
      <c r="T117" s="114">
        <f t="shared" si="124"/>
        <v>11454.809306485231</v>
      </c>
      <c r="U117" s="114">
        <f t="shared" si="124"/>
        <v>12820.8343376905</v>
      </c>
      <c r="V117" s="114">
        <f t="shared" si="124"/>
        <v>14325.726866045319</v>
      </c>
      <c r="W117" s="114">
        <f t="shared" si="124"/>
        <v>15970.518999268417</v>
      </c>
      <c r="X117" s="114">
        <f t="shared" si="124"/>
        <v>18183.800206593427</v>
      </c>
      <c r="Y117" s="114">
        <f t="shared" si="124"/>
        <v>19771.549580440933</v>
      </c>
      <c r="Z117" s="114">
        <f t="shared" si="124"/>
        <v>21907.88640381314</v>
      </c>
      <c r="AA117" s="114">
        <f t="shared" si="124"/>
        <v>24699.281403853678</v>
      </c>
      <c r="AB117" s="114">
        <f t="shared" si="124"/>
        <v>27412.260335070507</v>
      </c>
      <c r="AC117" s="114">
        <f t="shared" si="124"/>
        <v>30697.743640577191</v>
      </c>
      <c r="AD117" s="114">
        <f t="shared" ref="AD117:AI117" si="125">AD115+AD116</f>
        <v>33384.092905626661</v>
      </c>
      <c r="AE117" s="114">
        <f t="shared" si="125"/>
        <v>37098.197895473393</v>
      </c>
      <c r="AF117" s="114">
        <f t="shared" si="125"/>
        <v>40568.938283304225</v>
      </c>
      <c r="AG117" s="114">
        <f t="shared" si="125"/>
        <v>43814.554708289674</v>
      </c>
      <c r="AH117" s="114">
        <f t="shared" si="125"/>
        <v>46177.577171915254</v>
      </c>
      <c r="AI117" s="114">
        <f t="shared" si="125"/>
        <v>48372.403840906089</v>
      </c>
      <c r="AJ117" s="114">
        <f t="shared" ref="AJ117:AK117" si="126">AJ115+AJ116</f>
        <v>51285.450077371737</v>
      </c>
      <c r="AK117" s="114">
        <f t="shared" si="126"/>
        <v>53333.330941127759</v>
      </c>
      <c r="AL117" s="114">
        <f t="shared" ref="AL117" si="127">AL115+AL116</f>
        <v>54576.453769518062</v>
      </c>
      <c r="AM117" s="171"/>
    </row>
    <row r="118" spans="1:41" ht="12.75">
      <c r="B118" s="200"/>
      <c r="C118" s="200"/>
      <c r="D118" s="242"/>
      <c r="E118" s="27"/>
      <c r="F118" s="200"/>
      <c r="G118" s="54"/>
      <c r="H118" s="54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62"/>
      <c r="AA118" s="62"/>
      <c r="AB118" s="62"/>
      <c r="AC118" s="63"/>
      <c r="AD118" s="64"/>
      <c r="AE118" s="64"/>
      <c r="AF118" s="64"/>
      <c r="AG118" s="64"/>
      <c r="AH118" s="64"/>
      <c r="AI118" s="242"/>
      <c r="AJ118" s="64"/>
      <c r="AK118" s="64"/>
      <c r="AL118" s="243"/>
      <c r="AO118" s="23"/>
    </row>
    <row r="119" spans="1:41" ht="12.75">
      <c r="B119" s="27"/>
      <c r="C119" s="25"/>
      <c r="D119" s="26"/>
      <c r="E119" s="27"/>
      <c r="F119" s="27"/>
      <c r="G119" s="5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62"/>
      <c r="AA119" s="62"/>
      <c r="AB119" s="62"/>
      <c r="AC119" s="63"/>
      <c r="AD119" s="64"/>
      <c r="AE119" s="64"/>
      <c r="AF119" s="64"/>
      <c r="AG119" s="64"/>
      <c r="AH119" s="64"/>
      <c r="AI119" s="20"/>
      <c r="AJ119" s="64"/>
      <c r="AK119" s="64"/>
      <c r="AL119" s="64"/>
      <c r="AO119" s="23"/>
    </row>
    <row r="120" spans="1:41" ht="12.75">
      <c r="B120" s="235" t="s">
        <v>447</v>
      </c>
      <c r="C120" s="25"/>
      <c r="D120" s="26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62"/>
      <c r="AA120" s="62"/>
      <c r="AB120" s="62"/>
      <c r="AC120" s="63"/>
      <c r="AD120" s="63"/>
      <c r="AE120" s="27"/>
      <c r="AF120" s="27"/>
      <c r="AG120" s="27"/>
      <c r="AH120" s="27"/>
      <c r="AI120" s="27"/>
      <c r="AJ120" s="27"/>
      <c r="AK120" s="27"/>
      <c r="AL120" s="27"/>
    </row>
    <row r="121" spans="1:41" ht="12.75">
      <c r="B121" s="154" t="s">
        <v>3</v>
      </c>
      <c r="C121" s="427"/>
      <c r="D121" s="427"/>
      <c r="E121" s="428"/>
      <c r="F121" s="153" t="s">
        <v>4</v>
      </c>
      <c r="G121" s="155">
        <v>1990</v>
      </c>
      <c r="H121" s="123">
        <f t="shared" ref="H121" si="128">G121+1</f>
        <v>1991</v>
      </c>
      <c r="I121" s="123">
        <f t="shared" ref="I121" si="129">H121+1</f>
        <v>1992</v>
      </c>
      <c r="J121" s="123">
        <f t="shared" ref="J121" si="130">I121+1</f>
        <v>1993</v>
      </c>
      <c r="K121" s="123">
        <f t="shared" ref="K121" si="131">J121+1</f>
        <v>1994</v>
      </c>
      <c r="L121" s="123">
        <f t="shared" ref="L121" si="132">K121+1</f>
        <v>1995</v>
      </c>
      <c r="M121" s="123">
        <f t="shared" ref="M121" si="133">L121+1</f>
        <v>1996</v>
      </c>
      <c r="N121" s="123">
        <f t="shared" ref="N121" si="134">M121+1</f>
        <v>1997</v>
      </c>
      <c r="O121" s="123">
        <f t="shared" ref="O121" si="135">N121+1</f>
        <v>1998</v>
      </c>
      <c r="P121" s="123">
        <f t="shared" ref="P121" si="136">O121+1</f>
        <v>1999</v>
      </c>
      <c r="Q121" s="123">
        <f t="shared" ref="Q121" si="137">P121+1</f>
        <v>2000</v>
      </c>
      <c r="R121" s="123">
        <f t="shared" ref="R121" si="138">Q121+1</f>
        <v>2001</v>
      </c>
      <c r="S121" s="123">
        <f t="shared" ref="S121" si="139">R121+1</f>
        <v>2002</v>
      </c>
      <c r="T121" s="123">
        <f t="shared" ref="T121" si="140">S121+1</f>
        <v>2003</v>
      </c>
      <c r="U121" s="123">
        <f t="shared" ref="U121" si="141">T121+1</f>
        <v>2004</v>
      </c>
      <c r="V121" s="123">
        <f t="shared" ref="V121" si="142">U121+1</f>
        <v>2005</v>
      </c>
      <c r="W121" s="123">
        <f t="shared" ref="W121" si="143">V121+1</f>
        <v>2006</v>
      </c>
      <c r="X121" s="123">
        <f t="shared" ref="X121" si="144">W121+1</f>
        <v>2007</v>
      </c>
      <c r="Y121" s="123">
        <f t="shared" ref="Y121" si="145">X121+1</f>
        <v>2008</v>
      </c>
      <c r="Z121" s="123">
        <f t="shared" ref="Z121" si="146">Y121+1</f>
        <v>2009</v>
      </c>
      <c r="AA121" s="123">
        <f t="shared" ref="AA121" si="147">Z121+1</f>
        <v>2010</v>
      </c>
      <c r="AB121" s="123">
        <f t="shared" ref="AB121" si="148">AA121+1</f>
        <v>2011</v>
      </c>
      <c r="AC121" s="123">
        <f t="shared" ref="AC121:AL121" si="149">AB121+1</f>
        <v>2012</v>
      </c>
      <c r="AD121" s="123">
        <f t="shared" si="149"/>
        <v>2013</v>
      </c>
      <c r="AE121" s="123">
        <f t="shared" si="149"/>
        <v>2014</v>
      </c>
      <c r="AF121" s="123">
        <f t="shared" si="149"/>
        <v>2015</v>
      </c>
      <c r="AG121" s="123">
        <f t="shared" si="149"/>
        <v>2016</v>
      </c>
      <c r="AH121" s="123">
        <f t="shared" si="149"/>
        <v>2017</v>
      </c>
      <c r="AI121" s="123">
        <f t="shared" si="149"/>
        <v>2018</v>
      </c>
      <c r="AJ121" s="123">
        <f t="shared" si="149"/>
        <v>2019</v>
      </c>
      <c r="AK121" s="123">
        <f t="shared" si="149"/>
        <v>2020</v>
      </c>
      <c r="AL121" s="123">
        <f t="shared" si="149"/>
        <v>2021</v>
      </c>
    </row>
    <row r="122" spans="1:41" ht="14.25">
      <c r="B122" s="414" t="s">
        <v>47</v>
      </c>
      <c r="C122" s="439" t="s">
        <v>112</v>
      </c>
      <c r="D122" s="268" t="s">
        <v>113</v>
      </c>
      <c r="E122" s="293"/>
      <c r="F122" s="152" t="s">
        <v>50</v>
      </c>
      <c r="G122" s="277">
        <v>0.92603000000000002</v>
      </c>
      <c r="H122" s="277">
        <v>1.1511199999999999</v>
      </c>
      <c r="I122" s="277">
        <v>1.332295</v>
      </c>
      <c r="J122" s="277">
        <v>1.32795</v>
      </c>
      <c r="K122" s="277">
        <v>1.412957</v>
      </c>
      <c r="L122" s="277">
        <v>1.4115340000000001</v>
      </c>
      <c r="M122" s="277">
        <v>1.3578619999999999</v>
      </c>
      <c r="N122" s="277">
        <v>1.3051630000000001</v>
      </c>
      <c r="O122" s="277">
        <v>1.216297</v>
      </c>
      <c r="P122" s="277">
        <v>1.1694599999999999</v>
      </c>
      <c r="Q122" s="277">
        <v>1.099979</v>
      </c>
      <c r="R122" s="277">
        <v>1.1084000000000001</v>
      </c>
      <c r="S122" s="277">
        <v>1.0775809999999999</v>
      </c>
      <c r="T122" s="277">
        <v>1.0349470000000001</v>
      </c>
      <c r="U122" s="277">
        <v>0.959816</v>
      </c>
      <c r="V122" s="277">
        <v>0.85938899999999996</v>
      </c>
      <c r="W122" s="277">
        <v>0.78173583000000002</v>
      </c>
      <c r="X122" s="277">
        <v>0.51596904499999996</v>
      </c>
      <c r="Y122" s="277">
        <v>0.41646545499999998</v>
      </c>
      <c r="Z122" s="277">
        <v>0.38870005000000002</v>
      </c>
      <c r="AA122" s="277">
        <v>0.319195915</v>
      </c>
      <c r="AB122" s="277">
        <v>0.31337577999999999</v>
      </c>
      <c r="AC122" s="277">
        <v>0.29252144999999996</v>
      </c>
      <c r="AD122" s="277">
        <v>0.25270851</v>
      </c>
      <c r="AE122" s="277">
        <v>1.1112649999999999</v>
      </c>
      <c r="AF122" s="277">
        <v>0.21901100000000001</v>
      </c>
      <c r="AG122" s="277">
        <v>0.21901100000000001</v>
      </c>
      <c r="AH122" s="277">
        <v>0.23469100000000001</v>
      </c>
      <c r="AI122" s="277">
        <v>0.211842</v>
      </c>
      <c r="AJ122" s="277">
        <v>0.26572800000000002</v>
      </c>
      <c r="AK122" s="277">
        <v>0.283333</v>
      </c>
      <c r="AL122" s="277">
        <v>0.33011099999999999</v>
      </c>
      <c r="AM122" s="23"/>
    </row>
    <row r="123" spans="1:41" ht="15" thickBot="1">
      <c r="B123" s="416"/>
      <c r="C123" s="440"/>
      <c r="D123" s="441" t="s">
        <v>114</v>
      </c>
      <c r="E123" s="442"/>
      <c r="F123" s="248" t="s">
        <v>50</v>
      </c>
      <c r="G123" s="277">
        <v>0.05</v>
      </c>
      <c r="H123" s="277">
        <v>0.06</v>
      </c>
      <c r="I123" s="277">
        <v>6.3E-2</v>
      </c>
      <c r="J123" s="277">
        <v>7.1999999999999995E-2</v>
      </c>
      <c r="K123" s="277">
        <v>0.08</v>
      </c>
      <c r="L123" s="277">
        <v>9.5000000000000001E-2</v>
      </c>
      <c r="M123" s="277">
        <v>0.105</v>
      </c>
      <c r="N123" s="277">
        <v>0.11700000000000001</v>
      </c>
      <c r="O123" s="277">
        <v>0.11700000000000001</v>
      </c>
      <c r="P123" s="277">
        <v>0.125</v>
      </c>
      <c r="Q123" s="277">
        <v>0.14599999999999999</v>
      </c>
      <c r="R123" s="277">
        <v>0.14499999999999999</v>
      </c>
      <c r="S123" s="277">
        <v>0.185</v>
      </c>
      <c r="T123" s="277">
        <v>0.24</v>
      </c>
      <c r="U123" s="277">
        <v>0.26</v>
      </c>
      <c r="V123" s="277">
        <v>0.375</v>
      </c>
      <c r="W123" s="277">
        <v>0.54500000000000004</v>
      </c>
      <c r="X123" s="277">
        <v>0.61</v>
      </c>
      <c r="Y123" s="277">
        <v>0.57999999999999996</v>
      </c>
      <c r="Z123" s="277">
        <v>0.48070000000000002</v>
      </c>
      <c r="AA123" s="277">
        <v>0.60340000000000005</v>
      </c>
      <c r="AB123" s="277">
        <v>0.59340000000000004</v>
      </c>
      <c r="AC123" s="277">
        <v>0.73950000000000005</v>
      </c>
      <c r="AD123" s="277">
        <v>0.95130000000000003</v>
      </c>
      <c r="AE123" s="277">
        <v>0.99250000000000005</v>
      </c>
      <c r="AF123" s="277">
        <v>1.1292</v>
      </c>
      <c r="AG123" s="277">
        <v>1.2195</v>
      </c>
      <c r="AH123" s="277">
        <v>1.1761999999999999</v>
      </c>
      <c r="AI123" s="277">
        <v>1.0298</v>
      </c>
      <c r="AJ123" s="277">
        <v>1.0427999999999999</v>
      </c>
      <c r="AK123" s="277">
        <v>1.1393</v>
      </c>
      <c r="AL123" s="277">
        <v>1.6259999999999999</v>
      </c>
      <c r="AM123" s="23"/>
    </row>
    <row r="124" spans="1:41" ht="15" thickTop="1">
      <c r="B124" s="416"/>
      <c r="C124" s="51" t="s">
        <v>18</v>
      </c>
      <c r="D124" s="52"/>
      <c r="E124" s="51"/>
      <c r="F124" s="65" t="s">
        <v>50</v>
      </c>
      <c r="G124" s="66">
        <v>0.97603000000000006</v>
      </c>
      <c r="H124" s="66">
        <v>1.21112</v>
      </c>
      <c r="I124" s="66">
        <v>1.395295</v>
      </c>
      <c r="J124" s="66">
        <v>1.39995</v>
      </c>
      <c r="K124" s="66">
        <v>1.4929570000000001</v>
      </c>
      <c r="L124" s="66">
        <v>1.506534</v>
      </c>
      <c r="M124" s="66">
        <v>1.4628619999999999</v>
      </c>
      <c r="N124" s="66">
        <v>1.4221630000000001</v>
      </c>
      <c r="O124" s="66">
        <v>1.333297</v>
      </c>
      <c r="P124" s="66">
        <v>1.2944599999999999</v>
      </c>
      <c r="Q124" s="66">
        <v>1.2459789999999999</v>
      </c>
      <c r="R124" s="66">
        <v>1.2534000000000001</v>
      </c>
      <c r="S124" s="66">
        <v>1.262581</v>
      </c>
      <c r="T124" s="66">
        <v>1.2749470000000001</v>
      </c>
      <c r="U124" s="66">
        <v>1.219816</v>
      </c>
      <c r="V124" s="66">
        <v>1.234389</v>
      </c>
      <c r="W124" s="66">
        <v>1.3267358300000001</v>
      </c>
      <c r="X124" s="66">
        <v>1.1259690449999999</v>
      </c>
      <c r="Y124" s="66">
        <v>0.99646545499999994</v>
      </c>
      <c r="Z124" s="66">
        <v>0.86940005000000009</v>
      </c>
      <c r="AA124" s="66">
        <v>0.92259591500000004</v>
      </c>
      <c r="AB124" s="66">
        <v>0.90677578000000003</v>
      </c>
      <c r="AC124" s="66">
        <v>1.03202145</v>
      </c>
      <c r="AD124" s="66">
        <v>1.20400851</v>
      </c>
      <c r="AE124" s="66">
        <v>2.1037650000000001</v>
      </c>
      <c r="AF124" s="66">
        <v>1.348211</v>
      </c>
      <c r="AG124" s="66">
        <v>1.4385110000000001</v>
      </c>
      <c r="AH124" s="66">
        <v>1.4108909999999999</v>
      </c>
      <c r="AI124" s="66">
        <v>1.2416420000000001</v>
      </c>
      <c r="AJ124" s="66">
        <v>1.3085279999999999</v>
      </c>
      <c r="AK124" s="66">
        <v>1.422633</v>
      </c>
      <c r="AL124" s="66">
        <v>1.9561109999999999</v>
      </c>
    </row>
    <row r="125" spans="1:41" ht="14.25">
      <c r="B125" s="434"/>
      <c r="C125" s="174" t="s">
        <v>18</v>
      </c>
      <c r="D125" s="261"/>
      <c r="E125" s="190"/>
      <c r="F125" s="152" t="s">
        <v>46</v>
      </c>
      <c r="G125" s="294">
        <v>290.85694000000001</v>
      </c>
      <c r="H125" s="294">
        <v>360.91375999999997</v>
      </c>
      <c r="I125" s="294">
        <v>415.79791</v>
      </c>
      <c r="J125" s="294">
        <v>417.18510000000003</v>
      </c>
      <c r="K125" s="294">
        <v>444.90118600000005</v>
      </c>
      <c r="L125" s="294">
        <v>448.94713200000001</v>
      </c>
      <c r="M125" s="294">
        <v>435.93287599999996</v>
      </c>
      <c r="N125" s="294">
        <v>423.804574</v>
      </c>
      <c r="O125" s="294">
        <v>397.32250599999998</v>
      </c>
      <c r="P125" s="294">
        <v>385.74907999999999</v>
      </c>
      <c r="Q125" s="294">
        <v>371.30174199999999</v>
      </c>
      <c r="R125" s="294">
        <v>373.51320000000004</v>
      </c>
      <c r="S125" s="294">
        <v>376.24913799999996</v>
      </c>
      <c r="T125" s="294">
        <v>379.93420600000002</v>
      </c>
      <c r="U125" s="294">
        <v>363.50516800000003</v>
      </c>
      <c r="V125" s="294">
        <v>367.84792199999998</v>
      </c>
      <c r="W125" s="294">
        <v>395.36727734000004</v>
      </c>
      <c r="X125" s="294">
        <v>335.53877540999997</v>
      </c>
      <c r="Y125" s="294">
        <v>296.94670558999997</v>
      </c>
      <c r="Z125" s="294">
        <v>259.08121490000002</v>
      </c>
      <c r="AA125" s="294">
        <v>274.93358267000002</v>
      </c>
      <c r="AB125" s="294">
        <v>270.21918244</v>
      </c>
      <c r="AC125" s="294">
        <v>307.54239210000003</v>
      </c>
      <c r="AD125" s="294">
        <v>358.79453597999998</v>
      </c>
      <c r="AE125" s="294">
        <v>626.92196999999999</v>
      </c>
      <c r="AF125" s="294">
        <v>401.76687800000002</v>
      </c>
      <c r="AG125" s="294">
        <v>428.67627800000002</v>
      </c>
      <c r="AH125" s="294">
        <v>420.44551799999999</v>
      </c>
      <c r="AI125" s="294">
        <v>370.00931600000001</v>
      </c>
      <c r="AJ125" s="294">
        <v>389.94134399999996</v>
      </c>
      <c r="AK125" s="294">
        <v>423.94463400000001</v>
      </c>
      <c r="AL125" s="294">
        <v>582.92107799999997</v>
      </c>
      <c r="AM125" s="20"/>
    </row>
    <row r="126" spans="1:41" ht="12.75">
      <c r="B126" s="123" t="s">
        <v>3</v>
      </c>
      <c r="C126" s="427"/>
      <c r="D126" s="427"/>
      <c r="E126" s="428"/>
      <c r="F126" s="153" t="s">
        <v>4</v>
      </c>
      <c r="G126" s="155">
        <v>1990</v>
      </c>
      <c r="H126" s="123">
        <f t="shared" ref="H126" si="150">G126+1</f>
        <v>1991</v>
      </c>
      <c r="I126" s="123">
        <f t="shared" ref="I126" si="151">H126+1</f>
        <v>1992</v>
      </c>
      <c r="J126" s="123">
        <f t="shared" ref="J126" si="152">I126+1</f>
        <v>1993</v>
      </c>
      <c r="K126" s="123">
        <f t="shared" ref="K126" si="153">J126+1</f>
        <v>1994</v>
      </c>
      <c r="L126" s="123">
        <f t="shared" ref="L126" si="154">K126+1</f>
        <v>1995</v>
      </c>
      <c r="M126" s="123">
        <f t="shared" ref="M126" si="155">L126+1</f>
        <v>1996</v>
      </c>
      <c r="N126" s="123">
        <f t="shared" ref="N126" si="156">M126+1</f>
        <v>1997</v>
      </c>
      <c r="O126" s="123">
        <f t="shared" ref="O126" si="157">N126+1</f>
        <v>1998</v>
      </c>
      <c r="P126" s="123">
        <f t="shared" ref="P126" si="158">O126+1</f>
        <v>1999</v>
      </c>
      <c r="Q126" s="123">
        <f t="shared" ref="Q126" si="159">P126+1</f>
        <v>2000</v>
      </c>
      <c r="R126" s="123">
        <f t="shared" ref="R126" si="160">Q126+1</f>
        <v>2001</v>
      </c>
      <c r="S126" s="123">
        <f t="shared" ref="S126" si="161">R126+1</f>
        <v>2002</v>
      </c>
      <c r="T126" s="123">
        <f t="shared" ref="T126" si="162">S126+1</f>
        <v>2003</v>
      </c>
      <c r="U126" s="123">
        <f t="shared" ref="U126" si="163">T126+1</f>
        <v>2004</v>
      </c>
      <c r="V126" s="123">
        <f t="shared" ref="V126" si="164">U126+1</f>
        <v>2005</v>
      </c>
      <c r="W126" s="123">
        <f t="shared" ref="W126" si="165">V126+1</f>
        <v>2006</v>
      </c>
      <c r="X126" s="123">
        <f t="shared" ref="X126" si="166">W126+1</f>
        <v>2007</v>
      </c>
      <c r="Y126" s="123">
        <f t="shared" ref="Y126" si="167">X126+1</f>
        <v>2008</v>
      </c>
      <c r="Z126" s="123">
        <f t="shared" ref="Z126" si="168">Y126+1</f>
        <v>2009</v>
      </c>
      <c r="AA126" s="123">
        <f t="shared" ref="AA126" si="169">Z126+1</f>
        <v>2010</v>
      </c>
      <c r="AB126" s="123">
        <f t="shared" ref="AB126" si="170">AA126+1</f>
        <v>2011</v>
      </c>
      <c r="AC126" s="123">
        <f t="shared" ref="AC126:AL126" si="171">AB126+1</f>
        <v>2012</v>
      </c>
      <c r="AD126" s="123">
        <f t="shared" si="171"/>
        <v>2013</v>
      </c>
      <c r="AE126" s="123">
        <f t="shared" si="171"/>
        <v>2014</v>
      </c>
      <c r="AF126" s="123">
        <f t="shared" si="171"/>
        <v>2015</v>
      </c>
      <c r="AG126" s="123">
        <f t="shared" si="171"/>
        <v>2016</v>
      </c>
      <c r="AH126" s="123">
        <f t="shared" si="171"/>
        <v>2017</v>
      </c>
      <c r="AI126" s="123">
        <f t="shared" si="171"/>
        <v>2018</v>
      </c>
      <c r="AJ126" s="123">
        <f t="shared" si="171"/>
        <v>2019</v>
      </c>
      <c r="AK126" s="123">
        <f t="shared" si="171"/>
        <v>2020</v>
      </c>
      <c r="AL126" s="123">
        <f t="shared" si="171"/>
        <v>2021</v>
      </c>
    </row>
    <row r="127" spans="1:41" s="159" customFormat="1" ht="14.25">
      <c r="A127" s="10"/>
      <c r="B127" s="393" t="s">
        <v>92</v>
      </c>
      <c r="C127" s="381" t="s">
        <v>450</v>
      </c>
      <c r="D127" s="397" t="s">
        <v>453</v>
      </c>
      <c r="E127" s="387"/>
      <c r="F127" s="152" t="s">
        <v>59</v>
      </c>
      <c r="G127" s="388">
        <v>7.7135128040507244</v>
      </c>
      <c r="H127" s="388">
        <v>7.1815318909791044</v>
      </c>
      <c r="I127" s="388">
        <v>5.9147102546297559</v>
      </c>
      <c r="J127" s="388">
        <v>5.573594328961601</v>
      </c>
      <c r="K127" s="388">
        <v>5.58432653883765</v>
      </c>
      <c r="L127" s="388">
        <v>6.4870947813523854</v>
      </c>
      <c r="M127" s="388">
        <v>6.4530042323343455</v>
      </c>
      <c r="N127" s="388">
        <v>8.0693592138624766</v>
      </c>
      <c r="O127" s="388">
        <v>7.7551790306283275</v>
      </c>
      <c r="P127" s="388">
        <v>7.667637867717807</v>
      </c>
      <c r="Q127" s="388">
        <v>7.7364502722171808</v>
      </c>
      <c r="R127" s="388">
        <v>5.7737184778267556</v>
      </c>
      <c r="S127" s="388">
        <v>5.5047819244622263</v>
      </c>
      <c r="T127" s="388">
        <v>5.2758281137731737</v>
      </c>
      <c r="U127" s="388">
        <v>5.4222912132580827</v>
      </c>
      <c r="V127" s="388">
        <v>5.2472088874370426</v>
      </c>
      <c r="W127" s="388">
        <v>5.2467880164615117</v>
      </c>
      <c r="X127" s="388">
        <v>5.3336978729087345</v>
      </c>
      <c r="Y127" s="388">
        <v>4.9151416877428122</v>
      </c>
      <c r="Z127" s="388">
        <v>3.4572446285022327</v>
      </c>
      <c r="AA127" s="388">
        <v>3.9294618630484015</v>
      </c>
      <c r="AB127" s="388">
        <v>3.5468901462904094</v>
      </c>
      <c r="AC127" s="388">
        <v>3.5346848880000001</v>
      </c>
      <c r="AD127" s="388">
        <v>2.7553973999999997</v>
      </c>
      <c r="AE127" s="388">
        <v>2.918146932</v>
      </c>
      <c r="AF127" s="388">
        <v>2.8734845280000005</v>
      </c>
      <c r="AG127" s="388">
        <v>2.993135868</v>
      </c>
      <c r="AH127" s="388">
        <v>2.727526632</v>
      </c>
      <c r="AI127" s="388">
        <v>2.9437519679999999</v>
      </c>
      <c r="AJ127" s="388">
        <v>5.8469378760000001</v>
      </c>
      <c r="AK127" s="388">
        <v>6.3429573600000007</v>
      </c>
      <c r="AL127" s="388">
        <v>6.5926549680000006</v>
      </c>
    </row>
    <row r="128" spans="1:41" ht="14.25">
      <c r="B128" s="429" t="s">
        <v>97</v>
      </c>
      <c r="C128" s="385" t="s">
        <v>115</v>
      </c>
      <c r="D128" s="386" t="s">
        <v>116</v>
      </c>
      <c r="E128" s="382"/>
      <c r="F128" s="152" t="s">
        <v>59</v>
      </c>
      <c r="G128" s="273" t="s">
        <v>469</v>
      </c>
      <c r="H128" s="273" t="s">
        <v>469</v>
      </c>
      <c r="I128" s="273" t="s">
        <v>469</v>
      </c>
      <c r="J128" s="273" t="s">
        <v>469</v>
      </c>
      <c r="K128" s="273" t="s">
        <v>469</v>
      </c>
      <c r="L128" s="273" t="s">
        <v>469</v>
      </c>
      <c r="M128" s="273" t="s">
        <v>469</v>
      </c>
      <c r="N128" s="273" t="s">
        <v>469</v>
      </c>
      <c r="O128" s="273" t="s">
        <v>469</v>
      </c>
      <c r="P128" s="273" t="s">
        <v>469</v>
      </c>
      <c r="Q128" s="273" t="s">
        <v>469</v>
      </c>
      <c r="R128" s="273" t="s">
        <v>469</v>
      </c>
      <c r="S128" s="274">
        <v>3.914399345942874E-2</v>
      </c>
      <c r="T128" s="284">
        <v>9.7045125215709724E-2</v>
      </c>
      <c r="U128" s="284">
        <v>0.16906324307742576</v>
      </c>
      <c r="V128" s="284">
        <v>0.28886270200039665</v>
      </c>
      <c r="W128" s="273">
        <v>0.63371883242693272</v>
      </c>
      <c r="X128" s="273">
        <v>1.3873828126652086</v>
      </c>
      <c r="Y128" s="273">
        <v>2.3156910986809169</v>
      </c>
      <c r="Z128" s="273">
        <v>3.1313910456993637</v>
      </c>
      <c r="AA128" s="273">
        <v>4.3377887767085701</v>
      </c>
      <c r="AB128" s="273">
        <v>5.9351216627646517</v>
      </c>
      <c r="AC128" s="273" t="s">
        <v>469</v>
      </c>
      <c r="AD128" s="273">
        <v>10.361025748108249</v>
      </c>
      <c r="AE128" s="273">
        <v>9.0012734043159206</v>
      </c>
      <c r="AF128" s="273">
        <v>7.8245525861269023</v>
      </c>
      <c r="AG128" s="273">
        <v>20.80725978693663</v>
      </c>
      <c r="AH128" s="273">
        <v>19.527749594744357</v>
      </c>
      <c r="AI128" s="273">
        <v>39.270416112786208</v>
      </c>
      <c r="AJ128" s="273">
        <v>48.516021068235091</v>
      </c>
      <c r="AK128" s="273">
        <v>56.468718043501021</v>
      </c>
      <c r="AL128" s="273">
        <v>68.668459536253252</v>
      </c>
      <c r="AM128" s="23"/>
    </row>
    <row r="129" spans="1:41" ht="14.25">
      <c r="B129" s="434"/>
      <c r="C129" s="381" t="s">
        <v>450</v>
      </c>
      <c r="D129" s="397" t="s">
        <v>453</v>
      </c>
      <c r="E129" s="383"/>
      <c r="F129" s="152" t="s">
        <v>59</v>
      </c>
      <c r="G129" s="273">
        <v>16.181004111920821</v>
      </c>
      <c r="H129" s="273">
        <v>15.065042349680038</v>
      </c>
      <c r="I129" s="273">
        <v>12.407570115230076</v>
      </c>
      <c r="J129" s="273">
        <v>11.691994950438817</v>
      </c>
      <c r="K129" s="273">
        <v>11.714508419534656</v>
      </c>
      <c r="L129" s="273">
        <v>13.608288467008133</v>
      </c>
      <c r="M129" s="273">
        <v>13.536775094586059</v>
      </c>
      <c r="N129" s="273">
        <v>16.927480116647548</v>
      </c>
      <c r="O129" s="273">
        <v>16.268409344881135</v>
      </c>
      <c r="P129" s="273">
        <v>16.084770067550373</v>
      </c>
      <c r="Q129" s="273">
        <v>16.229121134106041</v>
      </c>
      <c r="R129" s="273">
        <v>12.11180493299063</v>
      </c>
      <c r="S129" s="273">
        <v>11.547643883883147</v>
      </c>
      <c r="T129" s="273">
        <v>11.067356543171924</v>
      </c>
      <c r="U129" s="273">
        <v>11.374599180244545</v>
      </c>
      <c r="V129" s="273">
        <v>11.007320625583024</v>
      </c>
      <c r="W129" s="273">
        <v>11.006437744442009</v>
      </c>
      <c r="X129" s="273">
        <v>11.188752700061251</v>
      </c>
      <c r="Y129" s="273">
        <v>10.310727405323545</v>
      </c>
      <c r="Z129" s="273">
        <v>7.2524271328535583</v>
      </c>
      <c r="AA129" s="273">
        <v>8.2430197730704542</v>
      </c>
      <c r="AB129" s="273">
        <v>7.4404808158893854</v>
      </c>
      <c r="AC129" s="273">
        <v>7.4148772628000001</v>
      </c>
      <c r="AD129" s="273">
        <v>5.7801286899999997</v>
      </c>
      <c r="AE129" s="273">
        <v>6.1215361542000002</v>
      </c>
      <c r="AF129" s="273">
        <v>6.0278456968000009</v>
      </c>
      <c r="AG129" s="273">
        <v>6.2788440257999998</v>
      </c>
      <c r="AH129" s="273">
        <v>5.7216628492000003</v>
      </c>
      <c r="AI129" s="273">
        <v>6.1752490608000006</v>
      </c>
      <c r="AJ129" s="273">
        <v>12.265400760599999</v>
      </c>
      <c r="AK129" s="273">
        <v>13.305924516000001</v>
      </c>
      <c r="AL129" s="273">
        <v>13.8297271108</v>
      </c>
      <c r="AM129" s="23"/>
    </row>
    <row r="130" spans="1:41" ht="12.75">
      <c r="B130" s="429" t="s">
        <v>99</v>
      </c>
      <c r="C130" s="266" t="s">
        <v>117</v>
      </c>
      <c r="D130" s="384" t="s">
        <v>451</v>
      </c>
      <c r="E130" s="295"/>
      <c r="F130" s="152" t="s">
        <v>67</v>
      </c>
      <c r="G130" s="145">
        <v>355.80999999999995</v>
      </c>
      <c r="H130" s="145">
        <v>397.66999999999996</v>
      </c>
      <c r="I130" s="145">
        <v>439.53</v>
      </c>
      <c r="J130" s="145">
        <v>439.53</v>
      </c>
      <c r="K130" s="145">
        <v>418.59999999999997</v>
      </c>
      <c r="L130" s="145">
        <v>460.46000000000004</v>
      </c>
      <c r="M130" s="145">
        <v>492.8</v>
      </c>
      <c r="N130" s="145">
        <v>437.66</v>
      </c>
      <c r="O130" s="145">
        <v>386.95000000000005</v>
      </c>
      <c r="P130" s="145">
        <v>213.02799163179915</v>
      </c>
      <c r="Q130" s="145">
        <v>127.61799163179913</v>
      </c>
      <c r="R130" s="145">
        <v>93.136861924686229</v>
      </c>
      <c r="S130" s="145">
        <v>70.928953974895393</v>
      </c>
      <c r="T130" s="145">
        <v>60.520669456066926</v>
      </c>
      <c r="U130" s="145">
        <v>51.71041841004191</v>
      </c>
      <c r="V130" s="145">
        <v>39.448158995815902</v>
      </c>
      <c r="W130" s="145">
        <v>42.409694560669493</v>
      </c>
      <c r="X130" s="145">
        <v>38.594434100418383</v>
      </c>
      <c r="Y130" s="145">
        <v>36.320502092050276</v>
      </c>
      <c r="Z130" s="145">
        <v>31.190585774058572</v>
      </c>
      <c r="AA130" s="145">
        <v>27.290585774058588</v>
      </c>
      <c r="AB130" s="145">
        <v>30.990585774058566</v>
      </c>
      <c r="AC130" s="145">
        <v>31.530585774058601</v>
      </c>
      <c r="AD130" s="145">
        <v>28.190585774058579</v>
      </c>
      <c r="AE130" s="145">
        <v>26.390585774058582</v>
      </c>
      <c r="AF130" s="145">
        <v>26.758585774058613</v>
      </c>
      <c r="AG130" s="145">
        <v>28.744585774058582</v>
      </c>
      <c r="AH130" s="145">
        <v>27.190585774058579</v>
      </c>
      <c r="AI130" s="145">
        <v>25.090585774058578</v>
      </c>
      <c r="AJ130" s="145">
        <v>25.120585774058558</v>
      </c>
      <c r="AK130" s="145">
        <v>25.056585774058572</v>
      </c>
      <c r="AL130" s="145">
        <v>26.203585774058592</v>
      </c>
    </row>
    <row r="131" spans="1:41" ht="12.75">
      <c r="B131" s="416"/>
      <c r="C131" s="421" t="s">
        <v>115</v>
      </c>
      <c r="D131" s="207" t="s">
        <v>118</v>
      </c>
      <c r="E131" s="190"/>
      <c r="F131" s="152" t="s">
        <v>67</v>
      </c>
      <c r="G131" s="274" t="s">
        <v>469</v>
      </c>
      <c r="H131" s="274" t="s">
        <v>469</v>
      </c>
      <c r="I131" s="274" t="s">
        <v>469</v>
      </c>
      <c r="J131" s="274" t="s">
        <v>469</v>
      </c>
      <c r="K131" s="274" t="s">
        <v>469</v>
      </c>
      <c r="L131" s="274" t="s">
        <v>469</v>
      </c>
      <c r="M131" s="274" t="s">
        <v>469</v>
      </c>
      <c r="N131" s="274" t="s">
        <v>469</v>
      </c>
      <c r="O131" s="274" t="s">
        <v>469</v>
      </c>
      <c r="P131" s="274">
        <v>0.95367123287671229</v>
      </c>
      <c r="Q131" s="274">
        <v>1.23</v>
      </c>
      <c r="R131" s="274">
        <v>1.23</v>
      </c>
      <c r="S131" s="274">
        <v>1.23</v>
      </c>
      <c r="T131" s="274">
        <v>1.23</v>
      </c>
      <c r="U131" s="274">
        <v>1.23</v>
      </c>
      <c r="V131" s="274">
        <v>1.23</v>
      </c>
      <c r="W131" s="274">
        <v>1.23</v>
      </c>
      <c r="X131" s="274">
        <v>1.23</v>
      </c>
      <c r="Y131" s="274">
        <v>1.23</v>
      </c>
      <c r="Z131" s="274">
        <v>1.23</v>
      </c>
      <c r="AA131" s="274">
        <v>1.23</v>
      </c>
      <c r="AB131" s="274">
        <v>1.23</v>
      </c>
      <c r="AC131" s="274">
        <v>1.23</v>
      </c>
      <c r="AD131" s="274">
        <v>1.23</v>
      </c>
      <c r="AE131" s="274">
        <v>1.23</v>
      </c>
      <c r="AF131" s="274">
        <v>1.23</v>
      </c>
      <c r="AG131" s="274">
        <v>1.23</v>
      </c>
      <c r="AH131" s="274">
        <v>1.23</v>
      </c>
      <c r="AI131" s="274">
        <v>1.23</v>
      </c>
      <c r="AJ131" s="274">
        <v>1.23</v>
      </c>
      <c r="AK131" s="274">
        <v>1.23</v>
      </c>
      <c r="AL131" s="274">
        <v>1.23</v>
      </c>
    </row>
    <row r="132" spans="1:41" ht="13.5" thickBot="1">
      <c r="B132" s="416"/>
      <c r="C132" s="443"/>
      <c r="D132" s="257" t="s">
        <v>119</v>
      </c>
      <c r="E132" s="190"/>
      <c r="F132" s="152" t="s">
        <v>67</v>
      </c>
      <c r="G132" s="274">
        <v>30.770720000000004</v>
      </c>
      <c r="H132" s="274">
        <v>29.195440000000005</v>
      </c>
      <c r="I132" s="274">
        <v>30.827200000000005</v>
      </c>
      <c r="J132" s="274">
        <v>33.492760000000004</v>
      </c>
      <c r="K132" s="274">
        <v>34.685720000000003</v>
      </c>
      <c r="L132" s="274">
        <v>35.157160000000005</v>
      </c>
      <c r="M132" s="274">
        <v>35.873840000000001</v>
      </c>
      <c r="N132" s="274">
        <v>36.032679999999999</v>
      </c>
      <c r="O132" s="274">
        <v>36.2166</v>
      </c>
      <c r="P132" s="274">
        <v>35.225239999999999</v>
      </c>
      <c r="Q132" s="274">
        <v>34.494280000000003</v>
      </c>
      <c r="R132" s="274">
        <v>34.205439999999996</v>
      </c>
      <c r="S132" s="274">
        <v>35.141120000000001</v>
      </c>
      <c r="T132" s="274">
        <v>34.162599999999998</v>
      </c>
      <c r="U132" s="274">
        <v>36.145440000000008</v>
      </c>
      <c r="V132" s="274">
        <v>35.68574157303371</v>
      </c>
      <c r="W132" s="274">
        <v>36.283912915540611</v>
      </c>
      <c r="X132" s="274">
        <v>36.012227421615471</v>
      </c>
      <c r="Y132" s="274">
        <v>35.914258171427683</v>
      </c>
      <c r="Z132" s="274">
        <v>35.512661055142139</v>
      </c>
      <c r="AA132" s="274">
        <v>33.825977817184068</v>
      </c>
      <c r="AB132" s="274">
        <v>34.142752576680941</v>
      </c>
      <c r="AC132" s="274">
        <v>35.053420515878237</v>
      </c>
      <c r="AD132" s="274">
        <v>35.120919846057355</v>
      </c>
      <c r="AE132" s="274">
        <v>35.058073370554212</v>
      </c>
      <c r="AF132" s="274">
        <v>34.267495828968343</v>
      </c>
      <c r="AG132" s="274">
        <v>33.390362330512083</v>
      </c>
      <c r="AH132" s="274">
        <v>33.913024308248147</v>
      </c>
      <c r="AI132" s="274">
        <v>34.502501585777452</v>
      </c>
      <c r="AJ132" s="274">
        <v>34.576679394185447</v>
      </c>
      <c r="AK132" s="274">
        <v>33.173065796504055</v>
      </c>
      <c r="AL132" s="274">
        <v>33.231400737923764</v>
      </c>
    </row>
    <row r="133" spans="1:41" ht="13.5" thickTop="1">
      <c r="B133" s="416"/>
      <c r="C133" s="204" t="s">
        <v>120</v>
      </c>
      <c r="D133" s="47"/>
      <c r="E133" s="44"/>
      <c r="F133" s="32" t="s">
        <v>67</v>
      </c>
      <c r="G133" s="180">
        <f>SUM(G130,G131,G132)</f>
        <v>386.58071999999993</v>
      </c>
      <c r="H133" s="180">
        <f t="shared" ref="H133:AG133" si="172">SUM(H130,H131,H132)</f>
        <v>426.86543999999998</v>
      </c>
      <c r="I133" s="180">
        <f t="shared" si="172"/>
        <v>470.35719999999998</v>
      </c>
      <c r="J133" s="180">
        <f t="shared" si="172"/>
        <v>473.02275999999995</v>
      </c>
      <c r="K133" s="180">
        <f t="shared" si="172"/>
        <v>453.28571999999997</v>
      </c>
      <c r="L133" s="180">
        <f t="shared" si="172"/>
        <v>495.61716000000001</v>
      </c>
      <c r="M133" s="180">
        <f t="shared" si="172"/>
        <v>528.67384000000004</v>
      </c>
      <c r="N133" s="180">
        <f t="shared" si="172"/>
        <v>473.69268</v>
      </c>
      <c r="O133" s="180">
        <f t="shared" si="172"/>
        <v>423.16660000000002</v>
      </c>
      <c r="P133" s="180">
        <f t="shared" si="172"/>
        <v>249.20690286467584</v>
      </c>
      <c r="Q133" s="180">
        <f t="shared" si="172"/>
        <v>163.34227163179912</v>
      </c>
      <c r="R133" s="180">
        <f t="shared" si="172"/>
        <v>128.57230192468623</v>
      </c>
      <c r="S133" s="180">
        <f t="shared" si="172"/>
        <v>107.3000739748954</v>
      </c>
      <c r="T133" s="180">
        <f t="shared" si="172"/>
        <v>95.913269456066928</v>
      </c>
      <c r="U133" s="180">
        <f t="shared" si="172"/>
        <v>89.085858410041908</v>
      </c>
      <c r="V133" s="180">
        <f t="shared" si="172"/>
        <v>76.363900568849601</v>
      </c>
      <c r="W133" s="180">
        <f t="shared" si="172"/>
        <v>79.923607476210094</v>
      </c>
      <c r="X133" s="180">
        <f t="shared" si="172"/>
        <v>75.83666152203385</v>
      </c>
      <c r="Y133" s="180">
        <f t="shared" si="172"/>
        <v>73.464760263477956</v>
      </c>
      <c r="Z133" s="180">
        <f t="shared" si="172"/>
        <v>67.933246829200712</v>
      </c>
      <c r="AA133" s="180">
        <f t="shared" si="172"/>
        <v>62.346563591242656</v>
      </c>
      <c r="AB133" s="180">
        <f t="shared" si="172"/>
        <v>66.363338350739497</v>
      </c>
      <c r="AC133" s="180">
        <f t="shared" si="172"/>
        <v>67.814006289936827</v>
      </c>
      <c r="AD133" s="180">
        <f t="shared" si="172"/>
        <v>64.541505620115942</v>
      </c>
      <c r="AE133" s="180">
        <f t="shared" si="172"/>
        <v>62.678659144612794</v>
      </c>
      <c r="AF133" s="180">
        <f t="shared" si="172"/>
        <v>62.256081603026956</v>
      </c>
      <c r="AG133" s="180">
        <f t="shared" si="172"/>
        <v>63.364948104570665</v>
      </c>
      <c r="AH133" s="180">
        <f t="shared" ref="AH133:AI133" si="173">SUM(AH130,AH131,AH132)</f>
        <v>62.333610082306727</v>
      </c>
      <c r="AI133" s="180">
        <f t="shared" si="173"/>
        <v>60.82308735983603</v>
      </c>
      <c r="AJ133" s="180">
        <f t="shared" ref="AJ133:AK133" si="174">SUM(AJ130,AJ131,AJ132)</f>
        <v>60.927265168244006</v>
      </c>
      <c r="AK133" s="180">
        <f t="shared" si="174"/>
        <v>59.459651570562627</v>
      </c>
      <c r="AL133" s="180">
        <f t="shared" ref="AL133" si="175">SUM(AL130,AL131,AL132)</f>
        <v>60.664986511982356</v>
      </c>
    </row>
    <row r="134" spans="1:41" ht="15" thickBot="1">
      <c r="B134" s="373"/>
      <c r="C134" s="379" t="s">
        <v>449</v>
      </c>
      <c r="D134" s="378"/>
      <c r="E134" s="377"/>
      <c r="F134" s="374" t="s">
        <v>59</v>
      </c>
      <c r="G134" s="380">
        <v>8814.0404159999998</v>
      </c>
      <c r="H134" s="380">
        <v>9732.5320319999992</v>
      </c>
      <c r="I134" s="380">
        <v>10724.14416</v>
      </c>
      <c r="J134" s="380">
        <v>10784.918927999999</v>
      </c>
      <c r="K134" s="380">
        <v>10334.914416</v>
      </c>
      <c r="L134" s="380">
        <v>11300.071248</v>
      </c>
      <c r="M134" s="380">
        <v>12053.763552</v>
      </c>
      <c r="N134" s="380">
        <v>10800.193104</v>
      </c>
      <c r="O134" s="380">
        <v>9648.1984800000009</v>
      </c>
      <c r="P134" s="380">
        <v>5681.9173853146085</v>
      </c>
      <c r="Q134" s="380">
        <v>3724.2037932050198</v>
      </c>
      <c r="R134" s="380">
        <v>2931.4484838828457</v>
      </c>
      <c r="S134" s="380">
        <v>2446.4416866276151</v>
      </c>
      <c r="T134" s="380">
        <v>2186.8225435983259</v>
      </c>
      <c r="U134" s="380">
        <v>2031.1575717489554</v>
      </c>
      <c r="V134" s="380">
        <v>1741.0969329697709</v>
      </c>
      <c r="W134" s="380">
        <v>1822.2582504575903</v>
      </c>
      <c r="X134" s="380">
        <v>1729.0758827023717</v>
      </c>
      <c r="Y134" s="380">
        <v>1674.9965340072974</v>
      </c>
      <c r="Z134" s="380">
        <v>1548.8780277057763</v>
      </c>
      <c r="AA134" s="380">
        <v>1421.5016498803327</v>
      </c>
      <c r="AB134" s="380">
        <v>1513.0841143968605</v>
      </c>
      <c r="AC134" s="380">
        <v>1546.1593434105596</v>
      </c>
      <c r="AD134" s="380">
        <v>1471.5463281386435</v>
      </c>
      <c r="AE134" s="380">
        <v>1429.0734284971718</v>
      </c>
      <c r="AF134" s="380">
        <v>1419.4386605490147</v>
      </c>
      <c r="AG134" s="380">
        <v>1444.7208167842111</v>
      </c>
      <c r="AH134" s="380">
        <v>1421.2063098765932</v>
      </c>
      <c r="AI134" s="380">
        <v>1386.7663918042615</v>
      </c>
      <c r="AJ134" s="380">
        <v>1389.1416458359633</v>
      </c>
      <c r="AK134" s="380">
        <v>1355.680055808828</v>
      </c>
      <c r="AL134" s="380">
        <v>1383.1616924731977</v>
      </c>
    </row>
    <row r="135" spans="1:41" ht="15" thickTop="1">
      <c r="B135" s="46" t="s">
        <v>69</v>
      </c>
      <c r="C135" s="45"/>
      <c r="D135" s="47"/>
      <c r="E135" s="44"/>
      <c r="F135" s="32" t="s">
        <v>59</v>
      </c>
      <c r="G135" s="118">
        <f>SUM(G127,G129,G128,G134)</f>
        <v>8837.9349329159722</v>
      </c>
      <c r="H135" s="118">
        <f t="shared" ref="H135:AL135" si="176">SUM(H127,H129,H128,H134)</f>
        <v>9754.7786062406576</v>
      </c>
      <c r="I135" s="118">
        <f t="shared" si="176"/>
        <v>10742.466440369859</v>
      </c>
      <c r="J135" s="118">
        <f t="shared" si="176"/>
        <v>10802.1845172794</v>
      </c>
      <c r="K135" s="118">
        <f t="shared" si="176"/>
        <v>10352.213250958372</v>
      </c>
      <c r="L135" s="118">
        <f t="shared" si="176"/>
        <v>11320.166631248361</v>
      </c>
      <c r="M135" s="118">
        <f t="shared" si="176"/>
        <v>12073.753331326921</v>
      </c>
      <c r="N135" s="118">
        <f t="shared" si="176"/>
        <v>10825.18994333051</v>
      </c>
      <c r="O135" s="118">
        <f t="shared" si="176"/>
        <v>9672.2220683755113</v>
      </c>
      <c r="P135" s="118">
        <f t="shared" si="176"/>
        <v>5705.6697932498764</v>
      </c>
      <c r="Q135" s="118">
        <f t="shared" si="176"/>
        <v>3748.1693646113431</v>
      </c>
      <c r="R135" s="118">
        <f t="shared" si="176"/>
        <v>2949.334007293663</v>
      </c>
      <c r="S135" s="118">
        <f t="shared" si="176"/>
        <v>2463.5332564294199</v>
      </c>
      <c r="T135" s="118">
        <f t="shared" si="176"/>
        <v>2203.2627733804866</v>
      </c>
      <c r="U135" s="118">
        <f t="shared" si="176"/>
        <v>2048.1235253855357</v>
      </c>
      <c r="V135" s="118">
        <f t="shared" si="176"/>
        <v>1757.6403251847914</v>
      </c>
      <c r="W135" s="118">
        <f t="shared" si="176"/>
        <v>1839.1451950509208</v>
      </c>
      <c r="X135" s="118">
        <f t="shared" si="176"/>
        <v>1746.9857160880069</v>
      </c>
      <c r="Y135" s="118">
        <f t="shared" si="176"/>
        <v>1692.5380941990447</v>
      </c>
      <c r="Z135" s="118">
        <f t="shared" si="176"/>
        <v>1562.7190905128314</v>
      </c>
      <c r="AA135" s="118">
        <f t="shared" si="176"/>
        <v>1438.0119202931601</v>
      </c>
      <c r="AB135" s="118">
        <f t="shared" si="176"/>
        <v>1530.0066070218049</v>
      </c>
      <c r="AC135" s="118">
        <f t="shared" si="176"/>
        <v>1557.1089055613595</v>
      </c>
      <c r="AD135" s="118">
        <f t="shared" si="176"/>
        <v>1490.4428799767518</v>
      </c>
      <c r="AE135" s="118">
        <f t="shared" si="176"/>
        <v>1447.1143849876878</v>
      </c>
      <c r="AF135" s="118">
        <f t="shared" si="176"/>
        <v>1436.1645433599415</v>
      </c>
      <c r="AG135" s="118">
        <f t="shared" si="176"/>
        <v>1474.8000564649478</v>
      </c>
      <c r="AH135" s="118">
        <f t="shared" si="176"/>
        <v>1449.1832489525375</v>
      </c>
      <c r="AI135" s="118">
        <f t="shared" si="176"/>
        <v>1435.1558089458476</v>
      </c>
      <c r="AJ135" s="118">
        <f t="shared" si="176"/>
        <v>1455.7700055407984</v>
      </c>
      <c r="AK135" s="118">
        <f t="shared" si="176"/>
        <v>1431.7976557283291</v>
      </c>
      <c r="AL135" s="118">
        <f t="shared" si="176"/>
        <v>1472.252534088251</v>
      </c>
      <c r="AM135" s="18"/>
    </row>
    <row r="136" spans="1:41" ht="12.75">
      <c r="B136" s="200"/>
      <c r="C136" s="200"/>
      <c r="D136" s="392"/>
      <c r="E136" s="28"/>
      <c r="F136" s="203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27"/>
      <c r="U136" s="27"/>
      <c r="V136" s="27"/>
      <c r="W136" s="27"/>
      <c r="X136" s="27"/>
      <c r="Y136" s="27"/>
      <c r="Z136" s="62"/>
      <c r="AA136" s="62"/>
      <c r="AB136" s="62"/>
      <c r="AC136" s="54"/>
      <c r="AD136" s="54"/>
      <c r="AE136" s="49"/>
      <c r="AF136" s="49"/>
      <c r="AG136" s="49"/>
      <c r="AH136" s="49"/>
      <c r="AI136" s="200"/>
      <c r="AJ136" s="49"/>
      <c r="AK136" s="49"/>
      <c r="AL136" s="49"/>
      <c r="AO136" s="23"/>
    </row>
    <row r="137" spans="1:41" ht="12.75">
      <c r="B137" s="27"/>
      <c r="C137" s="28"/>
      <c r="D137" s="28"/>
      <c r="E137" s="28"/>
      <c r="F137" s="28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27"/>
      <c r="T137" s="27"/>
      <c r="U137" s="27"/>
      <c r="V137" s="27"/>
      <c r="W137" s="27"/>
      <c r="X137" s="27"/>
      <c r="Y137" s="27"/>
      <c r="Z137" s="62"/>
      <c r="AA137" s="62"/>
      <c r="AB137" s="62"/>
      <c r="AC137" s="54"/>
      <c r="AD137" s="67"/>
      <c r="AE137" s="67"/>
      <c r="AF137" s="67"/>
      <c r="AG137" s="67"/>
      <c r="AH137" s="67"/>
      <c r="AI137" s="129"/>
      <c r="AJ137" s="129"/>
      <c r="AK137" s="129"/>
      <c r="AL137" s="391"/>
      <c r="AO137" s="23"/>
    </row>
    <row r="138" spans="1:41" ht="12.75">
      <c r="B138" s="235" t="s">
        <v>457</v>
      </c>
      <c r="C138" s="28"/>
      <c r="D138" s="28"/>
      <c r="E138" s="28"/>
      <c r="F138" s="28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62"/>
      <c r="AA138" s="62"/>
      <c r="AB138" s="62"/>
      <c r="AC138" s="63"/>
      <c r="AD138" s="63"/>
      <c r="AE138" s="27"/>
      <c r="AF138" s="27"/>
      <c r="AG138" s="27"/>
      <c r="AH138" s="27"/>
      <c r="AI138" s="27"/>
      <c r="AJ138" s="27"/>
      <c r="AK138" s="27"/>
      <c r="AL138" s="27"/>
    </row>
    <row r="139" spans="1:41" ht="12.75">
      <c r="B139" s="154" t="s">
        <v>3</v>
      </c>
      <c r="C139" s="427"/>
      <c r="D139" s="427"/>
      <c r="E139" s="428"/>
      <c r="F139" s="153" t="s">
        <v>4</v>
      </c>
      <c r="G139" s="296">
        <v>1990</v>
      </c>
      <c r="H139" s="297">
        <f t="shared" ref="H139" si="177">G139+1</f>
        <v>1991</v>
      </c>
      <c r="I139" s="297">
        <f t="shared" ref="I139" si="178">H139+1</f>
        <v>1992</v>
      </c>
      <c r="J139" s="297">
        <f t="shared" ref="J139" si="179">I139+1</f>
        <v>1993</v>
      </c>
      <c r="K139" s="297">
        <f t="shared" ref="K139" si="180">J139+1</f>
        <v>1994</v>
      </c>
      <c r="L139" s="297">
        <f t="shared" ref="L139" si="181">K139+1</f>
        <v>1995</v>
      </c>
      <c r="M139" s="297">
        <f t="shared" ref="M139" si="182">L139+1</f>
        <v>1996</v>
      </c>
      <c r="N139" s="297">
        <f t="shared" ref="N139" si="183">M139+1</f>
        <v>1997</v>
      </c>
      <c r="O139" s="297">
        <f t="shared" ref="O139" si="184">N139+1</f>
        <v>1998</v>
      </c>
      <c r="P139" s="297">
        <f t="shared" ref="P139" si="185">O139+1</f>
        <v>1999</v>
      </c>
      <c r="Q139" s="297">
        <f t="shared" ref="Q139" si="186">P139+1</f>
        <v>2000</v>
      </c>
      <c r="R139" s="297">
        <f t="shared" ref="R139" si="187">Q139+1</f>
        <v>2001</v>
      </c>
      <c r="S139" s="297">
        <f t="shared" ref="S139" si="188">R139+1</f>
        <v>2002</v>
      </c>
      <c r="T139" s="297">
        <f t="shared" ref="T139" si="189">S139+1</f>
        <v>2003</v>
      </c>
      <c r="U139" s="297">
        <f t="shared" ref="U139" si="190">T139+1</f>
        <v>2004</v>
      </c>
      <c r="V139" s="297">
        <f t="shared" ref="V139" si="191">U139+1</f>
        <v>2005</v>
      </c>
      <c r="W139" s="297">
        <f t="shared" ref="W139" si="192">V139+1</f>
        <v>2006</v>
      </c>
      <c r="X139" s="297">
        <f t="shared" ref="X139" si="193">W139+1</f>
        <v>2007</v>
      </c>
      <c r="Y139" s="297">
        <f t="shared" ref="Y139" si="194">X139+1</f>
        <v>2008</v>
      </c>
      <c r="Z139" s="297">
        <f t="shared" ref="Z139" si="195">Y139+1</f>
        <v>2009</v>
      </c>
      <c r="AA139" s="297">
        <f t="shared" ref="AA139" si="196">Z139+1</f>
        <v>2010</v>
      </c>
      <c r="AB139" s="297">
        <f t="shared" ref="AB139" si="197">AA139+1</f>
        <v>2011</v>
      </c>
      <c r="AC139" s="297">
        <f t="shared" ref="AC139:AL139" si="198">AB139+1</f>
        <v>2012</v>
      </c>
      <c r="AD139" s="297">
        <f t="shared" si="198"/>
        <v>2013</v>
      </c>
      <c r="AE139" s="297">
        <f t="shared" si="198"/>
        <v>2014</v>
      </c>
      <c r="AF139" s="297">
        <f t="shared" si="198"/>
        <v>2015</v>
      </c>
      <c r="AG139" s="297">
        <f t="shared" si="198"/>
        <v>2016</v>
      </c>
      <c r="AH139" s="297">
        <f t="shared" si="198"/>
        <v>2017</v>
      </c>
      <c r="AI139" s="297">
        <f t="shared" si="198"/>
        <v>2018</v>
      </c>
      <c r="AJ139" s="297">
        <f t="shared" si="198"/>
        <v>2019</v>
      </c>
      <c r="AK139" s="297">
        <f t="shared" si="198"/>
        <v>2020</v>
      </c>
      <c r="AL139" s="297">
        <f t="shared" si="198"/>
        <v>2021</v>
      </c>
    </row>
    <row r="140" spans="1:41" ht="14.25">
      <c r="A140" s="206"/>
      <c r="B140" s="429" t="s">
        <v>121</v>
      </c>
      <c r="C140" s="91" t="s">
        <v>122</v>
      </c>
      <c r="D140" s="207" t="s">
        <v>123</v>
      </c>
      <c r="E140" s="190"/>
      <c r="F140" s="152" t="s">
        <v>8</v>
      </c>
      <c r="G140" s="298">
        <v>64.269360000000034</v>
      </c>
      <c r="H140" s="298">
        <v>66.774960000000021</v>
      </c>
      <c r="I140" s="298">
        <v>65.269890000000032</v>
      </c>
      <c r="J140" s="298">
        <v>59.562630000000013</v>
      </c>
      <c r="K140" s="298">
        <v>66.796740000000028</v>
      </c>
      <c r="L140" s="298">
        <v>71.53767000000002</v>
      </c>
      <c r="M140" s="298">
        <v>79.673940000000016</v>
      </c>
      <c r="N140" s="298">
        <v>86.091840000000047</v>
      </c>
      <c r="O140" s="298">
        <v>86.494950000000074</v>
      </c>
      <c r="P140" s="298">
        <v>89.325630000000018</v>
      </c>
      <c r="Q140" s="298">
        <v>86.501700000000056</v>
      </c>
      <c r="R140" s="298">
        <v>78.216390000000018</v>
      </c>
      <c r="S140" s="298">
        <v>79.868430000000075</v>
      </c>
      <c r="T140" s="298">
        <v>85.328729999999979</v>
      </c>
      <c r="U140" s="298">
        <v>86.292000000000002</v>
      </c>
      <c r="V140" s="298">
        <v>90.051119999999997</v>
      </c>
      <c r="W140" s="298">
        <v>87.519690000000054</v>
      </c>
      <c r="X140" s="298">
        <v>86.161680000000047</v>
      </c>
      <c r="Y140" s="298">
        <v>71.546490000000006</v>
      </c>
      <c r="Z140" s="298">
        <v>71.293230000000023</v>
      </c>
      <c r="AA140" s="298">
        <v>75.854340000000036</v>
      </c>
      <c r="AB140" s="298">
        <v>75.809160000000048</v>
      </c>
      <c r="AC140" s="298">
        <v>76.408650000000023</v>
      </c>
      <c r="AD140" s="298">
        <v>82.328850000000017</v>
      </c>
      <c r="AE140" s="298">
        <v>80.435250000000025</v>
      </c>
      <c r="AF140" s="298">
        <v>83.044890000000009</v>
      </c>
      <c r="AG140" s="298">
        <v>79.411139999999989</v>
      </c>
      <c r="AH140" s="298">
        <v>85.07213999999999</v>
      </c>
      <c r="AI140" s="298">
        <v>80.413650000000018</v>
      </c>
      <c r="AJ140" s="298">
        <v>79.048710000000028</v>
      </c>
      <c r="AK140" s="298">
        <v>71.095950000000045</v>
      </c>
      <c r="AL140" s="298">
        <v>73.597950000000026</v>
      </c>
      <c r="AM140" s="23"/>
    </row>
    <row r="141" spans="1:41" ht="15" thickBot="1">
      <c r="A141" s="206"/>
      <c r="B141" s="416"/>
      <c r="C141" s="158" t="s">
        <v>124</v>
      </c>
      <c r="D141" s="208" t="s">
        <v>125</v>
      </c>
      <c r="E141" s="160"/>
      <c r="F141" s="29" t="s">
        <v>8</v>
      </c>
      <c r="G141" s="186">
        <v>0.34384699999999996</v>
      </c>
      <c r="H141" s="187">
        <v>2.8739000000000001E-2</v>
      </c>
      <c r="I141" s="186">
        <v>9.8589999999999997E-2</v>
      </c>
      <c r="J141" s="186">
        <v>0.116813</v>
      </c>
      <c r="K141" s="186">
        <v>0.30596699999999999</v>
      </c>
      <c r="L141" s="186">
        <v>0.30996800000000002</v>
      </c>
      <c r="M141" s="186">
        <v>0.17576800000000001</v>
      </c>
      <c r="N141" s="186">
        <v>0.26503899999999997</v>
      </c>
      <c r="O141" s="186">
        <v>0.240948</v>
      </c>
      <c r="P141" s="186">
        <v>0.24340999999999999</v>
      </c>
      <c r="Q141" s="186">
        <v>0.16714799999999999</v>
      </c>
      <c r="R141" s="186">
        <v>0.61091200000000001</v>
      </c>
      <c r="S141" s="186">
        <v>0.78822999999999999</v>
      </c>
      <c r="T141" s="186">
        <v>0.87297199999999997</v>
      </c>
      <c r="U141" s="186">
        <v>0.83438699999999999</v>
      </c>
      <c r="V141" s="186">
        <v>0.176487</v>
      </c>
      <c r="W141" s="186">
        <v>0.27777200000000002</v>
      </c>
      <c r="X141" s="186">
        <v>0.54805899999999996</v>
      </c>
      <c r="Y141" s="186">
        <v>0.94507200000000002</v>
      </c>
      <c r="Z141" s="186">
        <v>0.89245299999999994</v>
      </c>
      <c r="AA141" s="186">
        <v>0.937859</v>
      </c>
      <c r="AB141" s="178">
        <v>12.307142000000001</v>
      </c>
      <c r="AC141" s="178">
        <v>23.498047</v>
      </c>
      <c r="AD141" s="178">
        <v>11.197336</v>
      </c>
      <c r="AE141" s="178">
        <v>10.164237</v>
      </c>
      <c r="AF141" s="178">
        <v>13.691492</v>
      </c>
      <c r="AG141" s="178">
        <v>27.541342</v>
      </c>
      <c r="AH141" s="178">
        <v>25.565759999999997</v>
      </c>
      <c r="AI141" s="178">
        <v>24.916194999999998</v>
      </c>
      <c r="AJ141" s="178">
        <v>20.788382000000002</v>
      </c>
      <c r="AK141" s="178">
        <v>15.637583000000001</v>
      </c>
      <c r="AL141" s="178">
        <v>7.3380669999999997</v>
      </c>
    </row>
    <row r="142" spans="1:41" ht="15" thickTop="1">
      <c r="A142" s="206"/>
      <c r="B142" s="434"/>
      <c r="C142" s="230" t="s">
        <v>120</v>
      </c>
      <c r="D142" s="80"/>
      <c r="E142" s="157"/>
      <c r="F142" s="141" t="s">
        <v>8</v>
      </c>
      <c r="G142" s="179">
        <v>64.613207000000031</v>
      </c>
      <c r="H142" s="179">
        <v>66.803699000000023</v>
      </c>
      <c r="I142" s="179">
        <v>65.368480000000034</v>
      </c>
      <c r="J142" s="179">
        <v>59.679443000000013</v>
      </c>
      <c r="K142" s="179">
        <v>67.102707000000024</v>
      </c>
      <c r="L142" s="179">
        <v>71.847638000000018</v>
      </c>
      <c r="M142" s="179">
        <v>79.849708000000021</v>
      </c>
      <c r="N142" s="179">
        <v>86.356879000000049</v>
      </c>
      <c r="O142" s="179">
        <v>86.735898000000077</v>
      </c>
      <c r="P142" s="179">
        <v>89.569040000000015</v>
      </c>
      <c r="Q142" s="179">
        <v>86.668848000000054</v>
      </c>
      <c r="R142" s="179">
        <v>78.827302000000017</v>
      </c>
      <c r="S142" s="179">
        <v>80.656660000000073</v>
      </c>
      <c r="T142" s="179">
        <v>86.201701999999983</v>
      </c>
      <c r="U142" s="179">
        <v>87.126387000000008</v>
      </c>
      <c r="V142" s="179">
        <v>90.227606999999992</v>
      </c>
      <c r="W142" s="179">
        <v>87.797462000000053</v>
      </c>
      <c r="X142" s="179">
        <v>86.709739000000042</v>
      </c>
      <c r="Y142" s="179">
        <v>72.491562000000002</v>
      </c>
      <c r="Z142" s="179">
        <v>72.185683000000026</v>
      </c>
      <c r="AA142" s="179">
        <v>76.792199000000039</v>
      </c>
      <c r="AB142" s="179">
        <v>88.116302000000047</v>
      </c>
      <c r="AC142" s="179">
        <v>99.906697000000023</v>
      </c>
      <c r="AD142" s="179">
        <v>93.526186000000024</v>
      </c>
      <c r="AE142" s="179">
        <v>90.599487000000025</v>
      </c>
      <c r="AF142" s="179">
        <v>96.736382000000006</v>
      </c>
      <c r="AG142" s="179">
        <v>106.95248199999999</v>
      </c>
      <c r="AH142" s="179">
        <v>110.63789999999999</v>
      </c>
      <c r="AI142" s="179">
        <v>105.32984500000002</v>
      </c>
      <c r="AJ142" s="179">
        <v>99.837092000000027</v>
      </c>
      <c r="AK142" s="179">
        <v>86.733533000000051</v>
      </c>
      <c r="AL142" s="179">
        <v>80.936017000000021</v>
      </c>
    </row>
    <row r="143" spans="1:41" ht="12.75">
      <c r="A143" s="206"/>
      <c r="B143" s="200"/>
      <c r="C143" s="200"/>
      <c r="D143" s="392"/>
      <c r="E143" s="242"/>
      <c r="F143" s="203"/>
      <c r="Z143" s="21"/>
      <c r="AA143" s="21"/>
      <c r="AB143" s="21"/>
      <c r="AC143" s="22"/>
      <c r="AD143" s="18"/>
      <c r="AE143" s="18"/>
      <c r="AF143" s="18"/>
      <c r="AG143" s="18"/>
      <c r="AH143" s="18"/>
      <c r="AI143" s="200"/>
      <c r="AJ143" s="49"/>
      <c r="AK143" s="49"/>
      <c r="AL143" s="49"/>
      <c r="AM143" s="159"/>
      <c r="AO143" s="23"/>
    </row>
  </sheetData>
  <mergeCells count="62">
    <mergeCell ref="C5:E5"/>
    <mergeCell ref="C48:E48"/>
    <mergeCell ref="B6:B12"/>
    <mergeCell ref="D9:D11"/>
    <mergeCell ref="C9:C11"/>
    <mergeCell ref="B40:B46"/>
    <mergeCell ref="C18:C19"/>
    <mergeCell ref="D8:E8"/>
    <mergeCell ref="D18:D19"/>
    <mergeCell ref="C16:E16"/>
    <mergeCell ref="D32:D37"/>
    <mergeCell ref="D21:D29"/>
    <mergeCell ref="C21:C29"/>
    <mergeCell ref="D20:E20"/>
    <mergeCell ref="B31:B39"/>
    <mergeCell ref="C32:C37"/>
    <mergeCell ref="B17:B30"/>
    <mergeCell ref="C84:C85"/>
    <mergeCell ref="D84:D85"/>
    <mergeCell ref="C81:E81"/>
    <mergeCell ref="C42:C44"/>
    <mergeCell ref="D42:D44"/>
    <mergeCell ref="D65:E65"/>
    <mergeCell ref="B62:B66"/>
    <mergeCell ref="B49:B51"/>
    <mergeCell ref="B55:B56"/>
    <mergeCell ref="B53:B54"/>
    <mergeCell ref="D52:D56"/>
    <mergeCell ref="C61:E61"/>
    <mergeCell ref="D68:E68"/>
    <mergeCell ref="C49:C50"/>
    <mergeCell ref="D49:D50"/>
    <mergeCell ref="B140:B142"/>
    <mergeCell ref="B82:B86"/>
    <mergeCell ref="B130:B133"/>
    <mergeCell ref="C109:E109"/>
    <mergeCell ref="B122:B125"/>
    <mergeCell ref="B91:B93"/>
    <mergeCell ref="B94:B96"/>
    <mergeCell ref="B128:B129"/>
    <mergeCell ref="C122:C123"/>
    <mergeCell ref="D123:E123"/>
    <mergeCell ref="C126:E126"/>
    <mergeCell ref="C131:C132"/>
    <mergeCell ref="C121:E121"/>
    <mergeCell ref="C139:E139"/>
    <mergeCell ref="B110:B115"/>
    <mergeCell ref="B97:B100"/>
    <mergeCell ref="B101:B104"/>
    <mergeCell ref="C90:E90"/>
    <mergeCell ref="D74:E74"/>
    <mergeCell ref="D75:E76"/>
    <mergeCell ref="B75:B76"/>
    <mergeCell ref="C75:C76"/>
    <mergeCell ref="C62:C64"/>
    <mergeCell ref="B67:B70"/>
    <mergeCell ref="D73:E73"/>
    <mergeCell ref="E53:E54"/>
    <mergeCell ref="E55:E56"/>
    <mergeCell ref="C52:C56"/>
    <mergeCell ref="D62:D64"/>
    <mergeCell ref="C72:E72"/>
  </mergeCells>
  <phoneticPr fontId="12"/>
  <pageMargins left="0.70866141732283472" right="0.70866141732283472" top="0.74803149606299213" bottom="0.74803149606299213" header="0.31496062992125984" footer="0.31496062992125984"/>
  <pageSetup paperSize="9" scale="51" fitToHeight="2" orientation="portrait" verticalDpi="200" r:id="rId1"/>
  <ignoredErrors>
    <ignoredError sqref="H117" formula="1"/>
    <ignoredError sqref="G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AM577"/>
  <sheetViews>
    <sheetView zoomScaleNormal="100" workbookViewId="0">
      <pane xSplit="3" ySplit="5" topLeftCell="D6" activePane="bottomRight" state="frozen"/>
      <selection pane="topRight" activeCell="AA1" sqref="AA1"/>
      <selection pane="bottomLeft" activeCell="A6" sqref="A6"/>
      <selection pane="bottomRight"/>
    </sheetView>
  </sheetViews>
  <sheetFormatPr defaultColWidth="9" defaultRowHeight="12"/>
  <cols>
    <col min="1" max="1" width="1.625" style="9" customWidth="1"/>
    <col min="2" max="2" width="37.375" style="4" customWidth="1"/>
    <col min="3" max="3" width="10.875" style="5" customWidth="1"/>
    <col min="4" max="35" width="7.625" style="3" customWidth="1"/>
    <col min="36" max="38" width="9" style="3"/>
    <col min="39" max="39" width="12.25" style="3" customWidth="1"/>
    <col min="40" max="40" width="27.25" style="3" customWidth="1"/>
    <col min="41" max="16384" width="9" style="3"/>
  </cols>
  <sheetData>
    <row r="2" spans="2:35" ht="18.75">
      <c r="B2" s="209" t="s">
        <v>126</v>
      </c>
    </row>
    <row r="4" spans="2:35" ht="14.25">
      <c r="B4" s="1" t="s">
        <v>127</v>
      </c>
      <c r="C4" s="6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35" ht="12.75">
      <c r="B5" s="122" t="s">
        <v>128</v>
      </c>
      <c r="C5" s="122" t="s">
        <v>129</v>
      </c>
      <c r="D5" s="123">
        <v>1990</v>
      </c>
      <c r="E5" s="123">
        <f t="shared" ref="E5:R5" si="0">D5+1</f>
        <v>1991</v>
      </c>
      <c r="F5" s="123">
        <f t="shared" si="0"/>
        <v>1992</v>
      </c>
      <c r="G5" s="123">
        <f t="shared" si="0"/>
        <v>1993</v>
      </c>
      <c r="H5" s="123">
        <f t="shared" si="0"/>
        <v>1994</v>
      </c>
      <c r="I5" s="123">
        <f t="shared" si="0"/>
        <v>1995</v>
      </c>
      <c r="J5" s="123">
        <f t="shared" si="0"/>
        <v>1996</v>
      </c>
      <c r="K5" s="123">
        <f t="shared" si="0"/>
        <v>1997</v>
      </c>
      <c r="L5" s="123">
        <f t="shared" si="0"/>
        <v>1998</v>
      </c>
      <c r="M5" s="123">
        <f t="shared" si="0"/>
        <v>1999</v>
      </c>
      <c r="N5" s="123">
        <f t="shared" si="0"/>
        <v>2000</v>
      </c>
      <c r="O5" s="123">
        <f t="shared" si="0"/>
        <v>2001</v>
      </c>
      <c r="P5" s="123">
        <f t="shared" si="0"/>
        <v>2002</v>
      </c>
      <c r="Q5" s="123">
        <f t="shared" si="0"/>
        <v>2003</v>
      </c>
      <c r="R5" s="123">
        <f t="shared" si="0"/>
        <v>2004</v>
      </c>
      <c r="S5" s="123">
        <f t="shared" ref="S5:AI5" si="1">R5+1</f>
        <v>2005</v>
      </c>
      <c r="T5" s="123">
        <f t="shared" si="1"/>
        <v>2006</v>
      </c>
      <c r="U5" s="123">
        <f t="shared" si="1"/>
        <v>2007</v>
      </c>
      <c r="V5" s="123">
        <f t="shared" si="1"/>
        <v>2008</v>
      </c>
      <c r="W5" s="123">
        <f t="shared" si="1"/>
        <v>2009</v>
      </c>
      <c r="X5" s="123">
        <f t="shared" si="1"/>
        <v>2010</v>
      </c>
      <c r="Y5" s="123">
        <f t="shared" si="1"/>
        <v>2011</v>
      </c>
      <c r="Z5" s="123">
        <f t="shared" si="1"/>
        <v>2012</v>
      </c>
      <c r="AA5" s="123">
        <f t="shared" si="1"/>
        <v>2013</v>
      </c>
      <c r="AB5" s="123">
        <f t="shared" si="1"/>
        <v>2014</v>
      </c>
      <c r="AC5" s="123">
        <f t="shared" si="1"/>
        <v>2015</v>
      </c>
      <c r="AD5" s="123">
        <f t="shared" si="1"/>
        <v>2016</v>
      </c>
      <c r="AE5" s="123">
        <f t="shared" si="1"/>
        <v>2017</v>
      </c>
      <c r="AF5" s="123">
        <f t="shared" si="1"/>
        <v>2018</v>
      </c>
      <c r="AG5" s="123">
        <f t="shared" si="1"/>
        <v>2019</v>
      </c>
      <c r="AH5" s="123">
        <f t="shared" si="1"/>
        <v>2020</v>
      </c>
      <c r="AI5" s="123">
        <f t="shared" si="1"/>
        <v>2021</v>
      </c>
    </row>
    <row r="6" spans="2:35" ht="12.75">
      <c r="B6" s="299" t="s">
        <v>130</v>
      </c>
      <c r="C6" s="300" t="s">
        <v>131</v>
      </c>
      <c r="D6" s="301">
        <v>65.932500000000005</v>
      </c>
      <c r="E6" s="301">
        <v>65.932500000000005</v>
      </c>
      <c r="F6" s="301">
        <v>65.932500000000005</v>
      </c>
      <c r="G6" s="301">
        <v>65.932500000000005</v>
      </c>
      <c r="H6" s="301">
        <v>65.932500000000005</v>
      </c>
      <c r="I6" s="301">
        <v>65.932500000000005</v>
      </c>
      <c r="J6" s="301">
        <v>65.932500000000005</v>
      </c>
      <c r="K6" s="301">
        <v>65.932500000000005</v>
      </c>
      <c r="L6" s="301">
        <v>65.932500000000005</v>
      </c>
      <c r="M6" s="301">
        <v>65.932500000000005</v>
      </c>
      <c r="N6" s="301">
        <v>65.97</v>
      </c>
      <c r="O6" s="301">
        <v>65.94</v>
      </c>
      <c r="P6" s="301">
        <v>65.94</v>
      </c>
      <c r="Q6" s="301">
        <v>65.88</v>
      </c>
      <c r="R6" s="301">
        <v>65.849999999999994</v>
      </c>
      <c r="S6" s="301">
        <v>65.849999999999994</v>
      </c>
      <c r="T6" s="301">
        <v>65.849999999999994</v>
      </c>
      <c r="U6" s="301">
        <v>65.849999999999994</v>
      </c>
      <c r="V6" s="301">
        <v>65.849999999999994</v>
      </c>
      <c r="W6" s="301">
        <v>65.78</v>
      </c>
      <c r="X6" s="301">
        <v>65.78</v>
      </c>
      <c r="Y6" s="301">
        <v>65.78</v>
      </c>
      <c r="Z6" s="301">
        <v>65.78</v>
      </c>
      <c r="AA6" s="301">
        <v>65.78</v>
      </c>
      <c r="AB6" s="301">
        <v>65.78</v>
      </c>
      <c r="AC6" s="301">
        <v>65.78</v>
      </c>
      <c r="AD6" s="301">
        <v>65.78</v>
      </c>
      <c r="AE6" s="301">
        <v>65.78</v>
      </c>
      <c r="AF6" s="301">
        <v>65.78</v>
      </c>
      <c r="AG6" s="301">
        <v>65.78</v>
      </c>
      <c r="AH6" s="301">
        <v>65.78</v>
      </c>
      <c r="AI6" s="301">
        <v>65.78</v>
      </c>
    </row>
    <row r="7" spans="2:35" ht="12.75">
      <c r="B7" s="299" t="s">
        <v>132</v>
      </c>
      <c r="C7" s="300" t="s">
        <v>131</v>
      </c>
      <c r="D7" s="301">
        <v>2.5897556205427961</v>
      </c>
      <c r="E7" s="301">
        <v>2.5897556205427961</v>
      </c>
      <c r="F7" s="301">
        <v>2.5897556205427961</v>
      </c>
      <c r="G7" s="301">
        <v>2.5897556205427961</v>
      </c>
      <c r="H7" s="301">
        <v>2.5897556205427961</v>
      </c>
      <c r="I7" s="301">
        <v>2.5897556205427961</v>
      </c>
      <c r="J7" s="301">
        <v>2.5897556205427961</v>
      </c>
      <c r="K7" s="301">
        <v>2.5897556205427961</v>
      </c>
      <c r="L7" s="301">
        <v>2.5897556205427961</v>
      </c>
      <c r="M7" s="301">
        <v>2.5897556205427961</v>
      </c>
      <c r="N7" s="301">
        <v>2.9361791865822022</v>
      </c>
      <c r="O7" s="301">
        <v>2.6066087351968266</v>
      </c>
      <c r="P7" s="301">
        <v>2.5164855186923836</v>
      </c>
      <c r="Q7" s="301">
        <v>2.2997490416997715</v>
      </c>
      <c r="R7" s="301">
        <v>2.1207464864189638</v>
      </c>
      <c r="S7" s="301">
        <v>1.9796500368613819</v>
      </c>
      <c r="T7" s="301">
        <v>1.9598239696734057</v>
      </c>
      <c r="U7" s="301">
        <v>2.0377400399895684</v>
      </c>
      <c r="V7" s="301">
        <v>1.9056966171520437</v>
      </c>
      <c r="W7" s="301">
        <v>1.6589606766191762</v>
      </c>
      <c r="X7" s="301">
        <v>1.6765809907531737</v>
      </c>
      <c r="Y7" s="301">
        <v>2.0467187796888591</v>
      </c>
      <c r="Z7" s="301">
        <v>1.7657796383497741</v>
      </c>
      <c r="AA7" s="301">
        <v>1.6948454333455722</v>
      </c>
      <c r="AB7" s="301">
        <v>1.6399256925694394</v>
      </c>
      <c r="AC7" s="301">
        <v>1.5743345459263536</v>
      </c>
      <c r="AD7" s="301">
        <v>1.6442279938716553</v>
      </c>
      <c r="AE7" s="301">
        <v>1.663564033015668</v>
      </c>
      <c r="AF7" s="301">
        <v>1.7766101325086485</v>
      </c>
      <c r="AG7" s="301">
        <v>1.752929710057366</v>
      </c>
      <c r="AH7" s="301">
        <v>1.5900977896255342</v>
      </c>
      <c r="AI7" s="301">
        <v>1.5903756985601905</v>
      </c>
    </row>
    <row r="8" spans="2:35" ht="12.75">
      <c r="B8" s="302" t="s">
        <v>133</v>
      </c>
      <c r="C8" s="300" t="s">
        <v>131</v>
      </c>
      <c r="D8" s="301">
        <v>63.342744379457208</v>
      </c>
      <c r="E8" s="301">
        <v>63.342744379457208</v>
      </c>
      <c r="F8" s="301">
        <v>63.342744379457208</v>
      </c>
      <c r="G8" s="301">
        <v>63.342744379457208</v>
      </c>
      <c r="H8" s="301">
        <v>63.342744379457208</v>
      </c>
      <c r="I8" s="301">
        <v>63.342744379457208</v>
      </c>
      <c r="J8" s="301">
        <v>63.342744379457208</v>
      </c>
      <c r="K8" s="301">
        <v>63.342744379457208</v>
      </c>
      <c r="L8" s="301">
        <v>63.342744379457208</v>
      </c>
      <c r="M8" s="301">
        <v>63.342744379457208</v>
      </c>
      <c r="N8" s="301">
        <v>63.033820813417798</v>
      </c>
      <c r="O8" s="301">
        <v>63.333391264803168</v>
      </c>
      <c r="P8" s="301">
        <v>63.423514481307613</v>
      </c>
      <c r="Q8" s="301">
        <v>63.580250958300226</v>
      </c>
      <c r="R8" s="301">
        <v>63.729253513581028</v>
      </c>
      <c r="S8" s="301">
        <v>63.870349963138615</v>
      </c>
      <c r="T8" s="301">
        <v>63.890176030326586</v>
      </c>
      <c r="U8" s="301">
        <v>63.812259960010422</v>
      </c>
      <c r="V8" s="301">
        <v>63.944303382847949</v>
      </c>
      <c r="W8" s="301">
        <v>64.121039323380828</v>
      </c>
      <c r="X8" s="301">
        <v>64.103419009246821</v>
      </c>
      <c r="Y8" s="301">
        <v>63.733281220311142</v>
      </c>
      <c r="Z8" s="301">
        <v>64.014220361650231</v>
      </c>
      <c r="AA8" s="301">
        <v>64.085154566654424</v>
      </c>
      <c r="AB8" s="301">
        <v>64.140074307430567</v>
      </c>
      <c r="AC8" s="301">
        <v>64.205665454073653</v>
      </c>
      <c r="AD8" s="301">
        <v>64.135772006128349</v>
      </c>
      <c r="AE8" s="301">
        <v>64.116435966984326</v>
      </c>
      <c r="AF8" s="301">
        <v>64.00338986749135</v>
      </c>
      <c r="AG8" s="301">
        <v>64.027070289942628</v>
      </c>
      <c r="AH8" s="301">
        <v>64.18990221037447</v>
      </c>
      <c r="AI8" s="301">
        <v>64.189624301439807</v>
      </c>
    </row>
    <row r="9" spans="2:35" ht="14.25">
      <c r="B9" s="299" t="s">
        <v>134</v>
      </c>
      <c r="C9" s="143"/>
      <c r="D9" s="303">
        <v>0.78477175463623394</v>
      </c>
      <c r="E9" s="303">
        <v>0.78477175463623394</v>
      </c>
      <c r="F9" s="303">
        <v>0.78477175463623394</v>
      </c>
      <c r="G9" s="303">
        <v>0.78477175463623394</v>
      </c>
      <c r="H9" s="303">
        <v>0.78477175463623394</v>
      </c>
      <c r="I9" s="303">
        <v>0.78477175463623394</v>
      </c>
      <c r="J9" s="303">
        <v>0.78477175463623394</v>
      </c>
      <c r="K9" s="303">
        <v>0.78477175463623394</v>
      </c>
      <c r="L9" s="303">
        <v>0.78477175463623394</v>
      </c>
      <c r="M9" s="303">
        <v>0.78477175463623394</v>
      </c>
      <c r="N9" s="303">
        <v>0.78477175463623394</v>
      </c>
      <c r="O9" s="303">
        <v>0.78477175463623394</v>
      </c>
      <c r="P9" s="303">
        <v>0.78477175463623394</v>
      </c>
      <c r="Q9" s="303">
        <v>0.78477175463623394</v>
      </c>
      <c r="R9" s="303">
        <v>0.78477175463623394</v>
      </c>
      <c r="S9" s="303">
        <v>0.78477175463623394</v>
      </c>
      <c r="T9" s="303">
        <v>0.78477175463623394</v>
      </c>
      <c r="U9" s="303">
        <v>0.78477175463623394</v>
      </c>
      <c r="V9" s="303">
        <v>0.78477175463623394</v>
      </c>
      <c r="W9" s="303">
        <v>0.78477175463623394</v>
      </c>
      <c r="X9" s="303">
        <v>0.78477175463623394</v>
      </c>
      <c r="Y9" s="303">
        <v>0.78477175463623394</v>
      </c>
      <c r="Z9" s="303">
        <v>0.78477175463623394</v>
      </c>
      <c r="AA9" s="303">
        <v>0.78477175463623394</v>
      </c>
      <c r="AB9" s="303">
        <v>0.78477175463623394</v>
      </c>
      <c r="AC9" s="303">
        <v>0.78477175463623394</v>
      </c>
      <c r="AD9" s="303">
        <v>0.78477175463623394</v>
      </c>
      <c r="AE9" s="303">
        <v>0.78477175463623394</v>
      </c>
      <c r="AF9" s="303">
        <v>0.78477175463623394</v>
      </c>
      <c r="AG9" s="303">
        <v>0.78477175463623394</v>
      </c>
      <c r="AH9" s="303">
        <v>0.78477175463623394</v>
      </c>
      <c r="AI9" s="303">
        <v>0.78477175463623394</v>
      </c>
    </row>
    <row r="10" spans="2:35" ht="15" thickBot="1">
      <c r="B10" s="361" t="s">
        <v>135</v>
      </c>
      <c r="C10" s="136" t="s">
        <v>136</v>
      </c>
      <c r="D10" s="362">
        <v>0.4970959665014108</v>
      </c>
      <c r="E10" s="362">
        <v>0.4970959665014108</v>
      </c>
      <c r="F10" s="362">
        <v>0.4970959665014108</v>
      </c>
      <c r="G10" s="362">
        <v>0.4970959665014108</v>
      </c>
      <c r="H10" s="362">
        <v>0.4970959665014108</v>
      </c>
      <c r="I10" s="362">
        <v>0.4970959665014108</v>
      </c>
      <c r="J10" s="362">
        <v>0.4970959665014108</v>
      </c>
      <c r="K10" s="362">
        <v>0.4970959665014108</v>
      </c>
      <c r="L10" s="362">
        <v>0.4970959665014108</v>
      </c>
      <c r="M10" s="362">
        <v>0.4970959665014108</v>
      </c>
      <c r="N10" s="362">
        <v>0.49467162161171851</v>
      </c>
      <c r="O10" s="362">
        <v>0.49702256589942712</v>
      </c>
      <c r="P10" s="362">
        <v>0.49772982744692373</v>
      </c>
      <c r="Q10" s="362">
        <v>0.49895985104757368</v>
      </c>
      <c r="R10" s="362">
        <v>0.50012918101510362</v>
      </c>
      <c r="S10" s="362">
        <v>0.50123646609802608</v>
      </c>
      <c r="T10" s="362">
        <v>0.50139205547337251</v>
      </c>
      <c r="U10" s="362">
        <v>0.50078059216120874</v>
      </c>
      <c r="V10" s="362">
        <v>0.50181683164749247</v>
      </c>
      <c r="W10" s="362">
        <v>0.50320380538908527</v>
      </c>
      <c r="X10" s="362">
        <v>0.50306552614068334</v>
      </c>
      <c r="Y10" s="362">
        <v>0.50016078931988117</v>
      </c>
      <c r="Z10" s="362">
        <v>0.50236552034882787</v>
      </c>
      <c r="AA10" s="362">
        <v>0.5029221919540765</v>
      </c>
      <c r="AB10" s="362">
        <v>0.50335318656740713</v>
      </c>
      <c r="AC10" s="362">
        <v>0.50386792735980412</v>
      </c>
      <c r="AD10" s="362">
        <v>0.50331942332198798</v>
      </c>
      <c r="AE10" s="362">
        <v>0.50316767954832031</v>
      </c>
      <c r="AF10" s="362">
        <v>0.50228052568978143</v>
      </c>
      <c r="AG10" s="362">
        <v>0.50246636295655767</v>
      </c>
      <c r="AH10" s="362">
        <v>0.5037442218756385</v>
      </c>
      <c r="AI10" s="362">
        <v>0.50374204092481567</v>
      </c>
    </row>
    <row r="11" spans="2:35" ht="13.5" thickTop="1">
      <c r="B11" s="122" t="s">
        <v>128</v>
      </c>
      <c r="C11" s="122" t="s">
        <v>129</v>
      </c>
      <c r="D11" s="123">
        <v>1990</v>
      </c>
      <c r="E11" s="123">
        <f t="shared" ref="E11" si="2">D11+1</f>
        <v>1991</v>
      </c>
      <c r="F11" s="123">
        <f t="shared" ref="F11" si="3">E11+1</f>
        <v>1992</v>
      </c>
      <c r="G11" s="123">
        <f t="shared" ref="G11" si="4">F11+1</f>
        <v>1993</v>
      </c>
      <c r="H11" s="123">
        <f t="shared" ref="H11" si="5">G11+1</f>
        <v>1994</v>
      </c>
      <c r="I11" s="123">
        <f t="shared" ref="I11" si="6">H11+1</f>
        <v>1995</v>
      </c>
      <c r="J11" s="123">
        <f t="shared" ref="J11" si="7">I11+1</f>
        <v>1996</v>
      </c>
      <c r="K11" s="123">
        <f t="shared" ref="K11" si="8">J11+1</f>
        <v>1997</v>
      </c>
      <c r="L11" s="123">
        <f t="shared" ref="L11" si="9">K11+1</f>
        <v>1998</v>
      </c>
      <c r="M11" s="123">
        <f t="shared" ref="M11" si="10">L11+1</f>
        <v>1999</v>
      </c>
      <c r="N11" s="123">
        <f t="shared" ref="N11" si="11">M11+1</f>
        <v>2000</v>
      </c>
      <c r="O11" s="123">
        <f t="shared" ref="O11" si="12">N11+1</f>
        <v>2001</v>
      </c>
      <c r="P11" s="123">
        <f t="shared" ref="P11" si="13">O11+1</f>
        <v>2002</v>
      </c>
      <c r="Q11" s="123">
        <f t="shared" ref="Q11" si="14">P11+1</f>
        <v>2003</v>
      </c>
      <c r="R11" s="123">
        <f t="shared" ref="R11" si="15">Q11+1</f>
        <v>2004</v>
      </c>
      <c r="S11" s="123">
        <f t="shared" ref="S11" si="16">R11+1</f>
        <v>2005</v>
      </c>
      <c r="T11" s="123">
        <f t="shared" ref="T11" si="17">S11+1</f>
        <v>2006</v>
      </c>
      <c r="U11" s="123">
        <f t="shared" ref="U11" si="18">T11+1</f>
        <v>2007</v>
      </c>
      <c r="V11" s="123">
        <f t="shared" ref="V11" si="19">U11+1</f>
        <v>2008</v>
      </c>
      <c r="W11" s="123">
        <f t="shared" ref="W11" si="20">V11+1</f>
        <v>2009</v>
      </c>
      <c r="X11" s="123">
        <f t="shared" ref="X11" si="21">W11+1</f>
        <v>2010</v>
      </c>
      <c r="Y11" s="123">
        <f t="shared" ref="Y11" si="22">X11+1</f>
        <v>2011</v>
      </c>
      <c r="Z11" s="123">
        <f t="shared" ref="Z11" si="23">Y11+1</f>
        <v>2012</v>
      </c>
      <c r="AA11" s="123">
        <f t="shared" ref="AA11:AI11" si="24">Z11+1</f>
        <v>2013</v>
      </c>
      <c r="AB11" s="123">
        <f t="shared" si="24"/>
        <v>2014</v>
      </c>
      <c r="AC11" s="123">
        <f t="shared" si="24"/>
        <v>2015</v>
      </c>
      <c r="AD11" s="123">
        <f t="shared" si="24"/>
        <v>2016</v>
      </c>
      <c r="AE11" s="123">
        <f t="shared" si="24"/>
        <v>2017</v>
      </c>
      <c r="AF11" s="123">
        <f t="shared" si="24"/>
        <v>2018</v>
      </c>
      <c r="AG11" s="123">
        <f t="shared" si="24"/>
        <v>2019</v>
      </c>
      <c r="AH11" s="123">
        <f t="shared" si="24"/>
        <v>2020</v>
      </c>
      <c r="AI11" s="123">
        <f t="shared" si="24"/>
        <v>2021</v>
      </c>
    </row>
    <row r="12" spans="2:35" ht="12.75">
      <c r="B12" s="299" t="s">
        <v>137</v>
      </c>
      <c r="C12" s="300" t="s">
        <v>131</v>
      </c>
      <c r="D12" s="304">
        <v>1.3</v>
      </c>
      <c r="E12" s="304">
        <v>1.3</v>
      </c>
      <c r="F12" s="304">
        <v>1.3</v>
      </c>
      <c r="G12" s="304">
        <v>1.3</v>
      </c>
      <c r="H12" s="304">
        <v>1.3</v>
      </c>
      <c r="I12" s="304">
        <v>1.3</v>
      </c>
      <c r="J12" s="304">
        <v>1.3</v>
      </c>
      <c r="K12" s="304">
        <v>1.3</v>
      </c>
      <c r="L12" s="304">
        <v>1.3</v>
      </c>
      <c r="M12" s="304">
        <v>1.3</v>
      </c>
      <c r="N12" s="304">
        <v>1.3</v>
      </c>
      <c r="O12" s="304">
        <v>1.3</v>
      </c>
      <c r="P12" s="304">
        <v>1.3</v>
      </c>
      <c r="Q12" s="304">
        <v>1.3</v>
      </c>
      <c r="R12" s="304">
        <v>1.3</v>
      </c>
      <c r="S12" s="304">
        <v>1.3</v>
      </c>
      <c r="T12" s="304">
        <v>1.3</v>
      </c>
      <c r="U12" s="304">
        <v>1.31</v>
      </c>
      <c r="V12" s="304">
        <v>1.3</v>
      </c>
      <c r="W12" s="304">
        <v>1.29</v>
      </c>
      <c r="X12" s="304">
        <v>1.3</v>
      </c>
      <c r="Y12" s="304">
        <v>1.31</v>
      </c>
      <c r="Z12" s="304">
        <v>1.32</v>
      </c>
      <c r="AA12" s="304">
        <v>1.33</v>
      </c>
      <c r="AB12" s="304">
        <v>1.33</v>
      </c>
      <c r="AC12" s="304">
        <v>1.33</v>
      </c>
      <c r="AD12" s="304">
        <v>1.33</v>
      </c>
      <c r="AE12" s="304">
        <v>1.33</v>
      </c>
      <c r="AF12" s="304">
        <v>1.33</v>
      </c>
      <c r="AG12" s="304">
        <v>1.33</v>
      </c>
      <c r="AH12" s="304">
        <v>1.33</v>
      </c>
      <c r="AI12" s="304">
        <v>1.33</v>
      </c>
    </row>
    <row r="13" spans="2:35" ht="12.75">
      <c r="B13" s="299" t="s">
        <v>138</v>
      </c>
      <c r="C13" s="300" t="s">
        <v>131</v>
      </c>
      <c r="D13" s="304">
        <v>0.34358076958173461</v>
      </c>
      <c r="E13" s="304">
        <v>0.34358076958173461</v>
      </c>
      <c r="F13" s="304">
        <v>0.34358076958173461</v>
      </c>
      <c r="G13" s="304">
        <v>0.34358076958173461</v>
      </c>
      <c r="H13" s="304">
        <v>0.34358076958173461</v>
      </c>
      <c r="I13" s="304">
        <v>0.34358076958173461</v>
      </c>
      <c r="J13" s="304">
        <v>0.34358076958173461</v>
      </c>
      <c r="K13" s="304">
        <v>0.34358076958173461</v>
      </c>
      <c r="L13" s="304">
        <v>0.34358076958173461</v>
      </c>
      <c r="M13" s="304">
        <v>0.34358076958173461</v>
      </c>
      <c r="N13" s="304">
        <v>0.38811027557274008</v>
      </c>
      <c r="O13" s="304">
        <v>0.33801925340462519</v>
      </c>
      <c r="P13" s="304">
        <v>0.33343351434397461</v>
      </c>
      <c r="Q13" s="304">
        <v>0.31476003500559885</v>
      </c>
      <c r="R13" s="304">
        <v>0.30136581881566199</v>
      </c>
      <c r="S13" s="304">
        <v>0.28199503954461669</v>
      </c>
      <c r="T13" s="304">
        <v>0.26964089275245884</v>
      </c>
      <c r="U13" s="304">
        <v>0.28661954979892945</v>
      </c>
      <c r="V13" s="304">
        <v>0.26640160310048178</v>
      </c>
      <c r="W13" s="304">
        <v>0.2597698126004096</v>
      </c>
      <c r="X13" s="304">
        <v>0.25999669340118753</v>
      </c>
      <c r="Y13" s="304">
        <v>0.31126371314561002</v>
      </c>
      <c r="Z13" s="304">
        <v>0.28202989711310333</v>
      </c>
      <c r="AA13" s="304">
        <v>0.27450667530490125</v>
      </c>
      <c r="AB13" s="304">
        <v>0.26806577176185981</v>
      </c>
      <c r="AC13" s="304">
        <v>0.25933976887225674</v>
      </c>
      <c r="AD13" s="304">
        <v>0.26934882633641455</v>
      </c>
      <c r="AE13" s="304">
        <v>0.27654335504040817</v>
      </c>
      <c r="AF13" s="304">
        <v>0.29298508456009781</v>
      </c>
      <c r="AG13" s="304">
        <v>0.28957459146065356</v>
      </c>
      <c r="AH13" s="304">
        <v>0.26737061826312025</v>
      </c>
      <c r="AI13" s="304">
        <v>0.26685767657645021</v>
      </c>
    </row>
    <row r="14" spans="2:35" ht="12.75">
      <c r="B14" s="302" t="s">
        <v>139</v>
      </c>
      <c r="C14" s="300" t="s">
        <v>131</v>
      </c>
      <c r="D14" s="304">
        <v>0.95641923041826549</v>
      </c>
      <c r="E14" s="304">
        <v>0.95641923041826549</v>
      </c>
      <c r="F14" s="304">
        <v>0.95641923041826549</v>
      </c>
      <c r="G14" s="304">
        <v>0.95641923041826549</v>
      </c>
      <c r="H14" s="304">
        <v>0.95641923041826549</v>
      </c>
      <c r="I14" s="304">
        <v>0.95641923041826549</v>
      </c>
      <c r="J14" s="304">
        <v>0.95641923041826549</v>
      </c>
      <c r="K14" s="304">
        <v>0.95641923041826549</v>
      </c>
      <c r="L14" s="304">
        <v>0.95641923041826549</v>
      </c>
      <c r="M14" s="304">
        <v>0.95641923041826549</v>
      </c>
      <c r="N14" s="304">
        <v>0.91188972442725991</v>
      </c>
      <c r="O14" s="304">
        <v>0.96198074659537491</v>
      </c>
      <c r="P14" s="304">
        <v>0.96656648565602543</v>
      </c>
      <c r="Q14" s="304">
        <v>0.98523996499440125</v>
      </c>
      <c r="R14" s="304">
        <v>0.998634181184338</v>
      </c>
      <c r="S14" s="304">
        <v>1.0180049604553834</v>
      </c>
      <c r="T14" s="304">
        <v>1.0303591072475413</v>
      </c>
      <c r="U14" s="304">
        <v>1.0233804502010706</v>
      </c>
      <c r="V14" s="304">
        <v>1.0335983968995182</v>
      </c>
      <c r="W14" s="304">
        <v>1.0302301873995905</v>
      </c>
      <c r="X14" s="304">
        <v>1.0400033065988126</v>
      </c>
      <c r="Y14" s="304">
        <v>0.99873628685439009</v>
      </c>
      <c r="Z14" s="304">
        <v>1.0379701028868968</v>
      </c>
      <c r="AA14" s="304">
        <v>1.0554933246950988</v>
      </c>
      <c r="AB14" s="304">
        <v>1.0619342282381403</v>
      </c>
      <c r="AC14" s="304">
        <v>1.0706602311277433</v>
      </c>
      <c r="AD14" s="304">
        <v>1.0606511736635855</v>
      </c>
      <c r="AE14" s="304">
        <v>1.0534566449595919</v>
      </c>
      <c r="AF14" s="304">
        <v>1.0370149154399022</v>
      </c>
      <c r="AG14" s="304">
        <v>1.0404254085393465</v>
      </c>
      <c r="AH14" s="304">
        <v>1.0626293817368797</v>
      </c>
      <c r="AI14" s="304">
        <v>1.0631423234235498</v>
      </c>
    </row>
    <row r="15" spans="2:35" ht="14.25">
      <c r="B15" s="299" t="s">
        <v>140</v>
      </c>
      <c r="C15" s="143"/>
      <c r="D15" s="305">
        <v>1.091788638055073</v>
      </c>
      <c r="E15" s="305">
        <v>1.091788638055073</v>
      </c>
      <c r="F15" s="305">
        <v>1.091788638055073</v>
      </c>
      <c r="G15" s="305">
        <v>1.091788638055073</v>
      </c>
      <c r="H15" s="305">
        <v>1.091788638055073</v>
      </c>
      <c r="I15" s="305">
        <v>1.091788638055073</v>
      </c>
      <c r="J15" s="305">
        <v>1.091788638055073</v>
      </c>
      <c r="K15" s="305">
        <v>1.091788638055073</v>
      </c>
      <c r="L15" s="305">
        <v>1.091788638055073</v>
      </c>
      <c r="M15" s="305">
        <v>1.091788638055073</v>
      </c>
      <c r="N15" s="305">
        <v>1.091788638055073</v>
      </c>
      <c r="O15" s="305">
        <v>1.091788638055073</v>
      </c>
      <c r="P15" s="305">
        <v>1.091788638055073</v>
      </c>
      <c r="Q15" s="305">
        <v>1.091788638055073</v>
      </c>
      <c r="R15" s="305">
        <v>1.091788638055073</v>
      </c>
      <c r="S15" s="305">
        <v>1.091788638055073</v>
      </c>
      <c r="T15" s="305">
        <v>1.091788638055073</v>
      </c>
      <c r="U15" s="305">
        <v>1.091788638055073</v>
      </c>
      <c r="V15" s="305">
        <v>1.091788638055073</v>
      </c>
      <c r="W15" s="305">
        <v>1.091788638055073</v>
      </c>
      <c r="X15" s="305">
        <v>1.091788638055073</v>
      </c>
      <c r="Y15" s="305">
        <v>1.091788638055073</v>
      </c>
      <c r="Z15" s="305">
        <v>1.091788638055073</v>
      </c>
      <c r="AA15" s="305">
        <v>1.091788638055073</v>
      </c>
      <c r="AB15" s="305">
        <v>1.091788638055073</v>
      </c>
      <c r="AC15" s="305">
        <v>1.091788638055073</v>
      </c>
      <c r="AD15" s="305">
        <v>1.091788638055073</v>
      </c>
      <c r="AE15" s="305">
        <v>1.091788638055073</v>
      </c>
      <c r="AF15" s="305">
        <v>1.091788638055073</v>
      </c>
      <c r="AG15" s="305">
        <v>1.091788638055073</v>
      </c>
      <c r="AH15" s="305">
        <v>1.091788638055073</v>
      </c>
      <c r="AI15" s="305">
        <v>1.091788638055073</v>
      </c>
    </row>
    <row r="16" spans="2:35" ht="15" thickBot="1">
      <c r="B16" s="361" t="s">
        <v>135</v>
      </c>
      <c r="C16" s="136" t="s">
        <v>136</v>
      </c>
      <c r="D16" s="363">
        <v>1.0442076489880391E-2</v>
      </c>
      <c r="E16" s="363">
        <v>1.0442076489880391E-2</v>
      </c>
      <c r="F16" s="363">
        <v>1.0442076489880391E-2</v>
      </c>
      <c r="G16" s="363">
        <v>1.0442076489880391E-2</v>
      </c>
      <c r="H16" s="363">
        <v>1.0442076489880391E-2</v>
      </c>
      <c r="I16" s="363">
        <v>1.0442076489880391E-2</v>
      </c>
      <c r="J16" s="363">
        <v>1.0442076489880391E-2</v>
      </c>
      <c r="K16" s="363">
        <v>1.0442076489880391E-2</v>
      </c>
      <c r="L16" s="363">
        <v>1.0442076489880391E-2</v>
      </c>
      <c r="M16" s="363">
        <v>1.0442076489880391E-2</v>
      </c>
      <c r="N16" s="363">
        <v>9.9559084028885397E-3</v>
      </c>
      <c r="O16" s="363">
        <v>1.0502796491605666E-2</v>
      </c>
      <c r="P16" s="363">
        <v>1.0552863069640704E-2</v>
      </c>
      <c r="Q16" s="363">
        <v>1.0756737995386652E-2</v>
      </c>
      <c r="R16" s="363">
        <v>1.0902974525904914E-2</v>
      </c>
      <c r="S16" s="363">
        <v>1.1114462493088915E-2</v>
      </c>
      <c r="T16" s="363">
        <v>1.124934366409434E-2</v>
      </c>
      <c r="U16" s="363">
        <v>1.1173151479372144E-2</v>
      </c>
      <c r="V16" s="363">
        <v>1.1284709860468317E-2</v>
      </c>
      <c r="W16" s="363">
        <v>1.1247936131842216E-2</v>
      </c>
      <c r="X16" s="363">
        <v>1.1354637936842903E-2</v>
      </c>
      <c r="Y16" s="363">
        <v>1.0904089304009353E-2</v>
      </c>
      <c r="Z16" s="363">
        <v>1.133243964972769E-2</v>
      </c>
      <c r="AA16" s="363">
        <v>1.152375619445083E-2</v>
      </c>
      <c r="AB16" s="363">
        <v>1.1594077247521843E-2</v>
      </c>
      <c r="AC16" s="363">
        <v>1.1689346755626885E-2</v>
      </c>
      <c r="AD16" s="363">
        <v>1.1580069003456808E-2</v>
      </c>
      <c r="AE16" s="363">
        <v>1.1501519956504993E-2</v>
      </c>
      <c r="AF16" s="363">
        <v>1.1322011021709275E-2</v>
      </c>
      <c r="AG16" s="363">
        <v>1.135924639787066E-2</v>
      </c>
      <c r="AH16" s="363">
        <v>1.1601666854438121E-2</v>
      </c>
      <c r="AI16" s="363">
        <v>1.1607267093493032E-2</v>
      </c>
    </row>
    <row r="17" spans="2:35" ht="13.5" thickTop="1">
      <c r="B17" s="122" t="s">
        <v>128</v>
      </c>
      <c r="C17" s="122" t="s">
        <v>129</v>
      </c>
      <c r="D17" s="123">
        <v>1990</v>
      </c>
      <c r="E17" s="123">
        <f t="shared" ref="E17" si="25">D17+1</f>
        <v>1991</v>
      </c>
      <c r="F17" s="123">
        <f t="shared" ref="F17" si="26">E17+1</f>
        <v>1992</v>
      </c>
      <c r="G17" s="123">
        <f t="shared" ref="G17" si="27">F17+1</f>
        <v>1993</v>
      </c>
      <c r="H17" s="123">
        <f t="shared" ref="H17" si="28">G17+1</f>
        <v>1994</v>
      </c>
      <c r="I17" s="123">
        <f t="shared" ref="I17" si="29">H17+1</f>
        <v>1995</v>
      </c>
      <c r="J17" s="123">
        <f t="shared" ref="J17" si="30">I17+1</f>
        <v>1996</v>
      </c>
      <c r="K17" s="123">
        <f t="shared" ref="K17" si="31">J17+1</f>
        <v>1997</v>
      </c>
      <c r="L17" s="123">
        <f t="shared" ref="L17" si="32">K17+1</f>
        <v>1998</v>
      </c>
      <c r="M17" s="123">
        <f t="shared" ref="M17" si="33">L17+1</f>
        <v>1999</v>
      </c>
      <c r="N17" s="123">
        <f t="shared" ref="N17" si="34">M17+1</f>
        <v>2000</v>
      </c>
      <c r="O17" s="123">
        <f t="shared" ref="O17" si="35">N17+1</f>
        <v>2001</v>
      </c>
      <c r="P17" s="123">
        <f t="shared" ref="P17" si="36">O17+1</f>
        <v>2002</v>
      </c>
      <c r="Q17" s="123">
        <f t="shared" ref="Q17" si="37">P17+1</f>
        <v>2003</v>
      </c>
      <c r="R17" s="123">
        <f t="shared" ref="R17" si="38">Q17+1</f>
        <v>2004</v>
      </c>
      <c r="S17" s="123">
        <f t="shared" ref="S17" si="39">R17+1</f>
        <v>2005</v>
      </c>
      <c r="T17" s="123">
        <f t="shared" ref="T17" si="40">S17+1</f>
        <v>2006</v>
      </c>
      <c r="U17" s="123">
        <f t="shared" ref="U17" si="41">T17+1</f>
        <v>2007</v>
      </c>
      <c r="V17" s="123">
        <f t="shared" ref="V17" si="42">U17+1</f>
        <v>2008</v>
      </c>
      <c r="W17" s="123">
        <f t="shared" ref="W17" si="43">V17+1</f>
        <v>2009</v>
      </c>
      <c r="X17" s="123">
        <f t="shared" ref="X17" si="44">W17+1</f>
        <v>2010</v>
      </c>
      <c r="Y17" s="123">
        <f t="shared" ref="Y17" si="45">X17+1</f>
        <v>2011</v>
      </c>
      <c r="Z17" s="123">
        <f t="shared" ref="Z17" si="46">Y17+1</f>
        <v>2012</v>
      </c>
      <c r="AA17" s="123">
        <f t="shared" ref="AA17:AI17" si="47">Z17+1</f>
        <v>2013</v>
      </c>
      <c r="AB17" s="123">
        <f t="shared" si="47"/>
        <v>2014</v>
      </c>
      <c r="AC17" s="123">
        <f t="shared" si="47"/>
        <v>2015</v>
      </c>
      <c r="AD17" s="123">
        <f t="shared" si="47"/>
        <v>2016</v>
      </c>
      <c r="AE17" s="123">
        <f t="shared" si="47"/>
        <v>2017</v>
      </c>
      <c r="AF17" s="123">
        <f t="shared" si="47"/>
        <v>2018</v>
      </c>
      <c r="AG17" s="123">
        <f t="shared" si="47"/>
        <v>2019</v>
      </c>
      <c r="AH17" s="123">
        <f t="shared" si="47"/>
        <v>2020</v>
      </c>
      <c r="AI17" s="123">
        <f t="shared" si="47"/>
        <v>2021</v>
      </c>
    </row>
    <row r="18" spans="2:35" ht="14.25">
      <c r="B18" s="299" t="s">
        <v>141</v>
      </c>
      <c r="C18" s="143" t="s">
        <v>136</v>
      </c>
      <c r="D18" s="306">
        <v>0.50753804299129124</v>
      </c>
      <c r="E18" s="306">
        <v>0.50753804299129124</v>
      </c>
      <c r="F18" s="306">
        <v>0.50753804299129124</v>
      </c>
      <c r="G18" s="306">
        <v>0.50753804299129124</v>
      </c>
      <c r="H18" s="306">
        <v>0.50753804299129124</v>
      </c>
      <c r="I18" s="306">
        <v>0.50753804299129124</v>
      </c>
      <c r="J18" s="306">
        <v>0.50753804299129124</v>
      </c>
      <c r="K18" s="306">
        <v>0.50753804299129124</v>
      </c>
      <c r="L18" s="306">
        <v>0.50753804299129124</v>
      </c>
      <c r="M18" s="306">
        <v>0.50753804299129124</v>
      </c>
      <c r="N18" s="306">
        <v>0.50462753001460703</v>
      </c>
      <c r="O18" s="306">
        <v>0.50752536239103274</v>
      </c>
      <c r="P18" s="306">
        <v>0.50828269051656438</v>
      </c>
      <c r="Q18" s="306">
        <v>0.50971658904296036</v>
      </c>
      <c r="R18" s="306">
        <v>0.51103215554100856</v>
      </c>
      <c r="S18" s="306">
        <v>0.51235092859111497</v>
      </c>
      <c r="T18" s="306">
        <v>0.51264139913746687</v>
      </c>
      <c r="U18" s="306">
        <v>0.51195374364058088</v>
      </c>
      <c r="V18" s="306">
        <v>0.51310154150796083</v>
      </c>
      <c r="W18" s="306">
        <v>0.51445174152092743</v>
      </c>
      <c r="X18" s="306">
        <v>0.51442016407752622</v>
      </c>
      <c r="Y18" s="306">
        <v>0.5110648786238905</v>
      </c>
      <c r="Z18" s="306">
        <v>0.51369795999855561</v>
      </c>
      <c r="AA18" s="306">
        <v>0.51444594814852729</v>
      </c>
      <c r="AB18" s="306">
        <v>0.51494726381492895</v>
      </c>
      <c r="AC18" s="306">
        <v>0.51555727411543106</v>
      </c>
      <c r="AD18" s="306">
        <v>0.51489949232544474</v>
      </c>
      <c r="AE18" s="306">
        <v>0.51466919950482526</v>
      </c>
      <c r="AF18" s="306">
        <v>0.5136025367114907</v>
      </c>
      <c r="AG18" s="306">
        <v>0.51382560935442834</v>
      </c>
      <c r="AH18" s="306">
        <v>0.51534588873007658</v>
      </c>
      <c r="AI18" s="306">
        <v>0.51534930801830869</v>
      </c>
    </row>
    <row r="19" spans="2:35" ht="12.75">
      <c r="B19" s="24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ht="12.75">
      <c r="B20" s="1" t="s">
        <v>142</v>
      </c>
      <c r="C20" s="6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2:35" ht="12.75">
      <c r="B21" s="307" t="s">
        <v>128</v>
      </c>
      <c r="C21" s="307" t="s">
        <v>129</v>
      </c>
      <c r="D21" s="123">
        <v>1990</v>
      </c>
      <c r="E21" s="123">
        <f t="shared" ref="E21" si="48">D21+1</f>
        <v>1991</v>
      </c>
      <c r="F21" s="123">
        <f t="shared" ref="F21" si="49">E21+1</f>
        <v>1992</v>
      </c>
      <c r="G21" s="123">
        <f t="shared" ref="G21" si="50">F21+1</f>
        <v>1993</v>
      </c>
      <c r="H21" s="123">
        <f t="shared" ref="H21" si="51">G21+1</f>
        <v>1994</v>
      </c>
      <c r="I21" s="123">
        <f t="shared" ref="I21" si="52">H21+1</f>
        <v>1995</v>
      </c>
      <c r="J21" s="123">
        <f t="shared" ref="J21" si="53">I21+1</f>
        <v>1996</v>
      </c>
      <c r="K21" s="123">
        <f t="shared" ref="K21" si="54">J21+1</f>
        <v>1997</v>
      </c>
      <c r="L21" s="123">
        <f t="shared" ref="L21" si="55">K21+1</f>
        <v>1998</v>
      </c>
      <c r="M21" s="123">
        <f t="shared" ref="M21" si="56">L21+1</f>
        <v>1999</v>
      </c>
      <c r="N21" s="123">
        <f t="shared" ref="N21" si="57">M21+1</f>
        <v>2000</v>
      </c>
      <c r="O21" s="123">
        <f t="shared" ref="O21" si="58">N21+1</f>
        <v>2001</v>
      </c>
      <c r="P21" s="123">
        <f t="shared" ref="P21" si="59">O21+1</f>
        <v>2002</v>
      </c>
      <c r="Q21" s="123">
        <f t="shared" ref="Q21" si="60">P21+1</f>
        <v>2003</v>
      </c>
      <c r="R21" s="123">
        <f t="shared" ref="R21" si="61">Q21+1</f>
        <v>2004</v>
      </c>
      <c r="S21" s="123">
        <f t="shared" ref="S21" si="62">R21+1</f>
        <v>2005</v>
      </c>
      <c r="T21" s="123">
        <f t="shared" ref="T21" si="63">S21+1</f>
        <v>2006</v>
      </c>
      <c r="U21" s="123">
        <f t="shared" ref="U21" si="64">T21+1</f>
        <v>2007</v>
      </c>
      <c r="V21" s="123">
        <f t="shared" ref="V21" si="65">U21+1</f>
        <v>2008</v>
      </c>
      <c r="W21" s="123">
        <f t="shared" ref="W21" si="66">V21+1</f>
        <v>2009</v>
      </c>
      <c r="X21" s="123">
        <f t="shared" ref="X21" si="67">W21+1</f>
        <v>2010</v>
      </c>
      <c r="Y21" s="123">
        <f t="shared" ref="Y21" si="68">X21+1</f>
        <v>2011</v>
      </c>
      <c r="Z21" s="123">
        <f t="shared" ref="Z21" si="69">Y21+1</f>
        <v>2012</v>
      </c>
      <c r="AA21" s="123">
        <f t="shared" ref="AA21" si="70">Z21+1</f>
        <v>2013</v>
      </c>
      <c r="AB21" s="123">
        <f t="shared" ref="AB21" si="71">AA21+1</f>
        <v>2014</v>
      </c>
      <c r="AC21" s="123">
        <f t="shared" ref="AC21" si="72">AB21+1</f>
        <v>2015</v>
      </c>
      <c r="AD21" s="123">
        <f t="shared" ref="AD21" si="73">AC21+1</f>
        <v>2016</v>
      </c>
      <c r="AE21" s="123">
        <f t="shared" ref="AE21" si="74">AD21+1</f>
        <v>2017</v>
      </c>
      <c r="AF21" s="123">
        <f t="shared" ref="AF21" si="75">AE21+1</f>
        <v>2018</v>
      </c>
      <c r="AG21" s="123">
        <f t="shared" ref="AG21" si="76">AF21+1</f>
        <v>2019</v>
      </c>
      <c r="AH21" s="123">
        <f t="shared" ref="AH21:AI21" si="77">AG21+1</f>
        <v>2020</v>
      </c>
      <c r="AI21" s="123">
        <f t="shared" si="77"/>
        <v>2021</v>
      </c>
    </row>
    <row r="22" spans="2:35" ht="12.75">
      <c r="B22" s="121" t="s">
        <v>143</v>
      </c>
      <c r="C22" s="143" t="s">
        <v>144</v>
      </c>
      <c r="D22" s="163">
        <v>89365.626000000004</v>
      </c>
      <c r="E22" s="163">
        <v>93165.615000000005</v>
      </c>
      <c r="F22" s="163">
        <v>96211.456000000006</v>
      </c>
      <c r="G22" s="163">
        <v>95192.447</v>
      </c>
      <c r="H22" s="163">
        <v>97669.263999999996</v>
      </c>
      <c r="I22" s="163">
        <v>97311.144</v>
      </c>
      <c r="J22" s="163">
        <v>98275.232000000004</v>
      </c>
      <c r="K22" s="163">
        <v>92194.255999999994</v>
      </c>
      <c r="L22" s="163">
        <v>81656.607999999993</v>
      </c>
      <c r="M22" s="163">
        <v>80842.701000000001</v>
      </c>
      <c r="N22" s="163">
        <v>81375.650999999998</v>
      </c>
      <c r="O22" s="163">
        <v>78327.5</v>
      </c>
      <c r="P22" s="163">
        <v>75405.642000000007</v>
      </c>
      <c r="Q22" s="163">
        <v>73868.808000000005</v>
      </c>
      <c r="R22" s="308" t="s">
        <v>145</v>
      </c>
      <c r="S22" s="308" t="s">
        <v>145</v>
      </c>
      <c r="T22" s="308" t="s">
        <v>145</v>
      </c>
      <c r="U22" s="308" t="s">
        <v>145</v>
      </c>
      <c r="V22" s="308" t="s">
        <v>145</v>
      </c>
      <c r="W22" s="308" t="s">
        <v>145</v>
      </c>
      <c r="X22" s="308" t="s">
        <v>145</v>
      </c>
      <c r="Y22" s="308" t="s">
        <v>145</v>
      </c>
      <c r="Z22" s="308" t="s">
        <v>145</v>
      </c>
      <c r="AA22" s="308" t="s">
        <v>145</v>
      </c>
      <c r="AB22" s="308" t="s">
        <v>145</v>
      </c>
      <c r="AC22" s="308" t="s">
        <v>145</v>
      </c>
      <c r="AD22" s="308" t="s">
        <v>145</v>
      </c>
      <c r="AE22" s="308" t="s">
        <v>145</v>
      </c>
      <c r="AF22" s="308" t="s">
        <v>145</v>
      </c>
      <c r="AG22" s="308" t="s">
        <v>145</v>
      </c>
      <c r="AH22" s="308" t="s">
        <v>145</v>
      </c>
      <c r="AI22" s="308" t="s">
        <v>145</v>
      </c>
    </row>
    <row r="23" spans="2:35" ht="12.75">
      <c r="B23" s="121" t="s">
        <v>146</v>
      </c>
      <c r="C23" s="143" t="s">
        <v>147</v>
      </c>
      <c r="D23" s="308" t="s">
        <v>145</v>
      </c>
      <c r="E23" s="308" t="s">
        <v>145</v>
      </c>
      <c r="F23" s="308" t="s">
        <v>145</v>
      </c>
      <c r="G23" s="308" t="s">
        <v>145</v>
      </c>
      <c r="H23" s="308" t="s">
        <v>145</v>
      </c>
      <c r="I23" s="308" t="s">
        <v>145</v>
      </c>
      <c r="J23" s="308" t="s">
        <v>145</v>
      </c>
      <c r="K23" s="308" t="s">
        <v>145</v>
      </c>
      <c r="L23" s="308" t="s">
        <v>145</v>
      </c>
      <c r="M23" s="308" t="s">
        <v>145</v>
      </c>
      <c r="N23" s="163">
        <v>69528</v>
      </c>
      <c r="O23" s="163">
        <v>67729</v>
      </c>
      <c r="P23" s="163">
        <v>63778</v>
      </c>
      <c r="Q23" s="163">
        <v>62653</v>
      </c>
      <c r="R23" s="163">
        <v>61202</v>
      </c>
      <c r="S23" s="163">
        <v>63003</v>
      </c>
      <c r="T23" s="163">
        <v>62404</v>
      </c>
      <c r="U23" s="163">
        <v>59885</v>
      </c>
      <c r="V23" s="163">
        <v>55647</v>
      </c>
      <c r="W23" s="163">
        <v>49195.055</v>
      </c>
      <c r="X23" s="163">
        <v>47279</v>
      </c>
      <c r="Y23" s="163">
        <v>48884</v>
      </c>
      <c r="Z23" s="163">
        <v>49883</v>
      </c>
      <c r="AA23" s="163">
        <v>52105</v>
      </c>
      <c r="AB23" s="163">
        <v>51573</v>
      </c>
      <c r="AC23" s="163">
        <v>50307</v>
      </c>
      <c r="AD23" s="163">
        <v>50436</v>
      </c>
      <c r="AE23" s="163">
        <v>51351</v>
      </c>
      <c r="AF23" s="163">
        <v>50979</v>
      </c>
      <c r="AG23" s="163">
        <v>49293</v>
      </c>
      <c r="AH23" s="163">
        <v>47522</v>
      </c>
      <c r="AI23" s="163">
        <v>47338</v>
      </c>
    </row>
    <row r="24" spans="2:35" ht="24">
      <c r="B24" s="356" t="s">
        <v>406</v>
      </c>
      <c r="C24" s="143"/>
      <c r="D24" s="309">
        <v>0.85326561511799992</v>
      </c>
      <c r="E24" s="309">
        <v>0.85326561511799992</v>
      </c>
      <c r="F24" s="309">
        <v>0.85326561511799992</v>
      </c>
      <c r="G24" s="309">
        <v>0.85326561511799992</v>
      </c>
      <c r="H24" s="309">
        <v>0.85326561511799992</v>
      </c>
      <c r="I24" s="309">
        <v>0.85326561511799992</v>
      </c>
      <c r="J24" s="309">
        <v>0.85326561511799992</v>
      </c>
      <c r="K24" s="309">
        <v>0.85326561511799992</v>
      </c>
      <c r="L24" s="309">
        <v>0.85326561511799992</v>
      </c>
      <c r="M24" s="309">
        <v>0.85326561511799992</v>
      </c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</row>
    <row r="25" spans="2:35" ht="12.75">
      <c r="B25" s="356" t="s">
        <v>392</v>
      </c>
      <c r="C25" s="143" t="s">
        <v>147</v>
      </c>
      <c r="D25" s="163">
        <v>76252.615839295133</v>
      </c>
      <c r="E25" s="163">
        <v>79495.015790821766</v>
      </c>
      <c r="F25" s="163">
        <v>82093.927185238383</v>
      </c>
      <c r="G25" s="163">
        <v>81224.441844042609</v>
      </c>
      <c r="H25" s="163">
        <v>83337.824625082329</v>
      </c>
      <c r="I25" s="163">
        <v>83032.253142996269</v>
      </c>
      <c r="J25" s="163">
        <v>83854.876283344158</v>
      </c>
      <c r="K25" s="163">
        <v>78666.188556186346</v>
      </c>
      <c r="L25" s="163">
        <v>69674.775853569387</v>
      </c>
      <c r="M25" s="163">
        <v>68980.29699656555</v>
      </c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</row>
    <row r="26" spans="2:35" s="9" customFormat="1" ht="12.75">
      <c r="B26" s="403"/>
      <c r="C26" s="404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</row>
    <row r="27" spans="2:35" ht="12.75">
      <c r="B27" s="251"/>
      <c r="C27" s="25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 ht="12.75">
      <c r="B28" s="24" t="s">
        <v>148</v>
      </c>
      <c r="C28" s="6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2:35" ht="12.75">
      <c r="B29" s="307" t="s">
        <v>128</v>
      </c>
      <c r="C29" s="307" t="s">
        <v>129</v>
      </c>
      <c r="D29" s="123">
        <v>1990</v>
      </c>
      <c r="E29" s="123">
        <f t="shared" ref="E29:R29" si="78">D29+1</f>
        <v>1991</v>
      </c>
      <c r="F29" s="123">
        <f t="shared" si="78"/>
        <v>1992</v>
      </c>
      <c r="G29" s="123">
        <f t="shared" si="78"/>
        <v>1993</v>
      </c>
      <c r="H29" s="123">
        <f t="shared" si="78"/>
        <v>1994</v>
      </c>
      <c r="I29" s="123">
        <f t="shared" si="78"/>
        <v>1995</v>
      </c>
      <c r="J29" s="123">
        <f t="shared" si="78"/>
        <v>1996</v>
      </c>
      <c r="K29" s="123">
        <f t="shared" si="78"/>
        <v>1997</v>
      </c>
      <c r="L29" s="123">
        <f t="shared" si="78"/>
        <v>1998</v>
      </c>
      <c r="M29" s="123">
        <f t="shared" si="78"/>
        <v>1999</v>
      </c>
      <c r="N29" s="123">
        <f t="shared" si="78"/>
        <v>2000</v>
      </c>
      <c r="O29" s="123">
        <f t="shared" si="78"/>
        <v>2001</v>
      </c>
      <c r="P29" s="123">
        <f t="shared" si="78"/>
        <v>2002</v>
      </c>
      <c r="Q29" s="123">
        <f t="shared" si="78"/>
        <v>2003</v>
      </c>
      <c r="R29" s="123">
        <f t="shared" si="78"/>
        <v>2004</v>
      </c>
      <c r="S29" s="123">
        <f t="shared" ref="S29:AI29" si="79">R29+1</f>
        <v>2005</v>
      </c>
      <c r="T29" s="123">
        <f t="shared" si="79"/>
        <v>2006</v>
      </c>
      <c r="U29" s="123">
        <f t="shared" si="79"/>
        <v>2007</v>
      </c>
      <c r="V29" s="123">
        <f t="shared" si="79"/>
        <v>2008</v>
      </c>
      <c r="W29" s="123">
        <f t="shared" si="79"/>
        <v>2009</v>
      </c>
      <c r="X29" s="123">
        <f t="shared" si="79"/>
        <v>2010</v>
      </c>
      <c r="Y29" s="123">
        <f t="shared" si="79"/>
        <v>2011</v>
      </c>
      <c r="Z29" s="123">
        <f t="shared" si="79"/>
        <v>2012</v>
      </c>
      <c r="AA29" s="123">
        <f t="shared" si="79"/>
        <v>2013</v>
      </c>
      <c r="AB29" s="123">
        <f t="shared" si="79"/>
        <v>2014</v>
      </c>
      <c r="AC29" s="123">
        <f t="shared" si="79"/>
        <v>2015</v>
      </c>
      <c r="AD29" s="123">
        <f t="shared" si="79"/>
        <v>2016</v>
      </c>
      <c r="AE29" s="123">
        <f t="shared" si="79"/>
        <v>2017</v>
      </c>
      <c r="AF29" s="123">
        <f t="shared" si="79"/>
        <v>2018</v>
      </c>
      <c r="AG29" s="123">
        <f t="shared" si="79"/>
        <v>2019</v>
      </c>
      <c r="AH29" s="123">
        <f t="shared" si="79"/>
        <v>2020</v>
      </c>
      <c r="AI29" s="123">
        <f t="shared" si="79"/>
        <v>2021</v>
      </c>
    </row>
    <row r="30" spans="2:35" ht="12.75">
      <c r="B30" s="121" t="s">
        <v>149</v>
      </c>
      <c r="C30" s="143" t="s">
        <v>147</v>
      </c>
      <c r="D30" s="163">
        <v>15594.507020116358</v>
      </c>
      <c r="E30" s="163">
        <v>15244.235647032219</v>
      </c>
      <c r="F30" s="163">
        <v>13892.135406675538</v>
      </c>
      <c r="G30" s="163">
        <v>13650.358569360098</v>
      </c>
      <c r="H30" s="163">
        <v>13411.272848670906</v>
      </c>
      <c r="I30" s="163">
        <v>13540.027174883395</v>
      </c>
      <c r="J30" s="163">
        <v>13525.868999134022</v>
      </c>
      <c r="K30" s="163">
        <v>13794.00766386897</v>
      </c>
      <c r="L30" s="163">
        <v>13173.363109024582</v>
      </c>
      <c r="M30" s="163">
        <v>13325.246164109205</v>
      </c>
      <c r="N30" s="163">
        <v>13785.010563285017</v>
      </c>
      <c r="O30" s="163">
        <v>13072.257641805341</v>
      </c>
      <c r="P30" s="163">
        <v>13100.47267771716</v>
      </c>
      <c r="Q30" s="163">
        <v>14056.689791361092</v>
      </c>
      <c r="R30" s="163">
        <v>14950.203263452258</v>
      </c>
      <c r="S30" s="163">
        <v>15527.361103512732</v>
      </c>
      <c r="T30" s="163">
        <v>15860.253812120132</v>
      </c>
      <c r="U30" s="163">
        <v>16383.38554423092</v>
      </c>
      <c r="V30" s="163">
        <v>15401.444687257805</v>
      </c>
      <c r="W30" s="163">
        <v>12534.113341112346</v>
      </c>
      <c r="X30" s="163">
        <v>14683.923030060543</v>
      </c>
      <c r="Y30" s="163">
        <v>13775.212111144825</v>
      </c>
      <c r="Z30" s="163">
        <v>13269.45126221646</v>
      </c>
      <c r="AA30" s="163">
        <v>13473.539930023453</v>
      </c>
      <c r="AB30" s="163">
        <v>13579.311070338214</v>
      </c>
      <c r="AC30" s="163">
        <v>12796.837476084089</v>
      </c>
      <c r="AD30" s="163">
        <v>12859.818244382386</v>
      </c>
      <c r="AE30" s="163">
        <v>13044.942476809707</v>
      </c>
      <c r="AF30" s="163">
        <v>13119.199540297896</v>
      </c>
      <c r="AG30" s="163">
        <v>12149.594010848801</v>
      </c>
      <c r="AH30" s="163">
        <v>10523.949768930965</v>
      </c>
      <c r="AI30" s="163">
        <v>11613.925975459426</v>
      </c>
    </row>
    <row r="31" spans="2:35" ht="12.75">
      <c r="B31" s="311"/>
      <c r="C31" s="357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197"/>
      <c r="AH31" s="249"/>
      <c r="AI31" s="249"/>
    </row>
    <row r="32" spans="2:35" ht="12.75">
      <c r="B32" s="24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2:35" ht="12.75">
      <c r="B33" s="1" t="s">
        <v>150</v>
      </c>
      <c r="C33" s="6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2:35" ht="12.75">
      <c r="B34" s="307" t="s">
        <v>128</v>
      </c>
      <c r="C34" s="307" t="s">
        <v>129</v>
      </c>
      <c r="D34" s="123">
        <v>1990</v>
      </c>
      <c r="E34" s="123">
        <f t="shared" ref="E34:R34" si="80">D34+1</f>
        <v>1991</v>
      </c>
      <c r="F34" s="123">
        <f t="shared" si="80"/>
        <v>1992</v>
      </c>
      <c r="G34" s="123">
        <f t="shared" si="80"/>
        <v>1993</v>
      </c>
      <c r="H34" s="123">
        <f t="shared" si="80"/>
        <v>1994</v>
      </c>
      <c r="I34" s="123">
        <f t="shared" si="80"/>
        <v>1995</v>
      </c>
      <c r="J34" s="123">
        <f t="shared" si="80"/>
        <v>1996</v>
      </c>
      <c r="K34" s="123">
        <f t="shared" si="80"/>
        <v>1997</v>
      </c>
      <c r="L34" s="123">
        <f t="shared" si="80"/>
        <v>1998</v>
      </c>
      <c r="M34" s="123">
        <f t="shared" si="80"/>
        <v>1999</v>
      </c>
      <c r="N34" s="123">
        <f t="shared" si="80"/>
        <v>2000</v>
      </c>
      <c r="O34" s="123">
        <f t="shared" si="80"/>
        <v>2001</v>
      </c>
      <c r="P34" s="123">
        <f t="shared" si="80"/>
        <v>2002</v>
      </c>
      <c r="Q34" s="123">
        <f t="shared" si="80"/>
        <v>2003</v>
      </c>
      <c r="R34" s="123">
        <f t="shared" si="80"/>
        <v>2004</v>
      </c>
      <c r="S34" s="123">
        <f t="shared" ref="S34:AI34" si="81">R34+1</f>
        <v>2005</v>
      </c>
      <c r="T34" s="123">
        <f t="shared" si="81"/>
        <v>2006</v>
      </c>
      <c r="U34" s="123">
        <f t="shared" si="81"/>
        <v>2007</v>
      </c>
      <c r="V34" s="123">
        <f t="shared" si="81"/>
        <v>2008</v>
      </c>
      <c r="W34" s="123">
        <f t="shared" si="81"/>
        <v>2009</v>
      </c>
      <c r="X34" s="123">
        <f t="shared" si="81"/>
        <v>2010</v>
      </c>
      <c r="Y34" s="123">
        <f t="shared" si="81"/>
        <v>2011</v>
      </c>
      <c r="Z34" s="123">
        <f t="shared" si="81"/>
        <v>2012</v>
      </c>
      <c r="AA34" s="123">
        <f t="shared" si="81"/>
        <v>2013</v>
      </c>
      <c r="AB34" s="123">
        <f t="shared" si="81"/>
        <v>2014</v>
      </c>
      <c r="AC34" s="123">
        <f t="shared" si="81"/>
        <v>2015</v>
      </c>
      <c r="AD34" s="123">
        <f t="shared" si="81"/>
        <v>2016</v>
      </c>
      <c r="AE34" s="123">
        <f t="shared" si="81"/>
        <v>2017</v>
      </c>
      <c r="AF34" s="123">
        <f t="shared" si="81"/>
        <v>2018</v>
      </c>
      <c r="AG34" s="123">
        <f t="shared" si="81"/>
        <v>2019</v>
      </c>
      <c r="AH34" s="123">
        <f t="shared" si="81"/>
        <v>2020</v>
      </c>
      <c r="AI34" s="123">
        <f t="shared" si="81"/>
        <v>2021</v>
      </c>
    </row>
    <row r="35" spans="2:35" ht="12.75">
      <c r="B35" s="121" t="s">
        <v>149</v>
      </c>
      <c r="C35" s="143" t="s">
        <v>147</v>
      </c>
      <c r="D35" s="313">
        <v>66.252385500000003</v>
      </c>
      <c r="E35" s="313">
        <v>62.324600500000003</v>
      </c>
      <c r="F35" s="313">
        <v>56.918641999999998</v>
      </c>
      <c r="G35" s="313">
        <v>52.689412499999996</v>
      </c>
      <c r="H35" s="313">
        <v>48.977653999999994</v>
      </c>
      <c r="I35" s="313">
        <v>41.70888575</v>
      </c>
      <c r="J35" s="313">
        <v>34.743940000000002</v>
      </c>
      <c r="K35" s="313">
        <v>32.517781999999997</v>
      </c>
      <c r="L35" s="313">
        <v>23.73657</v>
      </c>
      <c r="M35" s="313">
        <v>24.94278675</v>
      </c>
      <c r="N35" s="313">
        <v>26.182622250000001</v>
      </c>
      <c r="O35" s="313">
        <v>28.969049999999999</v>
      </c>
      <c r="P35" s="313">
        <v>24.215552250000002</v>
      </c>
      <c r="Q35" s="313">
        <v>32.265277500000003</v>
      </c>
      <c r="R35" s="313">
        <v>34.120670249999996</v>
      </c>
      <c r="S35" s="313">
        <v>31.228180000000002</v>
      </c>
      <c r="T35" s="313">
        <v>29.171018249999999</v>
      </c>
      <c r="U35" s="313">
        <v>24.552351999999999</v>
      </c>
      <c r="V35" s="313">
        <v>15.983131999999999</v>
      </c>
      <c r="W35" s="313">
        <v>11.889023250000001</v>
      </c>
      <c r="X35" s="313">
        <v>16.676881999999999</v>
      </c>
      <c r="Y35" s="313">
        <v>16.4655925</v>
      </c>
      <c r="Z35" s="313">
        <v>19.934750000000001</v>
      </c>
      <c r="AA35" s="313">
        <v>23.429935499999999</v>
      </c>
      <c r="AB35" s="314">
        <v>22.59796</v>
      </c>
      <c r="AC35" s="314">
        <v>22.930712749999998</v>
      </c>
      <c r="AD35" s="314">
        <v>21.665291999999997</v>
      </c>
      <c r="AE35" s="314">
        <v>23.679458</v>
      </c>
      <c r="AF35" s="314">
        <v>24.939413499999997</v>
      </c>
      <c r="AG35" s="314">
        <v>19.837125749999998</v>
      </c>
      <c r="AH35" s="314">
        <v>11.697799</v>
      </c>
      <c r="AI35" s="314">
        <v>13.821528000000001</v>
      </c>
    </row>
    <row r="36" spans="2:35" ht="12.75">
      <c r="B36" s="121" t="s">
        <v>151</v>
      </c>
      <c r="C36" s="143" t="s">
        <v>147</v>
      </c>
      <c r="D36" s="163">
        <v>263.56730399999998</v>
      </c>
      <c r="E36" s="163">
        <v>261.04285874999999</v>
      </c>
      <c r="F36" s="163">
        <v>250.37876600000001</v>
      </c>
      <c r="G36" s="163">
        <v>249.49929624999999</v>
      </c>
      <c r="H36" s="163">
        <v>249.06930400000002</v>
      </c>
      <c r="I36" s="163">
        <v>249.84306475</v>
      </c>
      <c r="J36" s="163">
        <v>252.81497999999999</v>
      </c>
      <c r="K36" s="163">
        <v>241.73404199999999</v>
      </c>
      <c r="L36" s="163">
        <v>206.77859399999997</v>
      </c>
      <c r="M36" s="163">
        <v>211.63565625000001</v>
      </c>
      <c r="N36" s="163">
        <v>202.83011100000002</v>
      </c>
      <c r="O36" s="163">
        <v>197.63847000000001</v>
      </c>
      <c r="P36" s="163">
        <v>197.87440275</v>
      </c>
      <c r="Q36" s="163">
        <v>232.42312874999999</v>
      </c>
      <c r="R36" s="163">
        <v>237.06124724999998</v>
      </c>
      <c r="S36" s="163">
        <v>221.36151749999999</v>
      </c>
      <c r="T36" s="163">
        <v>216.81641475000001</v>
      </c>
      <c r="U36" s="163">
        <v>205.52043599999999</v>
      </c>
      <c r="V36" s="163">
        <v>180.92597599999999</v>
      </c>
      <c r="W36" s="163">
        <v>165.83977474999998</v>
      </c>
      <c r="X36" s="163">
        <v>184.00801249999998</v>
      </c>
      <c r="Y36" s="163">
        <v>183.24190675</v>
      </c>
      <c r="Z36" s="163">
        <v>193.747862</v>
      </c>
      <c r="AA36" s="163">
        <v>203.45148225</v>
      </c>
      <c r="AB36" s="315">
        <v>201.17871400000001</v>
      </c>
      <c r="AC36" s="315">
        <v>201.85859074999999</v>
      </c>
      <c r="AD36" s="315">
        <v>198.71128200000001</v>
      </c>
      <c r="AE36" s="315">
        <v>203.89758399999999</v>
      </c>
      <c r="AF36" s="315">
        <v>206.83815724999999</v>
      </c>
      <c r="AG36" s="315">
        <v>192.18467699999999</v>
      </c>
      <c r="AH36" s="315">
        <v>165.80447925000001</v>
      </c>
      <c r="AI36" s="315">
        <v>174.11184</v>
      </c>
    </row>
    <row r="37" spans="2:35" ht="12.75">
      <c r="B37" s="121" t="s">
        <v>152</v>
      </c>
      <c r="C37" s="143" t="s">
        <v>147</v>
      </c>
      <c r="D37" s="163">
        <v>357.60798996368197</v>
      </c>
      <c r="E37" s="163">
        <v>352.03052508803484</v>
      </c>
      <c r="F37" s="163">
        <v>341.93583019468605</v>
      </c>
      <c r="G37" s="163">
        <v>332.33157126835954</v>
      </c>
      <c r="H37" s="163">
        <v>328.02552733629284</v>
      </c>
      <c r="I37" s="163">
        <v>320.1454615600735</v>
      </c>
      <c r="J37" s="163">
        <v>320.88743764183289</v>
      </c>
      <c r="K37" s="163">
        <v>306.68739285448567</v>
      </c>
      <c r="L37" s="163">
        <v>260.18771414686705</v>
      </c>
      <c r="M37" s="163">
        <v>264.27665340236388</v>
      </c>
      <c r="N37" s="163">
        <v>257.42965077116122</v>
      </c>
      <c r="O37" s="163">
        <v>248.84581072739928</v>
      </c>
      <c r="P37" s="163">
        <v>239.76023558846646</v>
      </c>
      <c r="Q37" s="163">
        <v>283.44051279614382</v>
      </c>
      <c r="R37" s="163">
        <v>295.96209899969972</v>
      </c>
      <c r="S37" s="163">
        <v>279.3071841086346</v>
      </c>
      <c r="T37" s="163">
        <v>271.71201777787689</v>
      </c>
      <c r="U37" s="163">
        <v>252.61837439473473</v>
      </c>
      <c r="V37" s="163">
        <v>211.4521532001252</v>
      </c>
      <c r="W37" s="163">
        <v>187.43235897104572</v>
      </c>
      <c r="X37" s="163">
        <v>216.54779096829191</v>
      </c>
      <c r="Y37" s="163">
        <v>215.30838422113263</v>
      </c>
      <c r="Z37" s="163">
        <v>232.4900537054119</v>
      </c>
      <c r="AA37" s="163">
        <v>248.53831302564041</v>
      </c>
      <c r="AB37" s="163">
        <v>245.01217796268909</v>
      </c>
      <c r="AC37" s="163">
        <v>246.53729123589201</v>
      </c>
      <c r="AD37" s="163">
        <v>240.81643504350171</v>
      </c>
      <c r="AE37" s="163">
        <v>249.67145416283051</v>
      </c>
      <c r="AF37" s="163">
        <v>255.10041621138149</v>
      </c>
      <c r="AG37" s="163">
        <v>229.9673888328023</v>
      </c>
      <c r="AH37" s="163">
        <v>187.19157993073583</v>
      </c>
      <c r="AI37" s="163">
        <v>200.70049471299242</v>
      </c>
    </row>
    <row r="38" spans="2:35" ht="12.75">
      <c r="B38" s="241"/>
      <c r="C38" s="35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97"/>
      <c r="AH38" s="197"/>
      <c r="AI38" s="197"/>
    </row>
    <row r="39" spans="2:35" ht="12.75">
      <c r="B39" s="24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2:35" ht="12.75">
      <c r="B40" s="235" t="s">
        <v>463</v>
      </c>
      <c r="C40" s="6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2:35" ht="12.75">
      <c r="B41" s="307" t="s">
        <v>128</v>
      </c>
      <c r="C41" s="367" t="s">
        <v>129</v>
      </c>
      <c r="D41" s="123">
        <v>1990</v>
      </c>
      <c r="E41" s="123">
        <f t="shared" ref="E41" si="82">D41+1</f>
        <v>1991</v>
      </c>
      <c r="F41" s="123">
        <f t="shared" ref="F41" si="83">E41+1</f>
        <v>1992</v>
      </c>
      <c r="G41" s="123">
        <f t="shared" ref="G41" si="84">F41+1</f>
        <v>1993</v>
      </c>
      <c r="H41" s="123">
        <f t="shared" ref="H41" si="85">G41+1</f>
        <v>1994</v>
      </c>
      <c r="I41" s="123">
        <f t="shared" ref="I41" si="86">H41+1</f>
        <v>1995</v>
      </c>
      <c r="J41" s="123">
        <f t="shared" ref="J41" si="87">I41+1</f>
        <v>1996</v>
      </c>
      <c r="K41" s="123">
        <f t="shared" ref="K41" si="88">J41+1</f>
        <v>1997</v>
      </c>
      <c r="L41" s="123">
        <f t="shared" ref="L41" si="89">K41+1</f>
        <v>1998</v>
      </c>
      <c r="M41" s="123">
        <f t="shared" ref="M41" si="90">L41+1</f>
        <v>1999</v>
      </c>
      <c r="N41" s="123">
        <f t="shared" ref="N41" si="91">M41+1</f>
        <v>2000</v>
      </c>
      <c r="O41" s="123">
        <f t="shared" ref="O41" si="92">N41+1</f>
        <v>2001</v>
      </c>
      <c r="P41" s="123">
        <f t="shared" ref="P41" si="93">O41+1</f>
        <v>2002</v>
      </c>
      <c r="Q41" s="123">
        <f t="shared" ref="Q41" si="94">P41+1</f>
        <v>2003</v>
      </c>
      <c r="R41" s="123">
        <f t="shared" ref="R41" si="95">Q41+1</f>
        <v>2004</v>
      </c>
      <c r="S41" s="123">
        <f t="shared" ref="S41" si="96">R41+1</f>
        <v>2005</v>
      </c>
      <c r="T41" s="123">
        <f t="shared" ref="T41" si="97">S41+1</f>
        <v>2006</v>
      </c>
      <c r="U41" s="123">
        <f t="shared" ref="U41" si="98">T41+1</f>
        <v>2007</v>
      </c>
      <c r="V41" s="123">
        <f t="shared" ref="V41" si="99">U41+1</f>
        <v>2008</v>
      </c>
      <c r="W41" s="123">
        <f t="shared" ref="W41" si="100">V41+1</f>
        <v>2009</v>
      </c>
      <c r="X41" s="123">
        <f t="shared" ref="X41" si="101">W41+1</f>
        <v>2010</v>
      </c>
      <c r="Y41" s="123">
        <f t="shared" ref="Y41" si="102">X41+1</f>
        <v>2011</v>
      </c>
      <c r="Z41" s="123">
        <f t="shared" ref="Z41" si="103">Y41+1</f>
        <v>2012</v>
      </c>
      <c r="AA41" s="123">
        <f t="shared" ref="AA41:AI41" si="104">Z41+1</f>
        <v>2013</v>
      </c>
      <c r="AB41" s="123">
        <f t="shared" si="104"/>
        <v>2014</v>
      </c>
      <c r="AC41" s="123">
        <f t="shared" si="104"/>
        <v>2015</v>
      </c>
      <c r="AD41" s="123">
        <f t="shared" si="104"/>
        <v>2016</v>
      </c>
      <c r="AE41" s="123">
        <f t="shared" si="104"/>
        <v>2017</v>
      </c>
      <c r="AF41" s="123">
        <f t="shared" si="104"/>
        <v>2018</v>
      </c>
      <c r="AG41" s="123">
        <f t="shared" si="104"/>
        <v>2019</v>
      </c>
      <c r="AH41" s="123">
        <f t="shared" si="104"/>
        <v>2020</v>
      </c>
      <c r="AI41" s="123">
        <f t="shared" si="104"/>
        <v>2021</v>
      </c>
    </row>
    <row r="42" spans="2:35" ht="12.75">
      <c r="B42" s="121" t="s">
        <v>149</v>
      </c>
      <c r="C42" s="130" t="s">
        <v>147</v>
      </c>
      <c r="D42" s="131">
        <v>438.27537623692001</v>
      </c>
      <c r="E42" s="131">
        <v>592.83453315737711</v>
      </c>
      <c r="F42" s="131">
        <v>690.38082309071092</v>
      </c>
      <c r="G42" s="131">
        <v>781.36182562490842</v>
      </c>
      <c r="H42" s="131">
        <v>957.38263956990204</v>
      </c>
      <c r="I42" s="131">
        <v>1107.4233329086483</v>
      </c>
      <c r="J42" s="131">
        <v>1141.6466878757089</v>
      </c>
      <c r="K42" s="131">
        <v>1083.3053428241205</v>
      </c>
      <c r="L42" s="131">
        <v>1049.4210733978016</v>
      </c>
      <c r="M42" s="131">
        <v>1031.1040477286765</v>
      </c>
      <c r="N42" s="131">
        <v>1135.0656863333165</v>
      </c>
      <c r="O42" s="131">
        <v>1283.1766396652445</v>
      </c>
      <c r="P42" s="131">
        <v>709.69856189492407</v>
      </c>
      <c r="Q42" s="131">
        <v>386.00890229148791</v>
      </c>
      <c r="R42" s="131">
        <v>332.46809460505062</v>
      </c>
      <c r="S42" s="131">
        <v>462.89263640342051</v>
      </c>
      <c r="T42" s="131">
        <v>590.50878660417402</v>
      </c>
      <c r="U42" s="131">
        <v>654.48739506059712</v>
      </c>
      <c r="V42" s="131">
        <v>568.42082115577489</v>
      </c>
      <c r="W42" s="131">
        <v>409.04444253715639</v>
      </c>
      <c r="X42" s="131">
        <v>365.44716004057767</v>
      </c>
      <c r="Y42" s="131">
        <v>366.57850120653092</v>
      </c>
      <c r="Z42" s="131">
        <v>455.37544099500599</v>
      </c>
      <c r="AA42" s="131">
        <v>629.71695260535773</v>
      </c>
      <c r="AB42" s="131">
        <v>737.10031534133884</v>
      </c>
      <c r="AC42" s="131">
        <v>720.25936464677579</v>
      </c>
      <c r="AD42" s="131">
        <v>663.93080225333415</v>
      </c>
      <c r="AE42" s="131">
        <v>682.86378612885017</v>
      </c>
      <c r="AF42" s="131">
        <v>617.49650269610152</v>
      </c>
      <c r="AG42" s="131">
        <v>590.61069395306686</v>
      </c>
      <c r="AH42" s="131">
        <v>658.45336520610351</v>
      </c>
      <c r="AI42" s="131">
        <v>634.96793361214668</v>
      </c>
    </row>
    <row r="43" spans="2:35" ht="12.75">
      <c r="B43" s="121" t="s">
        <v>151</v>
      </c>
      <c r="C43" s="130" t="s">
        <v>147</v>
      </c>
      <c r="D43" s="132">
        <v>1561.0121803543398</v>
      </c>
      <c r="E43" s="132">
        <v>1517.3419969174051</v>
      </c>
      <c r="F43" s="132">
        <v>1302.6621879758738</v>
      </c>
      <c r="G43" s="132">
        <v>1300.7480343019627</v>
      </c>
      <c r="H43" s="132">
        <v>1232.3959858514265</v>
      </c>
      <c r="I43" s="132">
        <v>1226.5859536463656</v>
      </c>
      <c r="J43" s="132">
        <v>1113.0992873380087</v>
      </c>
      <c r="K43" s="132">
        <v>1077.2278568720212</v>
      </c>
      <c r="L43" s="132">
        <v>1021.5817152405507</v>
      </c>
      <c r="M43" s="132">
        <v>1056.2702178045097</v>
      </c>
      <c r="N43" s="132">
        <v>1019.7683799128157</v>
      </c>
      <c r="O43" s="132">
        <v>920.29737911663176</v>
      </c>
      <c r="P43" s="132">
        <v>1004.4329906314016</v>
      </c>
      <c r="Q43" s="132">
        <v>1110.966288182045</v>
      </c>
      <c r="R43" s="132">
        <v>1175.6479132611325</v>
      </c>
      <c r="S43" s="132">
        <v>1203.9471564482465</v>
      </c>
      <c r="T43" s="132">
        <v>1327.8737504468122</v>
      </c>
      <c r="U43" s="132">
        <v>1411.1193190882818</v>
      </c>
      <c r="V43" s="132">
        <v>1319.5378363610212</v>
      </c>
      <c r="W43" s="132">
        <v>1413.2124267270303</v>
      </c>
      <c r="X43" s="132">
        <v>1527.3297551438868</v>
      </c>
      <c r="Y43" s="132">
        <v>1423.7796246284015</v>
      </c>
      <c r="Z43" s="132">
        <v>1545.3585333596418</v>
      </c>
      <c r="AA43" s="132">
        <v>1462.056023354168</v>
      </c>
      <c r="AB43" s="132">
        <v>1338.9351371003718</v>
      </c>
      <c r="AC43" s="132">
        <v>1087.3678230022649</v>
      </c>
      <c r="AD43" s="132">
        <v>989.02313254472745</v>
      </c>
      <c r="AE43" s="132">
        <v>950.21347786800629</v>
      </c>
      <c r="AF43" s="132">
        <v>797.39900038951509</v>
      </c>
      <c r="AG43" s="132">
        <v>818.04047436269195</v>
      </c>
      <c r="AH43" s="132">
        <v>865.93238783335005</v>
      </c>
      <c r="AI43" s="132">
        <v>973.27512845029639</v>
      </c>
    </row>
    <row r="44" spans="2:35" ht="12.75">
      <c r="B44" s="210"/>
      <c r="C44" s="35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97"/>
      <c r="AH44" s="197"/>
      <c r="AI44" s="197"/>
    </row>
    <row r="45" spans="2:35" ht="12.75">
      <c r="B45" s="24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ht="12.75">
      <c r="B46" s="1" t="s">
        <v>155</v>
      </c>
      <c r="C46" s="68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2:35" ht="12.75">
      <c r="B47" s="122" t="s">
        <v>128</v>
      </c>
      <c r="C47" s="122" t="s">
        <v>129</v>
      </c>
      <c r="D47" s="123">
        <v>1990</v>
      </c>
      <c r="E47" s="123">
        <f t="shared" ref="E47" si="105">D47+1</f>
        <v>1991</v>
      </c>
      <c r="F47" s="123">
        <f t="shared" ref="F47" si="106">E47+1</f>
        <v>1992</v>
      </c>
      <c r="G47" s="123">
        <f t="shared" ref="G47" si="107">F47+1</f>
        <v>1993</v>
      </c>
      <c r="H47" s="123">
        <f t="shared" ref="H47" si="108">G47+1</f>
        <v>1994</v>
      </c>
      <c r="I47" s="123">
        <f t="shared" ref="I47" si="109">H47+1</f>
        <v>1995</v>
      </c>
      <c r="J47" s="123">
        <f t="shared" ref="J47" si="110">I47+1</f>
        <v>1996</v>
      </c>
      <c r="K47" s="123">
        <f t="shared" ref="K47" si="111">J47+1</f>
        <v>1997</v>
      </c>
      <c r="L47" s="123">
        <f t="shared" ref="L47" si="112">K47+1</f>
        <v>1998</v>
      </c>
      <c r="M47" s="123">
        <f t="shared" ref="M47" si="113">L47+1</f>
        <v>1999</v>
      </c>
      <c r="N47" s="123">
        <f t="shared" ref="N47" si="114">M47+1</f>
        <v>2000</v>
      </c>
      <c r="O47" s="123">
        <f t="shared" ref="O47" si="115">N47+1</f>
        <v>2001</v>
      </c>
      <c r="P47" s="123">
        <f t="shared" ref="P47" si="116">O47+1</f>
        <v>2002</v>
      </c>
      <c r="Q47" s="123">
        <f t="shared" ref="Q47" si="117">P47+1</f>
        <v>2003</v>
      </c>
      <c r="R47" s="123">
        <f t="shared" ref="R47" si="118">Q47+1</f>
        <v>2004</v>
      </c>
      <c r="S47" s="123">
        <f t="shared" ref="S47" si="119">R47+1</f>
        <v>2005</v>
      </c>
      <c r="T47" s="123">
        <f t="shared" ref="T47" si="120">S47+1</f>
        <v>2006</v>
      </c>
      <c r="U47" s="123">
        <f t="shared" ref="U47" si="121">T47+1</f>
        <v>2007</v>
      </c>
      <c r="V47" s="123">
        <f t="shared" ref="V47" si="122">U47+1</f>
        <v>2008</v>
      </c>
      <c r="W47" s="123">
        <f t="shared" ref="W47" si="123">V47+1</f>
        <v>2009</v>
      </c>
      <c r="X47" s="123">
        <f t="shared" ref="X47" si="124">W47+1</f>
        <v>2010</v>
      </c>
      <c r="Y47" s="123">
        <f t="shared" ref="Y47" si="125">X47+1</f>
        <v>2011</v>
      </c>
      <c r="Z47" s="123">
        <f t="shared" ref="Z47" si="126">Y47+1</f>
        <v>2012</v>
      </c>
      <c r="AA47" s="123">
        <f t="shared" ref="AA47:AI47" si="127">Z47+1</f>
        <v>2013</v>
      </c>
      <c r="AB47" s="123">
        <f t="shared" si="127"/>
        <v>2014</v>
      </c>
      <c r="AC47" s="123">
        <f t="shared" si="127"/>
        <v>2015</v>
      </c>
      <c r="AD47" s="123">
        <f t="shared" si="127"/>
        <v>2016</v>
      </c>
      <c r="AE47" s="123">
        <f t="shared" si="127"/>
        <v>2017</v>
      </c>
      <c r="AF47" s="123">
        <f t="shared" si="127"/>
        <v>2018</v>
      </c>
      <c r="AG47" s="123">
        <f t="shared" si="127"/>
        <v>2019</v>
      </c>
      <c r="AH47" s="123">
        <f t="shared" si="127"/>
        <v>2020</v>
      </c>
      <c r="AI47" s="123">
        <f t="shared" si="127"/>
        <v>2021</v>
      </c>
    </row>
    <row r="48" spans="2:35" ht="12.75">
      <c r="B48" s="121" t="s">
        <v>153</v>
      </c>
      <c r="C48" s="143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</row>
    <row r="49" spans="2:35" ht="12.75">
      <c r="B49" s="121" t="s">
        <v>156</v>
      </c>
      <c r="C49" s="143" t="s">
        <v>147</v>
      </c>
      <c r="D49" s="314">
        <v>1949.5063716947075</v>
      </c>
      <c r="E49" s="314">
        <v>1994.2626559967039</v>
      </c>
      <c r="F49" s="314">
        <v>2046.8796517025305</v>
      </c>
      <c r="G49" s="314">
        <v>2025.2302592166589</v>
      </c>
      <c r="H49" s="314">
        <v>2210.0667667610123</v>
      </c>
      <c r="I49" s="314">
        <v>2162.9730250551943</v>
      </c>
      <c r="J49" s="314">
        <v>2108.9854537197853</v>
      </c>
      <c r="K49" s="314">
        <v>1991.3435092557806</v>
      </c>
      <c r="L49" s="314">
        <v>1876.2969402049262</v>
      </c>
      <c r="M49" s="314">
        <v>1873.1838820396536</v>
      </c>
      <c r="N49" s="314">
        <v>1842.4197401418646</v>
      </c>
      <c r="O49" s="314">
        <v>1797.1452163907015</v>
      </c>
      <c r="P49" s="314">
        <v>1949.9996026351428</v>
      </c>
      <c r="Q49" s="314">
        <v>2031.7295750670603</v>
      </c>
      <c r="R49" s="314">
        <v>2036.9518079282777</v>
      </c>
      <c r="S49" s="314">
        <v>2076.8800528224065</v>
      </c>
      <c r="T49" s="314">
        <v>1999.5700907231264</v>
      </c>
      <c r="U49" s="314">
        <v>2144.9884095891452</v>
      </c>
      <c r="V49" s="314">
        <v>1947.8038357406886</v>
      </c>
      <c r="W49" s="314">
        <v>1722.3050449640434</v>
      </c>
      <c r="X49" s="314">
        <v>1840.0974413944823</v>
      </c>
      <c r="Y49" s="314">
        <v>2040.896600602465</v>
      </c>
      <c r="Z49" s="314">
        <v>2181.587924905315</v>
      </c>
      <c r="AA49" s="314">
        <v>2123.6924344567951</v>
      </c>
      <c r="AB49" s="314">
        <v>1974.9698483580489</v>
      </c>
      <c r="AC49" s="314">
        <v>1853.3340080505077</v>
      </c>
      <c r="AD49" s="314">
        <v>1725.6735310967033</v>
      </c>
      <c r="AE49" s="314">
        <v>1699.9219874805046</v>
      </c>
      <c r="AF49" s="314">
        <v>1594.3665585029187</v>
      </c>
      <c r="AG49" s="314">
        <v>1530.2150794792526</v>
      </c>
      <c r="AH49" s="314">
        <v>1489.1558137103125</v>
      </c>
      <c r="AI49" s="314">
        <v>1529.4623484514173</v>
      </c>
    </row>
    <row r="50" spans="2:35" ht="13.5" thickBot="1">
      <c r="B50" s="188" t="s">
        <v>157</v>
      </c>
      <c r="C50" s="136" t="s">
        <v>147</v>
      </c>
      <c r="D50" s="189">
        <v>2457.5805281486446</v>
      </c>
      <c r="E50" s="189">
        <v>1978.4480380478331</v>
      </c>
      <c r="F50" s="189">
        <v>1482.0465252740012</v>
      </c>
      <c r="G50" s="189">
        <v>1093.2360214277148</v>
      </c>
      <c r="H50" s="189">
        <v>873.08412803442195</v>
      </c>
      <c r="I50" s="189">
        <v>712.77954714778321</v>
      </c>
      <c r="J50" s="189">
        <v>749.60246146494103</v>
      </c>
      <c r="K50" s="189">
        <v>726.08088789560304</v>
      </c>
      <c r="L50" s="189">
        <v>718.01746824594227</v>
      </c>
      <c r="M50" s="189">
        <v>720.31144125931894</v>
      </c>
      <c r="N50" s="189">
        <v>811.63921288616598</v>
      </c>
      <c r="O50" s="189">
        <v>936.44258344227205</v>
      </c>
      <c r="P50" s="189">
        <v>530.30903936981315</v>
      </c>
      <c r="Q50" s="189">
        <v>295.64100566639644</v>
      </c>
      <c r="R50" s="189">
        <v>261.36246959868197</v>
      </c>
      <c r="S50" s="189">
        <v>367.00543767529695</v>
      </c>
      <c r="T50" s="189">
        <v>457.88631751852517</v>
      </c>
      <c r="U50" s="189">
        <v>496.78576663778068</v>
      </c>
      <c r="V50" s="189">
        <v>422.52519713668744</v>
      </c>
      <c r="W50" s="189">
        <v>297.29262918082389</v>
      </c>
      <c r="X50" s="189">
        <v>259.93352685838539</v>
      </c>
      <c r="Y50" s="189">
        <v>255.18408832942922</v>
      </c>
      <c r="Z50" s="189">
        <v>310.33817895611708</v>
      </c>
      <c r="AA50" s="189">
        <v>420.53397819564645</v>
      </c>
      <c r="AB50" s="189">
        <v>482.07811282993191</v>
      </c>
      <c r="AC50" s="189">
        <v>451.20279689849332</v>
      </c>
      <c r="AD50" s="189">
        <v>375.31660222435909</v>
      </c>
      <c r="AE50" s="189">
        <v>376.01151622948373</v>
      </c>
      <c r="AF50" s="189">
        <v>330.66567417073844</v>
      </c>
      <c r="AG50" s="189">
        <v>306.72647824778784</v>
      </c>
      <c r="AH50" s="189">
        <v>332.21821567657668</v>
      </c>
      <c r="AI50" s="189">
        <v>312.89679082896527</v>
      </c>
    </row>
    <row r="51" spans="2:35" ht="13.5" thickTop="1">
      <c r="B51" s="231" t="s">
        <v>154</v>
      </c>
      <c r="C51" s="1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</row>
    <row r="52" spans="2:35" ht="12.75">
      <c r="B52" s="121" t="s">
        <v>157</v>
      </c>
      <c r="C52" s="143" t="s">
        <v>147</v>
      </c>
      <c r="D52" s="315">
        <v>82.122888281269681</v>
      </c>
      <c r="E52" s="315">
        <v>74.184966097340237</v>
      </c>
      <c r="F52" s="315">
        <v>58.452939658759057</v>
      </c>
      <c r="G52" s="315">
        <v>53.479788098958167</v>
      </c>
      <c r="H52" s="315">
        <v>45.865592788662504</v>
      </c>
      <c r="I52" s="315">
        <v>42.588404458610412</v>
      </c>
      <c r="J52" s="315">
        <v>40.278745521584945</v>
      </c>
      <c r="K52" s="315">
        <v>40.483151051526171</v>
      </c>
      <c r="L52" s="315">
        <v>39.842336796723252</v>
      </c>
      <c r="M52" s="315">
        <v>42.625062230992398</v>
      </c>
      <c r="N52" s="315">
        <v>41.702297426404392</v>
      </c>
      <c r="O52" s="315">
        <v>35.602496428595856</v>
      </c>
      <c r="P52" s="315">
        <v>36.764589626074347</v>
      </c>
      <c r="Q52" s="315">
        <v>38.421032062336778</v>
      </c>
      <c r="R52" s="315">
        <v>38.349056172376642</v>
      </c>
      <c r="S52" s="315">
        <v>36.967238370328396</v>
      </c>
      <c r="T52" s="315">
        <v>38.580778953830325</v>
      </c>
      <c r="U52" s="315">
        <v>38.778980837418757</v>
      </c>
      <c r="V52" s="315">
        <v>34.042084304426098</v>
      </c>
      <c r="W52" s="315">
        <v>34.094272531338468</v>
      </c>
      <c r="X52" s="315">
        <v>34.482520896106891</v>
      </c>
      <c r="Y52" s="315">
        <v>30.542857188050132</v>
      </c>
      <c r="Z52" s="315">
        <v>33.921911161866106</v>
      </c>
      <c r="AA52" s="315">
        <v>32.862130666460608</v>
      </c>
      <c r="AB52" s="315">
        <v>30.78371804961801</v>
      </c>
      <c r="AC52" s="315">
        <v>25.432043535612586</v>
      </c>
      <c r="AD52" s="315">
        <v>23.02905603235066</v>
      </c>
      <c r="AE52" s="315">
        <v>22.084227434313952</v>
      </c>
      <c r="AF52" s="315">
        <v>18.494890268317917</v>
      </c>
      <c r="AG52" s="315">
        <v>18.936739701507754</v>
      </c>
      <c r="AH52" s="315">
        <v>20.005301346804007</v>
      </c>
      <c r="AI52" s="315">
        <v>22.453671785819758</v>
      </c>
    </row>
    <row r="53" spans="2:35" ht="12.75">
      <c r="B53" s="210"/>
      <c r="C53" s="21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97"/>
      <c r="AH53" s="197"/>
      <c r="AI53" s="197"/>
    </row>
    <row r="54" spans="2:35" ht="12.75">
      <c r="B54" s="24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2:35" ht="12.75">
      <c r="B55" s="1" t="s">
        <v>158</v>
      </c>
      <c r="C55" s="6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2:35" ht="12.75">
      <c r="B56" s="307" t="s">
        <v>128</v>
      </c>
      <c r="C56" s="307" t="s">
        <v>129</v>
      </c>
      <c r="D56" s="297">
        <v>1990</v>
      </c>
      <c r="E56" s="297">
        <f t="shared" ref="E56" si="128">D56+1</f>
        <v>1991</v>
      </c>
      <c r="F56" s="297">
        <f t="shared" ref="F56" si="129">E56+1</f>
        <v>1992</v>
      </c>
      <c r="G56" s="297">
        <f t="shared" ref="G56" si="130">F56+1</f>
        <v>1993</v>
      </c>
      <c r="H56" s="297">
        <f t="shared" ref="H56" si="131">G56+1</f>
        <v>1994</v>
      </c>
      <c r="I56" s="297">
        <f t="shared" ref="I56" si="132">H56+1</f>
        <v>1995</v>
      </c>
      <c r="J56" s="297">
        <f t="shared" ref="J56" si="133">I56+1</f>
        <v>1996</v>
      </c>
      <c r="K56" s="297">
        <f t="shared" ref="K56" si="134">J56+1</f>
        <v>1997</v>
      </c>
      <c r="L56" s="297">
        <f t="shared" ref="L56" si="135">K56+1</f>
        <v>1998</v>
      </c>
      <c r="M56" s="297">
        <f t="shared" ref="M56" si="136">L56+1</f>
        <v>1999</v>
      </c>
      <c r="N56" s="297">
        <f t="shared" ref="N56" si="137">M56+1</f>
        <v>2000</v>
      </c>
      <c r="O56" s="297">
        <f t="shared" ref="O56" si="138">N56+1</f>
        <v>2001</v>
      </c>
      <c r="P56" s="297">
        <f t="shared" ref="P56" si="139">O56+1</f>
        <v>2002</v>
      </c>
      <c r="Q56" s="297">
        <f t="shared" ref="Q56" si="140">P56+1</f>
        <v>2003</v>
      </c>
      <c r="R56" s="297">
        <f t="shared" ref="R56" si="141">Q56+1</f>
        <v>2004</v>
      </c>
      <c r="S56" s="297">
        <f t="shared" ref="S56" si="142">R56+1</f>
        <v>2005</v>
      </c>
      <c r="T56" s="297">
        <f t="shared" ref="T56" si="143">S56+1</f>
        <v>2006</v>
      </c>
      <c r="U56" s="297">
        <f t="shared" ref="U56" si="144">T56+1</f>
        <v>2007</v>
      </c>
      <c r="V56" s="297">
        <f t="shared" ref="V56" si="145">U56+1</f>
        <v>2008</v>
      </c>
      <c r="W56" s="297">
        <f t="shared" ref="W56" si="146">V56+1</f>
        <v>2009</v>
      </c>
      <c r="X56" s="297">
        <f t="shared" ref="X56" si="147">W56+1</f>
        <v>2010</v>
      </c>
      <c r="Y56" s="297">
        <f t="shared" ref="Y56" si="148">X56+1</f>
        <v>2011</v>
      </c>
      <c r="Z56" s="297">
        <f t="shared" ref="Z56" si="149">Y56+1</f>
        <v>2012</v>
      </c>
      <c r="AA56" s="297">
        <f t="shared" ref="AA56:AI56" si="150">Z56+1</f>
        <v>2013</v>
      </c>
      <c r="AB56" s="297">
        <f t="shared" si="150"/>
        <v>2014</v>
      </c>
      <c r="AC56" s="297">
        <f t="shared" si="150"/>
        <v>2015</v>
      </c>
      <c r="AD56" s="297">
        <f t="shared" si="150"/>
        <v>2016</v>
      </c>
      <c r="AE56" s="297">
        <f t="shared" si="150"/>
        <v>2017</v>
      </c>
      <c r="AF56" s="297">
        <f t="shared" si="150"/>
        <v>2018</v>
      </c>
      <c r="AG56" s="297">
        <f t="shared" si="150"/>
        <v>2019</v>
      </c>
      <c r="AH56" s="297">
        <f t="shared" si="150"/>
        <v>2020</v>
      </c>
      <c r="AI56" s="297">
        <f t="shared" si="150"/>
        <v>2021</v>
      </c>
    </row>
    <row r="57" spans="2:35" ht="12.75">
      <c r="B57" s="121" t="s">
        <v>159</v>
      </c>
      <c r="C57" s="133" t="s">
        <v>461</v>
      </c>
      <c r="D57" s="316">
        <v>33.634309642043327</v>
      </c>
      <c r="E57" s="316">
        <v>33.616681990333355</v>
      </c>
      <c r="F57" s="316">
        <v>33.616436807838149</v>
      </c>
      <c r="G57" s="316">
        <v>33.62154200913659</v>
      </c>
      <c r="H57" s="316">
        <v>33.621637255630183</v>
      </c>
      <c r="I57" s="316">
        <v>33.627095932081097</v>
      </c>
      <c r="J57" s="316">
        <v>33.617420709578262</v>
      </c>
      <c r="K57" s="316">
        <v>33.611251587105471</v>
      </c>
      <c r="L57" s="316">
        <v>33.580155184843854</v>
      </c>
      <c r="M57" s="316">
        <v>33.573410940022853</v>
      </c>
      <c r="N57" s="316">
        <v>33.572052159584118</v>
      </c>
      <c r="O57" s="316">
        <v>33.563577660134989</v>
      </c>
      <c r="P57" s="316">
        <v>33.579037759205036</v>
      </c>
      <c r="Q57" s="316">
        <v>33.554818437970297</v>
      </c>
      <c r="R57" s="316">
        <v>33.547353768652954</v>
      </c>
      <c r="S57" s="316">
        <v>33.546526293874884</v>
      </c>
      <c r="T57" s="316">
        <v>33.547311815446051</v>
      </c>
      <c r="U57" s="316">
        <v>33.537593104915914</v>
      </c>
      <c r="V57" s="316">
        <v>33.526311878844517</v>
      </c>
      <c r="W57" s="316">
        <v>33.527222131645956</v>
      </c>
      <c r="X57" s="316">
        <v>33.525548342770897</v>
      </c>
      <c r="Y57" s="316">
        <v>33.525992201032928</v>
      </c>
      <c r="Z57" s="316">
        <v>33.5320301412224</v>
      </c>
      <c r="AA57" s="316">
        <v>33.309703937007825</v>
      </c>
      <c r="AB57" s="316">
        <v>33.309703937007825</v>
      </c>
      <c r="AC57" s="316">
        <v>33.309703937007825</v>
      </c>
      <c r="AD57" s="316">
        <v>33.309703937007825</v>
      </c>
      <c r="AE57" s="316">
        <v>33.309703937007825</v>
      </c>
      <c r="AF57" s="316">
        <v>33.309703937007825</v>
      </c>
      <c r="AG57" s="316">
        <v>33.309703937007825</v>
      </c>
      <c r="AH57" s="316">
        <v>33.309703937007825</v>
      </c>
      <c r="AI57" s="316">
        <v>33.309703937007825</v>
      </c>
    </row>
    <row r="58" spans="2:35" ht="12.75">
      <c r="B58" s="370" t="s">
        <v>411</v>
      </c>
      <c r="C58" s="133" t="s">
        <v>459</v>
      </c>
      <c r="D58" s="316">
        <v>18.170000000000002</v>
      </c>
      <c r="E58" s="316">
        <v>18.170000000000002</v>
      </c>
      <c r="F58" s="316">
        <v>18.170000000000002</v>
      </c>
      <c r="G58" s="316">
        <v>18.170000000000002</v>
      </c>
      <c r="H58" s="316">
        <v>18.170000000000002</v>
      </c>
      <c r="I58" s="316">
        <v>18.170000000000002</v>
      </c>
      <c r="J58" s="316">
        <v>18.170000000000002</v>
      </c>
      <c r="K58" s="316">
        <v>18.170000000000002</v>
      </c>
      <c r="L58" s="316">
        <v>18.170000000000002</v>
      </c>
      <c r="M58" s="316">
        <v>18.170000000000002</v>
      </c>
      <c r="N58" s="316">
        <v>18.170000000000002</v>
      </c>
      <c r="O58" s="316">
        <v>18.170000000000002</v>
      </c>
      <c r="P58" s="316">
        <v>18.170000000000002</v>
      </c>
      <c r="Q58" s="316">
        <v>18.170000000000002</v>
      </c>
      <c r="R58" s="316">
        <v>18.170000000000002</v>
      </c>
      <c r="S58" s="316">
        <v>18.170000000000002</v>
      </c>
      <c r="T58" s="316">
        <v>18.170000000000002</v>
      </c>
      <c r="U58" s="316">
        <v>18.170000000000002</v>
      </c>
      <c r="V58" s="316">
        <v>18.170000000000002</v>
      </c>
      <c r="W58" s="316">
        <v>18.170000000000002</v>
      </c>
      <c r="X58" s="316">
        <v>18.170000000000002</v>
      </c>
      <c r="Y58" s="316">
        <v>18.170000000000002</v>
      </c>
      <c r="Z58" s="316">
        <v>18.170000000000002</v>
      </c>
      <c r="AA58" s="316">
        <v>18.630537702558474</v>
      </c>
      <c r="AB58" s="316">
        <v>18.630537702558474</v>
      </c>
      <c r="AC58" s="316">
        <v>18.630537702558474</v>
      </c>
      <c r="AD58" s="316">
        <v>18.630537702558474</v>
      </c>
      <c r="AE58" s="316">
        <v>18.630537702558474</v>
      </c>
      <c r="AF58" s="316">
        <v>18.630537702558474</v>
      </c>
      <c r="AG58" s="316">
        <v>18.630537702558474</v>
      </c>
      <c r="AH58" s="316">
        <v>18.630537702558474</v>
      </c>
      <c r="AI58" s="316">
        <v>18.630537702558474</v>
      </c>
    </row>
    <row r="59" spans="2:35" ht="12.75">
      <c r="B59" s="121" t="s">
        <v>160</v>
      </c>
      <c r="C59" s="133" t="s">
        <v>161</v>
      </c>
      <c r="D59" s="316">
        <v>50.531353959612147</v>
      </c>
      <c r="E59" s="316">
        <v>50.549620078847255</v>
      </c>
      <c r="F59" s="316">
        <v>50.56519744636612</v>
      </c>
      <c r="G59" s="316">
        <v>50.593123193648346</v>
      </c>
      <c r="H59" s="316">
        <v>50.590576755089209</v>
      </c>
      <c r="I59" s="316">
        <v>50.628824521111241</v>
      </c>
      <c r="J59" s="316">
        <v>50.634295974059071</v>
      </c>
      <c r="K59" s="316">
        <v>50.659158493623082</v>
      </c>
      <c r="L59" s="316">
        <v>50.681835130401296</v>
      </c>
      <c r="M59" s="316">
        <v>50.689652909357264</v>
      </c>
      <c r="N59" s="316">
        <v>50.704009156960616</v>
      </c>
      <c r="O59" s="316">
        <v>50.732325387469416</v>
      </c>
      <c r="P59" s="316">
        <v>50.715978937608163</v>
      </c>
      <c r="Q59" s="316">
        <v>50.749448919821191</v>
      </c>
      <c r="R59" s="316">
        <v>50.728935947007287</v>
      </c>
      <c r="S59" s="316">
        <v>50.74681900754878</v>
      </c>
      <c r="T59" s="316">
        <v>50.741701965788174</v>
      </c>
      <c r="U59" s="316">
        <v>50.725716651886636</v>
      </c>
      <c r="V59" s="316">
        <v>50.728468576302973</v>
      </c>
      <c r="W59" s="316">
        <v>50.720146999134997</v>
      </c>
      <c r="X59" s="316">
        <v>50.773253658634658</v>
      </c>
      <c r="Y59" s="316">
        <v>50.764609847755956</v>
      </c>
      <c r="Z59" s="316">
        <v>50.775814192060331</v>
      </c>
      <c r="AA59" s="316">
        <v>50.07190243651101</v>
      </c>
      <c r="AB59" s="316">
        <v>50.086445425145378</v>
      </c>
      <c r="AC59" s="316">
        <v>50.098895836933153</v>
      </c>
      <c r="AD59" s="316">
        <v>50.101337918689353</v>
      </c>
      <c r="AE59" s="316">
        <v>50.111585104380318</v>
      </c>
      <c r="AF59" s="316">
        <v>50.102274907566489</v>
      </c>
      <c r="AG59" s="316">
        <v>50.099066183667453</v>
      </c>
      <c r="AH59" s="316">
        <v>50.123143226574967</v>
      </c>
      <c r="AI59" s="316">
        <v>50.129058742107581</v>
      </c>
    </row>
    <row r="60" spans="2:35" ht="12.75">
      <c r="B60" s="370" t="s">
        <v>411</v>
      </c>
      <c r="C60" s="133" t="s">
        <v>459</v>
      </c>
      <c r="D60" s="316">
        <v>16.544596840650478</v>
      </c>
      <c r="E60" s="316">
        <v>16.538728547626903</v>
      </c>
      <c r="F60" s="316">
        <v>16.533727410101474</v>
      </c>
      <c r="G60" s="316">
        <v>16.524769515662591</v>
      </c>
      <c r="H60" s="316">
        <v>16.525585940889449</v>
      </c>
      <c r="I60" s="316">
        <v>16.513331798192571</v>
      </c>
      <c r="J60" s="316">
        <v>16.51158032141732</v>
      </c>
      <c r="K60" s="316">
        <v>16.503626300572328</v>
      </c>
      <c r="L60" s="316">
        <v>16.496378392526189</v>
      </c>
      <c r="M60" s="316">
        <v>16.493881176739656</v>
      </c>
      <c r="N60" s="316">
        <v>16.489297397888745</v>
      </c>
      <c r="O60" s="316">
        <v>16.480263967470108</v>
      </c>
      <c r="P60" s="316">
        <v>16.485477573362463</v>
      </c>
      <c r="Q60" s="316">
        <v>16.47480611750489</v>
      </c>
      <c r="R60" s="316">
        <v>16.481344733838132</v>
      </c>
      <c r="S60" s="316">
        <v>16.475644120249278</v>
      </c>
      <c r="T60" s="316">
        <v>16.47727487796141</v>
      </c>
      <c r="U60" s="316">
        <v>16.482371380929578</v>
      </c>
      <c r="V60" s="316">
        <v>16.481493772284949</v>
      </c>
      <c r="W60" s="316">
        <v>16.484147874984476</v>
      </c>
      <c r="X60" s="316">
        <v>16.467224856835081</v>
      </c>
      <c r="Y60" s="316">
        <v>16.469976889236591</v>
      </c>
      <c r="Z60" s="316">
        <v>16.466409809385318</v>
      </c>
      <c r="AA60" s="316">
        <v>16.375818020593908</v>
      </c>
      <c r="AB60" s="316">
        <v>16.368051273415567</v>
      </c>
      <c r="AC60" s="316">
        <v>16.361405658727982</v>
      </c>
      <c r="AD60" s="316">
        <v>16.360102544373571</v>
      </c>
      <c r="AE60" s="316">
        <v>16.3546359487455</v>
      </c>
      <c r="AF60" s="316">
        <v>16.355856628784903</v>
      </c>
      <c r="AG60" s="316">
        <v>16.357583752855668</v>
      </c>
      <c r="AH60" s="316">
        <v>16.344629466813693</v>
      </c>
      <c r="AI60" s="316">
        <v>16.341448618086922</v>
      </c>
    </row>
    <row r="61" spans="2:35" ht="15.75">
      <c r="B61" s="121" t="s">
        <v>162</v>
      </c>
      <c r="C61" s="133" t="s">
        <v>163</v>
      </c>
      <c r="D61" s="316">
        <v>39.348870000000005</v>
      </c>
      <c r="E61" s="316">
        <v>39.348870000000005</v>
      </c>
      <c r="F61" s="316">
        <v>39.348870000000005</v>
      </c>
      <c r="G61" s="316">
        <v>39.348870000000005</v>
      </c>
      <c r="H61" s="316">
        <v>39.348870000000005</v>
      </c>
      <c r="I61" s="316">
        <v>39.348870000000005</v>
      </c>
      <c r="J61" s="316">
        <v>39.348870000000005</v>
      </c>
      <c r="K61" s="316">
        <v>39.348870000000005</v>
      </c>
      <c r="L61" s="316">
        <v>39.348870000000005</v>
      </c>
      <c r="M61" s="316">
        <v>39.348870000000005</v>
      </c>
      <c r="N61" s="316">
        <v>44.9</v>
      </c>
      <c r="O61" s="316">
        <v>44.9</v>
      </c>
      <c r="P61" s="316">
        <v>44.9</v>
      </c>
      <c r="Q61" s="316">
        <v>44.9</v>
      </c>
      <c r="R61" s="316">
        <v>44.9</v>
      </c>
      <c r="S61" s="316">
        <v>44.9</v>
      </c>
      <c r="T61" s="316">
        <v>44.9</v>
      </c>
      <c r="U61" s="316">
        <v>44.9</v>
      </c>
      <c r="V61" s="316">
        <v>44.9</v>
      </c>
      <c r="W61" s="316">
        <v>44.9</v>
      </c>
      <c r="X61" s="316">
        <v>44.9</v>
      </c>
      <c r="Y61" s="316">
        <v>44.9</v>
      </c>
      <c r="Z61" s="316">
        <v>44.9</v>
      </c>
      <c r="AA61" s="316">
        <v>46.116938594842786</v>
      </c>
      <c r="AB61" s="316">
        <v>46.116938594842786</v>
      </c>
      <c r="AC61" s="316">
        <v>46.116938594842786</v>
      </c>
      <c r="AD61" s="316">
        <v>46.116938594842786</v>
      </c>
      <c r="AE61" s="316">
        <v>46.116938594842786</v>
      </c>
      <c r="AF61" s="316">
        <v>46.116925731071873</v>
      </c>
      <c r="AG61" s="316">
        <v>46.116925731071873</v>
      </c>
      <c r="AH61" s="316">
        <v>46.116925731071873</v>
      </c>
      <c r="AI61" s="316">
        <v>46.116925731071873</v>
      </c>
    </row>
    <row r="62" spans="2:35" ht="12.75">
      <c r="B62" s="370" t="s">
        <v>411</v>
      </c>
      <c r="C62" s="133" t="s">
        <v>459</v>
      </c>
      <c r="D62" s="316">
        <v>14.15</v>
      </c>
      <c r="E62" s="316">
        <v>14.15</v>
      </c>
      <c r="F62" s="316">
        <v>14.15</v>
      </c>
      <c r="G62" s="316">
        <v>14.15</v>
      </c>
      <c r="H62" s="316">
        <v>14.15</v>
      </c>
      <c r="I62" s="316">
        <v>14.15</v>
      </c>
      <c r="J62" s="316">
        <v>14.15</v>
      </c>
      <c r="K62" s="316">
        <v>14.15</v>
      </c>
      <c r="L62" s="316">
        <v>14.15</v>
      </c>
      <c r="M62" s="316">
        <v>14.15</v>
      </c>
      <c r="N62" s="316">
        <v>14.15</v>
      </c>
      <c r="O62" s="316">
        <v>14.15</v>
      </c>
      <c r="P62" s="316">
        <v>14.15</v>
      </c>
      <c r="Q62" s="316">
        <v>14.15</v>
      </c>
      <c r="R62" s="316">
        <v>14.15</v>
      </c>
      <c r="S62" s="316">
        <v>14.15</v>
      </c>
      <c r="T62" s="316">
        <v>14.15</v>
      </c>
      <c r="U62" s="316">
        <v>14.15</v>
      </c>
      <c r="V62" s="316">
        <v>14.15</v>
      </c>
      <c r="W62" s="316">
        <v>14.15</v>
      </c>
      <c r="X62" s="316">
        <v>14.15</v>
      </c>
      <c r="Y62" s="316">
        <v>14.15</v>
      </c>
      <c r="Z62" s="316">
        <v>14.15</v>
      </c>
      <c r="AA62" s="316">
        <v>14.440605965514742</v>
      </c>
      <c r="AB62" s="316">
        <v>14.440605965514742</v>
      </c>
      <c r="AC62" s="316">
        <v>14.440605965514742</v>
      </c>
      <c r="AD62" s="316">
        <v>14.440605965514742</v>
      </c>
      <c r="AE62" s="316">
        <v>14.440605965514742</v>
      </c>
      <c r="AF62" s="316">
        <v>14.440605965514742</v>
      </c>
      <c r="AG62" s="316">
        <v>14.440605965514742</v>
      </c>
      <c r="AH62" s="316">
        <v>14.440605965514742</v>
      </c>
      <c r="AI62" s="316">
        <v>14.440605965514742</v>
      </c>
    </row>
    <row r="63" spans="2:35" ht="15.75">
      <c r="B63" s="121" t="s">
        <v>164</v>
      </c>
      <c r="C63" s="133" t="s">
        <v>163</v>
      </c>
      <c r="D63" s="316">
        <v>42.093962817154718</v>
      </c>
      <c r="E63" s="316">
        <v>42.225038412185917</v>
      </c>
      <c r="F63" s="316">
        <v>42.243622069272085</v>
      </c>
      <c r="G63" s="316">
        <v>42.32119967928233</v>
      </c>
      <c r="H63" s="316">
        <v>42.212249499141009</v>
      </c>
      <c r="I63" s="316">
        <v>42.387286678831352</v>
      </c>
      <c r="J63" s="316">
        <v>42.564743822860841</v>
      </c>
      <c r="K63" s="316">
        <v>42.751017743127512</v>
      </c>
      <c r="L63" s="316">
        <v>42.759315949854496</v>
      </c>
      <c r="M63" s="316">
        <v>42.631258976914879</v>
      </c>
      <c r="N63" s="316">
        <v>42.553613910435836</v>
      </c>
      <c r="O63" s="316">
        <v>42.894953361881278</v>
      </c>
      <c r="P63" s="316">
        <v>42.536128413826752</v>
      </c>
      <c r="Q63" s="316">
        <v>42.911451355746095</v>
      </c>
      <c r="R63" s="316">
        <v>42.387916532899084</v>
      </c>
      <c r="S63" s="316">
        <v>42.871322083569666</v>
      </c>
      <c r="T63" s="316">
        <v>43.569852064617685</v>
      </c>
      <c r="U63" s="316">
        <v>44.612521393262945</v>
      </c>
      <c r="V63" s="316">
        <v>44.707358508776267</v>
      </c>
      <c r="W63" s="316">
        <v>44.836215458022039</v>
      </c>
      <c r="X63" s="316">
        <v>44.670083518846972</v>
      </c>
      <c r="Y63" s="316">
        <v>44.743329146289192</v>
      </c>
      <c r="Z63" s="316">
        <v>44.753861894210075</v>
      </c>
      <c r="AA63" s="316">
        <v>39.624308593882311</v>
      </c>
      <c r="AB63" s="316">
        <v>39.624308593882311</v>
      </c>
      <c r="AC63" s="316">
        <v>39.624308593882311</v>
      </c>
      <c r="AD63" s="316">
        <v>39.624308593882311</v>
      </c>
      <c r="AE63" s="316">
        <v>39.624308593882311</v>
      </c>
      <c r="AF63" s="316">
        <v>38.378321639711153</v>
      </c>
      <c r="AG63" s="316">
        <v>38.378321639711153</v>
      </c>
      <c r="AH63" s="316">
        <v>38.378321639711153</v>
      </c>
      <c r="AI63" s="316">
        <v>38.378321639711153</v>
      </c>
    </row>
    <row r="64" spans="2:35" ht="12.75">
      <c r="B64" s="370" t="s">
        <v>411</v>
      </c>
      <c r="C64" s="133" t="s">
        <v>459</v>
      </c>
      <c r="D64" s="316">
        <v>13.9</v>
      </c>
      <c r="E64" s="316">
        <v>13.9</v>
      </c>
      <c r="F64" s="316">
        <v>13.9</v>
      </c>
      <c r="G64" s="316">
        <v>13.9</v>
      </c>
      <c r="H64" s="316">
        <v>13.9</v>
      </c>
      <c r="I64" s="316">
        <v>13.9</v>
      </c>
      <c r="J64" s="316">
        <v>13.9</v>
      </c>
      <c r="K64" s="316">
        <v>13.9</v>
      </c>
      <c r="L64" s="316">
        <v>13.9</v>
      </c>
      <c r="M64" s="316">
        <v>13.9</v>
      </c>
      <c r="N64" s="316">
        <v>13.9</v>
      </c>
      <c r="O64" s="316">
        <v>13.9</v>
      </c>
      <c r="P64" s="316">
        <v>13.9</v>
      </c>
      <c r="Q64" s="316">
        <v>13.9</v>
      </c>
      <c r="R64" s="316">
        <v>13.9</v>
      </c>
      <c r="S64" s="316">
        <v>13.9</v>
      </c>
      <c r="T64" s="316">
        <v>13.9</v>
      </c>
      <c r="U64" s="316">
        <v>13.9</v>
      </c>
      <c r="V64" s="316">
        <v>13.9</v>
      </c>
      <c r="W64" s="316">
        <v>13.9</v>
      </c>
      <c r="X64" s="316">
        <v>13.9</v>
      </c>
      <c r="Y64" s="316">
        <v>13.9</v>
      </c>
      <c r="Z64" s="316">
        <v>13.9</v>
      </c>
      <c r="AA64" s="316">
        <v>13.967432576160576</v>
      </c>
      <c r="AB64" s="316">
        <v>13.967432576160576</v>
      </c>
      <c r="AC64" s="316">
        <v>13.967432576160576</v>
      </c>
      <c r="AD64" s="316">
        <v>13.967432576160576</v>
      </c>
      <c r="AE64" s="316">
        <v>13.967432576160576</v>
      </c>
      <c r="AF64" s="316">
        <v>13.908513265631411</v>
      </c>
      <c r="AG64" s="316">
        <v>13.908513265631411</v>
      </c>
      <c r="AH64" s="316">
        <v>13.908513265631411</v>
      </c>
      <c r="AI64" s="316">
        <v>13.908513265631411</v>
      </c>
    </row>
    <row r="65" spans="2:35" ht="12.75">
      <c r="B65" s="121" t="s">
        <v>165</v>
      </c>
      <c r="C65" s="133" t="s">
        <v>161</v>
      </c>
      <c r="D65" s="316">
        <v>25.953510000000001</v>
      </c>
      <c r="E65" s="316">
        <v>25.953510000000001</v>
      </c>
      <c r="F65" s="316">
        <v>25.953510000000001</v>
      </c>
      <c r="G65" s="316">
        <v>25.953510000000001</v>
      </c>
      <c r="H65" s="316">
        <v>25.953510000000001</v>
      </c>
      <c r="I65" s="316">
        <v>25.953510000000001</v>
      </c>
      <c r="J65" s="316">
        <v>25.953510000000001</v>
      </c>
      <c r="K65" s="316">
        <v>25.953510000000001</v>
      </c>
      <c r="L65" s="316">
        <v>25.953510000000001</v>
      </c>
      <c r="M65" s="316">
        <v>25.953510000000001</v>
      </c>
      <c r="N65" s="316">
        <v>26.6</v>
      </c>
      <c r="O65" s="316">
        <v>26.6</v>
      </c>
      <c r="P65" s="316">
        <v>26.6</v>
      </c>
      <c r="Q65" s="316">
        <v>26.6</v>
      </c>
      <c r="R65" s="316">
        <v>26.6</v>
      </c>
      <c r="S65" s="316">
        <v>25.7</v>
      </c>
      <c r="T65" s="316">
        <v>25.7</v>
      </c>
      <c r="U65" s="316">
        <v>25.7</v>
      </c>
      <c r="V65" s="316">
        <v>25.7</v>
      </c>
      <c r="W65" s="316">
        <v>25.7</v>
      </c>
      <c r="X65" s="316">
        <v>25.7</v>
      </c>
      <c r="Y65" s="316">
        <v>25.7</v>
      </c>
      <c r="Z65" s="316">
        <v>25.7</v>
      </c>
      <c r="AA65" s="316">
        <v>25.965127933716122</v>
      </c>
      <c r="AB65" s="316">
        <v>25.965127933716122</v>
      </c>
      <c r="AC65" s="316">
        <v>25.965127933716122</v>
      </c>
      <c r="AD65" s="316">
        <v>25.965127933716122</v>
      </c>
      <c r="AE65" s="316">
        <v>25.965127933716122</v>
      </c>
      <c r="AF65" s="316">
        <v>26.08193370980014</v>
      </c>
      <c r="AG65" s="316">
        <v>26.08193370980014</v>
      </c>
      <c r="AH65" s="316">
        <v>26.08193370980014</v>
      </c>
      <c r="AI65" s="316">
        <v>26.08193370980014</v>
      </c>
    </row>
    <row r="66" spans="2:35" ht="12.75">
      <c r="B66" s="370" t="s">
        <v>411</v>
      </c>
      <c r="C66" s="133" t="s">
        <v>459</v>
      </c>
      <c r="D66" s="316">
        <v>24.71</v>
      </c>
      <c r="E66" s="316">
        <v>24.71</v>
      </c>
      <c r="F66" s="316">
        <v>24.71</v>
      </c>
      <c r="G66" s="316">
        <v>24.71</v>
      </c>
      <c r="H66" s="316">
        <v>24.71</v>
      </c>
      <c r="I66" s="316">
        <v>24.71</v>
      </c>
      <c r="J66" s="316">
        <v>24.71</v>
      </c>
      <c r="K66" s="316">
        <v>24.71</v>
      </c>
      <c r="L66" s="316">
        <v>24.71</v>
      </c>
      <c r="M66" s="316">
        <v>24.71</v>
      </c>
      <c r="N66" s="316">
        <v>24.71</v>
      </c>
      <c r="O66" s="316">
        <v>24.71</v>
      </c>
      <c r="P66" s="316">
        <v>24.71</v>
      </c>
      <c r="Q66" s="316">
        <v>24.71</v>
      </c>
      <c r="R66" s="316">
        <v>24.71</v>
      </c>
      <c r="S66" s="316">
        <v>24.71</v>
      </c>
      <c r="T66" s="316">
        <v>24.71</v>
      </c>
      <c r="U66" s="316">
        <v>24.71</v>
      </c>
      <c r="V66" s="316">
        <v>24.71</v>
      </c>
      <c r="W66" s="316">
        <v>24.71</v>
      </c>
      <c r="X66" s="316">
        <v>24.71</v>
      </c>
      <c r="Y66" s="316">
        <v>24.71</v>
      </c>
      <c r="Z66" s="316">
        <v>24.71</v>
      </c>
      <c r="AA66" s="316">
        <v>24.418477036295684</v>
      </c>
      <c r="AB66" s="316">
        <v>24.418477036295684</v>
      </c>
      <c r="AC66" s="316">
        <v>24.418477036295684</v>
      </c>
      <c r="AD66" s="316">
        <v>24.418477036295684</v>
      </c>
      <c r="AE66" s="316">
        <v>24.418477036295684</v>
      </c>
      <c r="AF66" s="316">
        <v>24.287455246245159</v>
      </c>
      <c r="AG66" s="316">
        <v>24.287455246245159</v>
      </c>
      <c r="AH66" s="316">
        <v>24.287455246245159</v>
      </c>
      <c r="AI66" s="316">
        <v>24.287455246245159</v>
      </c>
    </row>
    <row r="67" spans="2:35" ht="12.75">
      <c r="B67" s="121" t="s">
        <v>166</v>
      </c>
      <c r="C67" s="133" t="s">
        <v>161</v>
      </c>
      <c r="D67" s="316">
        <v>35.581425000000003</v>
      </c>
      <c r="E67" s="316">
        <v>35.581425000000003</v>
      </c>
      <c r="F67" s="316">
        <v>35.581425000000003</v>
      </c>
      <c r="G67" s="316">
        <v>35.581425000000003</v>
      </c>
      <c r="H67" s="316">
        <v>35.581425000000003</v>
      </c>
      <c r="I67" s="316">
        <v>35.581425000000003</v>
      </c>
      <c r="J67" s="316">
        <v>35.581425000000003</v>
      </c>
      <c r="K67" s="316">
        <v>35.581425000000003</v>
      </c>
      <c r="L67" s="316">
        <v>35.581425000000003</v>
      </c>
      <c r="M67" s="316">
        <v>35.581425000000003</v>
      </c>
      <c r="N67" s="316">
        <v>35.6</v>
      </c>
      <c r="O67" s="316">
        <v>35.6</v>
      </c>
      <c r="P67" s="316">
        <v>35.6</v>
      </c>
      <c r="Q67" s="316">
        <v>35.6</v>
      </c>
      <c r="R67" s="316">
        <v>35.6</v>
      </c>
      <c r="S67" s="316">
        <v>29.9</v>
      </c>
      <c r="T67" s="316">
        <v>29.9</v>
      </c>
      <c r="U67" s="316">
        <v>29.9</v>
      </c>
      <c r="V67" s="316">
        <v>29.9</v>
      </c>
      <c r="W67" s="316">
        <v>29.9</v>
      </c>
      <c r="X67" s="316">
        <v>29.9</v>
      </c>
      <c r="Y67" s="316">
        <v>29.9</v>
      </c>
      <c r="Z67" s="316">
        <v>29.9</v>
      </c>
      <c r="AA67" s="316">
        <v>33.293376922185708</v>
      </c>
      <c r="AB67" s="316">
        <v>33.293376922185708</v>
      </c>
      <c r="AC67" s="316">
        <v>33.293376922185708</v>
      </c>
      <c r="AD67" s="316">
        <v>33.293376922185708</v>
      </c>
      <c r="AE67" s="316">
        <v>33.293376922185708</v>
      </c>
      <c r="AF67" s="316">
        <v>33.293376922185708</v>
      </c>
      <c r="AG67" s="316">
        <v>33.293376922185708</v>
      </c>
      <c r="AH67" s="316">
        <v>33.293376922185708</v>
      </c>
      <c r="AI67" s="316">
        <v>34.106075254253604</v>
      </c>
    </row>
    <row r="68" spans="2:35" ht="12.75">
      <c r="B68" s="370" t="s">
        <v>411</v>
      </c>
      <c r="C68" s="133" t="s">
        <v>459</v>
      </c>
      <c r="D68" s="316">
        <v>25.35</v>
      </c>
      <c r="E68" s="316">
        <v>25.35</v>
      </c>
      <c r="F68" s="316">
        <v>25.35</v>
      </c>
      <c r="G68" s="316">
        <v>25.35</v>
      </c>
      <c r="H68" s="316">
        <v>25.35</v>
      </c>
      <c r="I68" s="316">
        <v>25.35</v>
      </c>
      <c r="J68" s="316">
        <v>25.35</v>
      </c>
      <c r="K68" s="316">
        <v>25.35</v>
      </c>
      <c r="L68" s="316">
        <v>25.35</v>
      </c>
      <c r="M68" s="316">
        <v>25.35</v>
      </c>
      <c r="N68" s="316">
        <v>25.35</v>
      </c>
      <c r="O68" s="316">
        <v>25.35</v>
      </c>
      <c r="P68" s="316">
        <v>25.35</v>
      </c>
      <c r="Q68" s="316">
        <v>25.35</v>
      </c>
      <c r="R68" s="316">
        <v>25.35</v>
      </c>
      <c r="S68" s="316">
        <v>25.35</v>
      </c>
      <c r="T68" s="316">
        <v>25.35</v>
      </c>
      <c r="U68" s="316">
        <v>25.35</v>
      </c>
      <c r="V68" s="316">
        <v>25.35</v>
      </c>
      <c r="W68" s="316">
        <v>25.35</v>
      </c>
      <c r="X68" s="316">
        <v>25.35</v>
      </c>
      <c r="Y68" s="316">
        <v>25.35</v>
      </c>
      <c r="Z68" s="316">
        <v>25.35</v>
      </c>
      <c r="AA68" s="316">
        <v>24.500102682122115</v>
      </c>
      <c r="AB68" s="316">
        <v>24.500102682122115</v>
      </c>
      <c r="AC68" s="316">
        <v>24.500102682122115</v>
      </c>
      <c r="AD68" s="316">
        <v>24.500102682122115</v>
      </c>
      <c r="AE68" s="316">
        <v>24.500102682122115</v>
      </c>
      <c r="AF68" s="316">
        <v>24.500102682122115</v>
      </c>
      <c r="AG68" s="316">
        <v>24.500102682122115</v>
      </c>
      <c r="AH68" s="316">
        <v>24.500102682122115</v>
      </c>
      <c r="AI68" s="316">
        <v>24.798422413099921</v>
      </c>
    </row>
    <row r="69" spans="2:35" ht="12.75">
      <c r="B69" s="121" t="s">
        <v>167</v>
      </c>
      <c r="C69" s="133" t="s">
        <v>161</v>
      </c>
      <c r="D69" s="316">
        <v>54.535092999410146</v>
      </c>
      <c r="E69" s="316">
        <v>54.536678271332782</v>
      </c>
      <c r="F69" s="316">
        <v>54.529223112573227</v>
      </c>
      <c r="G69" s="316">
        <v>54.52717889464143</v>
      </c>
      <c r="H69" s="316">
        <v>54.526747968672815</v>
      </c>
      <c r="I69" s="316">
        <v>54.526121123207773</v>
      </c>
      <c r="J69" s="316">
        <v>54.524842090199748</v>
      </c>
      <c r="K69" s="316">
        <v>54.519582090679762</v>
      </c>
      <c r="L69" s="316">
        <v>54.51927167967316</v>
      </c>
      <c r="M69" s="316">
        <v>54.515283791495122</v>
      </c>
      <c r="N69" s="316">
        <v>54.515655599329307</v>
      </c>
      <c r="O69" s="316">
        <v>54.514324570790862</v>
      </c>
      <c r="P69" s="316">
        <v>54.513946641611092</v>
      </c>
      <c r="Q69" s="316">
        <v>54.511333305125937</v>
      </c>
      <c r="R69" s="316">
        <v>54.506875818239649</v>
      </c>
      <c r="S69" s="316">
        <v>54.506977434528032</v>
      </c>
      <c r="T69" s="316">
        <v>54.499858258929301</v>
      </c>
      <c r="U69" s="316">
        <v>54.494556371371473</v>
      </c>
      <c r="V69" s="316">
        <v>54.49584463156264</v>
      </c>
      <c r="W69" s="316">
        <v>54.49162149498455</v>
      </c>
      <c r="X69" s="316">
        <v>54.49078231306919</v>
      </c>
      <c r="Y69" s="316">
        <v>54.475145912911181</v>
      </c>
      <c r="Z69" s="316">
        <v>54.465854873441614</v>
      </c>
      <c r="AA69" s="316">
        <v>54.461766817183246</v>
      </c>
      <c r="AB69" s="316">
        <v>54.463546491191657</v>
      </c>
      <c r="AC69" s="316">
        <v>54.461724952590508</v>
      </c>
      <c r="AD69" s="316">
        <v>54.461732140626964</v>
      </c>
      <c r="AE69" s="316">
        <v>54.464028787435041</v>
      </c>
      <c r="AF69" s="316">
        <v>54.704215287822791</v>
      </c>
      <c r="AG69" s="316">
        <v>54.713401401305603</v>
      </c>
      <c r="AH69" s="316">
        <v>54.728362890322217</v>
      </c>
      <c r="AI69" s="316">
        <v>54.725279742135243</v>
      </c>
    </row>
    <row r="70" spans="2:35" ht="12.75">
      <c r="B70" s="370" t="s">
        <v>411</v>
      </c>
      <c r="C70" s="133" t="s">
        <v>459</v>
      </c>
      <c r="D70" s="316">
        <v>13.943439226072577</v>
      </c>
      <c r="E70" s="316">
        <v>13.942617729607313</v>
      </c>
      <c r="F70" s="316">
        <v>13.946252388477163</v>
      </c>
      <c r="G70" s="316">
        <v>13.947024327727851</v>
      </c>
      <c r="H70" s="316">
        <v>13.947165111729719</v>
      </c>
      <c r="I70" s="316">
        <v>13.94697317016017</v>
      </c>
      <c r="J70" s="316">
        <v>13.947094388920565</v>
      </c>
      <c r="K70" s="316">
        <v>13.946055970121849</v>
      </c>
      <c r="L70" s="316">
        <v>13.94470472797445</v>
      </c>
      <c r="M70" s="316">
        <v>13.944677413016585</v>
      </c>
      <c r="N70" s="316">
        <v>13.943082358108693</v>
      </c>
      <c r="O70" s="316">
        <v>13.942481825215008</v>
      </c>
      <c r="P70" s="316">
        <v>13.941732190479327</v>
      </c>
      <c r="Q70" s="316">
        <v>13.943643042496769</v>
      </c>
      <c r="R70" s="316">
        <v>13.945427537310985</v>
      </c>
      <c r="S70" s="316">
        <v>13.944400150082496</v>
      </c>
      <c r="T70" s="316">
        <v>13.947161194070874</v>
      </c>
      <c r="U70" s="316">
        <v>13.949189307398562</v>
      </c>
      <c r="V70" s="316">
        <v>13.948133446228191</v>
      </c>
      <c r="W70" s="316">
        <v>13.950343727205533</v>
      </c>
      <c r="X70" s="316">
        <v>13.951108640140859</v>
      </c>
      <c r="Y70" s="316">
        <v>13.951454666792502</v>
      </c>
      <c r="Z70" s="316">
        <v>13.955560273912974</v>
      </c>
      <c r="AA70" s="316">
        <v>13.957212231974617</v>
      </c>
      <c r="AB70" s="316">
        <v>13.954808724027302</v>
      </c>
      <c r="AC70" s="316">
        <v>13.959402608071185</v>
      </c>
      <c r="AD70" s="316">
        <v>13.961969628413613</v>
      </c>
      <c r="AE70" s="316">
        <v>13.963474852629982</v>
      </c>
      <c r="AF70" s="316">
        <v>13.873044816872026</v>
      </c>
      <c r="AG70" s="316">
        <v>13.867766666638136</v>
      </c>
      <c r="AH70" s="316">
        <v>13.860590972577041</v>
      </c>
      <c r="AI70" s="316">
        <v>13.862549143719923</v>
      </c>
    </row>
    <row r="71" spans="2:35" ht="15.75">
      <c r="B71" s="121" t="s">
        <v>168</v>
      </c>
      <c r="C71" s="133" t="s">
        <v>163</v>
      </c>
      <c r="D71" s="316">
        <v>21.507566721248633</v>
      </c>
      <c r="E71" s="316">
        <v>21.546448168221911</v>
      </c>
      <c r="F71" s="316">
        <v>21.62577561983483</v>
      </c>
      <c r="G71" s="316">
        <v>21.619017038952819</v>
      </c>
      <c r="H71" s="316">
        <v>21.556425978161197</v>
      </c>
      <c r="I71" s="316">
        <v>21.570917373187971</v>
      </c>
      <c r="J71" s="316">
        <v>21.569430436092954</v>
      </c>
      <c r="K71" s="316">
        <v>21.447747252755889</v>
      </c>
      <c r="L71" s="316">
        <v>21.400417730730585</v>
      </c>
      <c r="M71" s="316">
        <v>21.35334364337902</v>
      </c>
      <c r="N71" s="316">
        <v>21.274254274546259</v>
      </c>
      <c r="O71" s="316">
        <v>21.322527705913721</v>
      </c>
      <c r="P71" s="316">
        <v>21.154123584783957</v>
      </c>
      <c r="Q71" s="316">
        <v>21.358452971205811</v>
      </c>
      <c r="R71" s="316">
        <v>21.356740998360955</v>
      </c>
      <c r="S71" s="316">
        <v>21.423474484168803</v>
      </c>
      <c r="T71" s="316">
        <v>21.382785442907025</v>
      </c>
      <c r="U71" s="316">
        <v>21.279370134687159</v>
      </c>
      <c r="V71" s="316">
        <v>21.19783098984708</v>
      </c>
      <c r="W71" s="316">
        <v>21.146098664039215</v>
      </c>
      <c r="X71" s="316">
        <v>21.320872564528283</v>
      </c>
      <c r="Y71" s="316">
        <v>21.115604608533385</v>
      </c>
      <c r="Z71" s="316">
        <v>20.747000623693562</v>
      </c>
      <c r="AA71" s="316">
        <v>18.871745510512309</v>
      </c>
      <c r="AB71" s="316">
        <v>18.871745510512309</v>
      </c>
      <c r="AC71" s="316">
        <v>18.871745510512309</v>
      </c>
      <c r="AD71" s="316">
        <v>18.871745510512309</v>
      </c>
      <c r="AE71" s="316">
        <v>18.871745510512309</v>
      </c>
      <c r="AF71" s="316">
        <v>18.379432313544658</v>
      </c>
      <c r="AG71" s="316">
        <v>18.379432313544658</v>
      </c>
      <c r="AH71" s="316">
        <v>18.379432313544658</v>
      </c>
      <c r="AI71" s="316">
        <v>18.379432313544658</v>
      </c>
    </row>
    <row r="72" spans="2:35" ht="12.75">
      <c r="B72" s="370" t="s">
        <v>411</v>
      </c>
      <c r="C72" s="133" t="s">
        <v>459</v>
      </c>
      <c r="D72" s="316">
        <v>10.99</v>
      </c>
      <c r="E72" s="316">
        <v>10.99</v>
      </c>
      <c r="F72" s="316">
        <v>10.99</v>
      </c>
      <c r="G72" s="316">
        <v>10.99</v>
      </c>
      <c r="H72" s="316">
        <v>10.99</v>
      </c>
      <c r="I72" s="316">
        <v>10.99</v>
      </c>
      <c r="J72" s="316">
        <v>10.99</v>
      </c>
      <c r="K72" s="316">
        <v>10.99</v>
      </c>
      <c r="L72" s="316">
        <v>10.99</v>
      </c>
      <c r="M72" s="316">
        <v>10.99</v>
      </c>
      <c r="N72" s="316">
        <v>10.99</v>
      </c>
      <c r="O72" s="316">
        <v>10.99</v>
      </c>
      <c r="P72" s="316">
        <v>10.99</v>
      </c>
      <c r="Q72" s="316">
        <v>10.99</v>
      </c>
      <c r="R72" s="316">
        <v>10.99</v>
      </c>
      <c r="S72" s="316">
        <v>10.99</v>
      </c>
      <c r="T72" s="316">
        <v>10.99</v>
      </c>
      <c r="U72" s="316">
        <v>10.99</v>
      </c>
      <c r="V72" s="316">
        <v>10.99</v>
      </c>
      <c r="W72" s="316">
        <v>10.99</v>
      </c>
      <c r="X72" s="316">
        <v>10.99</v>
      </c>
      <c r="Y72" s="316">
        <v>10.99</v>
      </c>
      <c r="Z72" s="316">
        <v>10.99</v>
      </c>
      <c r="AA72" s="316">
        <v>10.927806534489351</v>
      </c>
      <c r="AB72" s="316">
        <v>10.927806534489351</v>
      </c>
      <c r="AC72" s="316">
        <v>10.927806534489351</v>
      </c>
      <c r="AD72" s="316">
        <v>10.927806534489351</v>
      </c>
      <c r="AE72" s="316">
        <v>10.927806534489351</v>
      </c>
      <c r="AF72" s="316">
        <v>10.879732369415944</v>
      </c>
      <c r="AG72" s="316">
        <v>10.879732369415944</v>
      </c>
      <c r="AH72" s="316">
        <v>10.879732369415944</v>
      </c>
      <c r="AI72" s="316">
        <v>10.879732369415944</v>
      </c>
    </row>
    <row r="73" spans="2:35" ht="12.75">
      <c r="B73" s="241"/>
      <c r="C73" s="21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97"/>
      <c r="AH73" s="358"/>
      <c r="AI73" s="358"/>
    </row>
    <row r="74" spans="2:35" ht="12.75">
      <c r="B74" s="24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2:35" ht="12.75">
      <c r="B75" s="1" t="s">
        <v>169</v>
      </c>
      <c r="C75" s="68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2:35" ht="12.75">
      <c r="B76" s="307" t="s">
        <v>128</v>
      </c>
      <c r="C76" s="307" t="s">
        <v>129</v>
      </c>
      <c r="D76" s="123">
        <v>1990</v>
      </c>
      <c r="E76" s="123">
        <f t="shared" ref="E76:R76" si="151">D76+1</f>
        <v>1991</v>
      </c>
      <c r="F76" s="123">
        <f t="shared" si="151"/>
        <v>1992</v>
      </c>
      <c r="G76" s="123">
        <f t="shared" si="151"/>
        <v>1993</v>
      </c>
      <c r="H76" s="123">
        <f t="shared" si="151"/>
        <v>1994</v>
      </c>
      <c r="I76" s="123">
        <f t="shared" si="151"/>
        <v>1995</v>
      </c>
      <c r="J76" s="123">
        <f t="shared" si="151"/>
        <v>1996</v>
      </c>
      <c r="K76" s="123">
        <f t="shared" si="151"/>
        <v>1997</v>
      </c>
      <c r="L76" s="123">
        <f t="shared" si="151"/>
        <v>1998</v>
      </c>
      <c r="M76" s="123">
        <f t="shared" si="151"/>
        <v>1999</v>
      </c>
      <c r="N76" s="123">
        <f t="shared" si="151"/>
        <v>2000</v>
      </c>
      <c r="O76" s="123">
        <f t="shared" si="151"/>
        <v>2001</v>
      </c>
      <c r="P76" s="123">
        <f t="shared" si="151"/>
        <v>2002</v>
      </c>
      <c r="Q76" s="123">
        <f t="shared" si="151"/>
        <v>2003</v>
      </c>
      <c r="R76" s="123">
        <f t="shared" si="151"/>
        <v>2004</v>
      </c>
      <c r="S76" s="123">
        <f t="shared" ref="S76:AI76" si="152">R76+1</f>
        <v>2005</v>
      </c>
      <c r="T76" s="123">
        <f t="shared" si="152"/>
        <v>2006</v>
      </c>
      <c r="U76" s="123">
        <f t="shared" si="152"/>
        <v>2007</v>
      </c>
      <c r="V76" s="123">
        <f t="shared" si="152"/>
        <v>2008</v>
      </c>
      <c r="W76" s="123">
        <f t="shared" si="152"/>
        <v>2009</v>
      </c>
      <c r="X76" s="123">
        <f t="shared" si="152"/>
        <v>2010</v>
      </c>
      <c r="Y76" s="123">
        <f t="shared" si="152"/>
        <v>2011</v>
      </c>
      <c r="Z76" s="123">
        <f t="shared" si="152"/>
        <v>2012</v>
      </c>
      <c r="AA76" s="123">
        <f t="shared" si="152"/>
        <v>2013</v>
      </c>
      <c r="AB76" s="123">
        <f t="shared" si="152"/>
        <v>2014</v>
      </c>
      <c r="AC76" s="123">
        <f t="shared" si="152"/>
        <v>2015</v>
      </c>
      <c r="AD76" s="123">
        <f t="shared" si="152"/>
        <v>2016</v>
      </c>
      <c r="AE76" s="123">
        <f t="shared" si="152"/>
        <v>2017</v>
      </c>
      <c r="AF76" s="123">
        <f t="shared" si="152"/>
        <v>2018</v>
      </c>
      <c r="AG76" s="123">
        <f t="shared" si="152"/>
        <v>2019</v>
      </c>
      <c r="AH76" s="123">
        <f t="shared" si="152"/>
        <v>2020</v>
      </c>
      <c r="AI76" s="123">
        <f t="shared" si="152"/>
        <v>2021</v>
      </c>
    </row>
    <row r="77" spans="2:35" ht="12.75">
      <c r="B77" s="121" t="s">
        <v>170</v>
      </c>
      <c r="C77" s="143" t="s">
        <v>462</v>
      </c>
      <c r="D77" s="308">
        <v>189714</v>
      </c>
      <c r="E77" s="308">
        <v>176578</v>
      </c>
      <c r="F77" s="308">
        <v>190656</v>
      </c>
      <c r="G77" s="308">
        <v>213355</v>
      </c>
      <c r="H77" s="308">
        <v>342148</v>
      </c>
      <c r="I77" s="308">
        <v>477539</v>
      </c>
      <c r="J77" s="308">
        <v>443661</v>
      </c>
      <c r="K77" s="308">
        <v>435740</v>
      </c>
      <c r="L77" s="308">
        <v>310695</v>
      </c>
      <c r="M77" s="308">
        <v>467436</v>
      </c>
      <c r="N77" s="308">
        <v>406958</v>
      </c>
      <c r="O77" s="308">
        <v>268562</v>
      </c>
      <c r="P77" s="308">
        <v>156218</v>
      </c>
      <c r="Q77" s="308">
        <v>97777</v>
      </c>
      <c r="R77" s="308">
        <v>91729</v>
      </c>
      <c r="S77" s="308">
        <v>92453</v>
      </c>
      <c r="T77" s="308">
        <v>80755</v>
      </c>
      <c r="U77" s="308">
        <v>77214</v>
      </c>
      <c r="V77" s="308">
        <v>67062</v>
      </c>
      <c r="W77" s="308">
        <v>72045</v>
      </c>
      <c r="X77" s="308">
        <v>70067</v>
      </c>
      <c r="Y77" s="308">
        <v>67646</v>
      </c>
      <c r="Z77" s="308">
        <v>67869</v>
      </c>
      <c r="AA77" s="308">
        <v>71494</v>
      </c>
      <c r="AB77" s="308">
        <v>66079</v>
      </c>
      <c r="AC77" s="308">
        <v>73612</v>
      </c>
      <c r="AD77" s="308">
        <v>18421</v>
      </c>
      <c r="AE77" s="308" t="s">
        <v>469</v>
      </c>
      <c r="AF77" s="308" t="s">
        <v>469</v>
      </c>
      <c r="AG77" s="308" t="s">
        <v>469</v>
      </c>
      <c r="AH77" s="308" t="s">
        <v>469</v>
      </c>
      <c r="AI77" s="308" t="s">
        <v>469</v>
      </c>
    </row>
    <row r="78" spans="2:35" ht="12.75">
      <c r="B78" s="121" t="s">
        <v>171</v>
      </c>
      <c r="C78" s="143" t="s">
        <v>172</v>
      </c>
      <c r="D78" s="308">
        <v>226593</v>
      </c>
      <c r="E78" s="308">
        <v>226018</v>
      </c>
      <c r="F78" s="308">
        <v>205829</v>
      </c>
      <c r="G78" s="308">
        <v>168093</v>
      </c>
      <c r="H78" s="308">
        <v>141525</v>
      </c>
      <c r="I78" s="308">
        <v>45932</v>
      </c>
      <c r="J78" s="308">
        <v>70713</v>
      </c>
      <c r="K78" s="308">
        <v>99342</v>
      </c>
      <c r="L78" s="308">
        <v>107392</v>
      </c>
      <c r="M78" s="308">
        <v>21473</v>
      </c>
      <c r="N78" s="308">
        <v>5991</v>
      </c>
      <c r="O78" s="308">
        <v>33804</v>
      </c>
      <c r="P78" s="308">
        <v>44772</v>
      </c>
      <c r="Q78" s="308" t="s">
        <v>469</v>
      </c>
      <c r="R78" s="308" t="s">
        <v>469</v>
      </c>
      <c r="S78" s="308" t="s">
        <v>469</v>
      </c>
      <c r="T78" s="308" t="s">
        <v>469</v>
      </c>
      <c r="U78" s="308" t="s">
        <v>469</v>
      </c>
      <c r="V78" s="308" t="s">
        <v>469</v>
      </c>
      <c r="W78" s="308" t="s">
        <v>469</v>
      </c>
      <c r="X78" s="308" t="s">
        <v>469</v>
      </c>
      <c r="Y78" s="308" t="s">
        <v>469</v>
      </c>
      <c r="Z78" s="308" t="s">
        <v>469</v>
      </c>
      <c r="AA78" s="308" t="s">
        <v>469</v>
      </c>
      <c r="AB78" s="308" t="s">
        <v>469</v>
      </c>
      <c r="AC78" s="308" t="s">
        <v>469</v>
      </c>
      <c r="AD78" s="308" t="s">
        <v>469</v>
      </c>
      <c r="AE78" s="308" t="s">
        <v>469</v>
      </c>
      <c r="AF78" s="308" t="s">
        <v>469</v>
      </c>
      <c r="AG78" s="308" t="s">
        <v>469</v>
      </c>
      <c r="AH78" s="308" t="s">
        <v>469</v>
      </c>
      <c r="AI78" s="308" t="s">
        <v>469</v>
      </c>
    </row>
    <row r="79" spans="2:35" ht="15.75">
      <c r="B79" s="121" t="s">
        <v>173</v>
      </c>
      <c r="C79" s="143" t="s">
        <v>174</v>
      </c>
      <c r="D79" s="308" t="s">
        <v>470</v>
      </c>
      <c r="E79" s="308" t="s">
        <v>470</v>
      </c>
      <c r="F79" s="308" t="s">
        <v>470</v>
      </c>
      <c r="G79" s="308">
        <v>198704</v>
      </c>
      <c r="H79" s="308">
        <v>208815</v>
      </c>
      <c r="I79" s="308">
        <v>230972</v>
      </c>
      <c r="J79" s="308">
        <v>240750</v>
      </c>
      <c r="K79" s="308">
        <v>236330</v>
      </c>
      <c r="L79" s="308">
        <v>233075</v>
      </c>
      <c r="M79" s="308">
        <v>227997</v>
      </c>
      <c r="N79" s="308">
        <v>240200</v>
      </c>
      <c r="O79" s="308">
        <v>261287</v>
      </c>
      <c r="P79" s="308">
        <v>225168</v>
      </c>
      <c r="Q79" s="308">
        <v>168645</v>
      </c>
      <c r="R79" s="308">
        <v>167345</v>
      </c>
      <c r="S79" s="308">
        <v>147502</v>
      </c>
      <c r="T79" s="308">
        <v>149927</v>
      </c>
      <c r="U79" s="308">
        <v>144196</v>
      </c>
      <c r="V79" s="308">
        <v>151553</v>
      </c>
      <c r="W79" s="308">
        <v>140783</v>
      </c>
      <c r="X79" s="308">
        <v>143634</v>
      </c>
      <c r="Y79" s="308">
        <v>126809</v>
      </c>
      <c r="Z79" s="308" t="s">
        <v>469</v>
      </c>
      <c r="AA79" s="308" t="s">
        <v>469</v>
      </c>
      <c r="AB79" s="308" t="s">
        <v>469</v>
      </c>
      <c r="AC79" s="308" t="s">
        <v>469</v>
      </c>
      <c r="AD79" s="308" t="s">
        <v>469</v>
      </c>
      <c r="AE79" s="308" t="s">
        <v>469</v>
      </c>
      <c r="AF79" s="308" t="s">
        <v>469</v>
      </c>
      <c r="AG79" s="308" t="s">
        <v>469</v>
      </c>
      <c r="AH79" s="308" t="s">
        <v>469</v>
      </c>
      <c r="AI79" s="308" t="s">
        <v>469</v>
      </c>
    </row>
    <row r="80" spans="2:35" ht="15.75">
      <c r="B80" s="121" t="s">
        <v>175</v>
      </c>
      <c r="C80" s="143" t="s">
        <v>174</v>
      </c>
      <c r="D80" s="308" t="s">
        <v>470</v>
      </c>
      <c r="E80" s="308" t="s">
        <v>470</v>
      </c>
      <c r="F80" s="308" t="s">
        <v>470</v>
      </c>
      <c r="G80" s="308" t="s">
        <v>470</v>
      </c>
      <c r="H80" s="308" t="s">
        <v>470</v>
      </c>
      <c r="I80" s="308">
        <v>100468</v>
      </c>
      <c r="J80" s="308">
        <v>103400</v>
      </c>
      <c r="K80" s="308">
        <v>99906</v>
      </c>
      <c r="L80" s="308">
        <v>74733</v>
      </c>
      <c r="M80" s="308">
        <v>80485</v>
      </c>
      <c r="N80" s="308">
        <v>86873</v>
      </c>
      <c r="O80" s="308">
        <v>80775</v>
      </c>
      <c r="P80" s="308">
        <v>65843</v>
      </c>
      <c r="Q80" s="308">
        <v>77315</v>
      </c>
      <c r="R80" s="308">
        <v>70948</v>
      </c>
      <c r="S80" s="308">
        <v>77299</v>
      </c>
      <c r="T80" s="308">
        <v>67225</v>
      </c>
      <c r="U80" s="308">
        <v>50986</v>
      </c>
      <c r="V80" s="308">
        <v>50260</v>
      </c>
      <c r="W80" s="308">
        <v>21773</v>
      </c>
      <c r="X80" s="308">
        <v>41640</v>
      </c>
      <c r="Y80" s="308">
        <v>41169</v>
      </c>
      <c r="Z80" s="308">
        <v>45808</v>
      </c>
      <c r="AA80" s="308">
        <v>47956</v>
      </c>
      <c r="AB80" s="308">
        <v>51858</v>
      </c>
      <c r="AC80" s="308">
        <v>17498</v>
      </c>
      <c r="AD80" s="308">
        <v>637</v>
      </c>
      <c r="AE80" s="308">
        <v>979</v>
      </c>
      <c r="AF80" s="308">
        <v>1011</v>
      </c>
      <c r="AG80" s="308">
        <v>906</v>
      </c>
      <c r="AH80" s="308">
        <v>941</v>
      </c>
      <c r="AI80" s="308">
        <v>278</v>
      </c>
    </row>
    <row r="81" spans="2:35" ht="12.75">
      <c r="B81" s="121" t="s">
        <v>176</v>
      </c>
      <c r="C81" s="143" t="s">
        <v>172</v>
      </c>
      <c r="D81" s="308" t="s">
        <v>470</v>
      </c>
      <c r="E81" s="308" t="s">
        <v>470</v>
      </c>
      <c r="F81" s="308" t="s">
        <v>470</v>
      </c>
      <c r="G81" s="308">
        <v>209041</v>
      </c>
      <c r="H81" s="308">
        <v>212879</v>
      </c>
      <c r="I81" s="308">
        <v>209839</v>
      </c>
      <c r="J81" s="308">
        <v>52217</v>
      </c>
      <c r="K81" s="308">
        <v>31577</v>
      </c>
      <c r="L81" s="308">
        <v>690</v>
      </c>
      <c r="M81" s="308">
        <v>1032</v>
      </c>
      <c r="N81" s="308">
        <v>726</v>
      </c>
      <c r="O81" s="308">
        <v>843</v>
      </c>
      <c r="P81" s="308">
        <v>1003</v>
      </c>
      <c r="Q81" s="308">
        <v>1014</v>
      </c>
      <c r="R81" s="308">
        <v>838</v>
      </c>
      <c r="S81" s="308">
        <v>1239</v>
      </c>
      <c r="T81" s="308">
        <v>1066</v>
      </c>
      <c r="U81" s="308">
        <v>763</v>
      </c>
      <c r="V81" s="308">
        <v>802</v>
      </c>
      <c r="W81" s="308">
        <v>522</v>
      </c>
      <c r="X81" s="308">
        <v>629</v>
      </c>
      <c r="Y81" s="308">
        <v>879</v>
      </c>
      <c r="Z81" s="308">
        <v>390</v>
      </c>
      <c r="AA81" s="308">
        <v>919</v>
      </c>
      <c r="AB81" s="308">
        <v>787</v>
      </c>
      <c r="AC81" s="308">
        <v>362</v>
      </c>
      <c r="AD81" s="308">
        <v>891</v>
      </c>
      <c r="AE81" s="308">
        <v>483</v>
      </c>
      <c r="AF81" s="308">
        <v>928</v>
      </c>
      <c r="AG81" s="308">
        <v>450</v>
      </c>
      <c r="AH81" s="308">
        <v>845</v>
      </c>
      <c r="AI81" s="308">
        <v>499</v>
      </c>
    </row>
    <row r="82" spans="2:35" ht="12.75">
      <c r="B82" s="121" t="s">
        <v>177</v>
      </c>
      <c r="C82" s="143" t="s">
        <v>172</v>
      </c>
      <c r="D82" s="308" t="s">
        <v>470</v>
      </c>
      <c r="E82" s="308" t="s">
        <v>470</v>
      </c>
      <c r="F82" s="308" t="s">
        <v>470</v>
      </c>
      <c r="G82" s="308">
        <v>259031</v>
      </c>
      <c r="H82" s="308">
        <v>265807</v>
      </c>
      <c r="I82" s="308">
        <v>273125</v>
      </c>
      <c r="J82" s="308">
        <v>381885</v>
      </c>
      <c r="K82" s="308">
        <v>372838</v>
      </c>
      <c r="L82" s="308">
        <v>383438</v>
      </c>
      <c r="M82" s="308">
        <v>435966</v>
      </c>
      <c r="N82" s="308">
        <v>420862</v>
      </c>
      <c r="O82" s="308">
        <v>427244</v>
      </c>
      <c r="P82" s="308">
        <v>385680</v>
      </c>
      <c r="Q82" s="308">
        <v>390357</v>
      </c>
      <c r="R82" s="308">
        <v>373492</v>
      </c>
      <c r="S82" s="308">
        <v>353983</v>
      </c>
      <c r="T82" s="308">
        <v>365068</v>
      </c>
      <c r="U82" s="308">
        <v>407213</v>
      </c>
      <c r="V82" s="308">
        <v>336633</v>
      </c>
      <c r="W82" s="308">
        <v>351594</v>
      </c>
      <c r="X82" s="308">
        <v>394116</v>
      </c>
      <c r="Y82" s="308">
        <v>365340</v>
      </c>
      <c r="Z82" s="308">
        <v>405557</v>
      </c>
      <c r="AA82" s="308">
        <v>401721</v>
      </c>
      <c r="AB82" s="308">
        <v>426743</v>
      </c>
      <c r="AC82" s="308">
        <v>468684</v>
      </c>
      <c r="AD82" s="308">
        <v>416722</v>
      </c>
      <c r="AE82" s="308">
        <v>462107</v>
      </c>
      <c r="AF82" s="308">
        <v>371819</v>
      </c>
      <c r="AG82" s="308">
        <v>454952</v>
      </c>
      <c r="AH82" s="308">
        <v>347107</v>
      </c>
      <c r="AI82" s="308">
        <v>450097</v>
      </c>
    </row>
    <row r="83" spans="2:35" ht="12.75">
      <c r="B83" s="121" t="s">
        <v>178</v>
      </c>
      <c r="C83" s="143" t="s">
        <v>172</v>
      </c>
      <c r="D83" s="308" t="s">
        <v>470</v>
      </c>
      <c r="E83" s="308" t="s">
        <v>470</v>
      </c>
      <c r="F83" s="308" t="s">
        <v>470</v>
      </c>
      <c r="G83" s="308">
        <v>72926</v>
      </c>
      <c r="H83" s="308" t="s">
        <v>470</v>
      </c>
      <c r="I83" s="308">
        <v>46501</v>
      </c>
      <c r="J83" s="308">
        <v>50630</v>
      </c>
      <c r="K83" s="308">
        <v>30175</v>
      </c>
      <c r="L83" s="308">
        <v>12962</v>
      </c>
      <c r="M83" s="308">
        <v>22350</v>
      </c>
      <c r="N83" s="308">
        <v>23395</v>
      </c>
      <c r="O83" s="308">
        <v>21404</v>
      </c>
      <c r="P83" s="308">
        <v>109681</v>
      </c>
      <c r="Q83" s="308">
        <v>139773</v>
      </c>
      <c r="R83" s="308">
        <v>176140</v>
      </c>
      <c r="S83" s="308">
        <v>165606</v>
      </c>
      <c r="T83" s="308">
        <v>180923</v>
      </c>
      <c r="U83" s="308">
        <v>180161</v>
      </c>
      <c r="V83" s="308">
        <v>162342</v>
      </c>
      <c r="W83" s="308">
        <v>145699</v>
      </c>
      <c r="X83" s="308">
        <v>157918</v>
      </c>
      <c r="Y83" s="308">
        <v>161588</v>
      </c>
      <c r="Z83" s="308">
        <v>169109</v>
      </c>
      <c r="AA83" s="308">
        <v>168155</v>
      </c>
      <c r="AB83" s="308">
        <v>127824</v>
      </c>
      <c r="AC83" s="308">
        <v>122453</v>
      </c>
      <c r="AD83" s="308">
        <v>131446</v>
      </c>
      <c r="AE83" s="308">
        <v>122081</v>
      </c>
      <c r="AF83" s="308">
        <v>122818</v>
      </c>
      <c r="AG83" s="308">
        <v>122555</v>
      </c>
      <c r="AH83" s="308">
        <v>132158</v>
      </c>
      <c r="AI83" s="308">
        <v>131465</v>
      </c>
    </row>
    <row r="84" spans="2:35" ht="15.75">
      <c r="B84" s="121" t="s">
        <v>179</v>
      </c>
      <c r="C84" s="143" t="s">
        <v>174</v>
      </c>
      <c r="D84" s="308" t="s">
        <v>470</v>
      </c>
      <c r="E84" s="308" t="s">
        <v>470</v>
      </c>
      <c r="F84" s="308" t="s">
        <v>470</v>
      </c>
      <c r="G84" s="308">
        <v>33012</v>
      </c>
      <c r="H84" s="308">
        <v>36198</v>
      </c>
      <c r="I84" s="308">
        <v>35860</v>
      </c>
      <c r="J84" s="308">
        <v>33392</v>
      </c>
      <c r="K84" s="308">
        <v>26113</v>
      </c>
      <c r="L84" s="308">
        <v>50604</v>
      </c>
      <c r="M84" s="308">
        <v>58166</v>
      </c>
      <c r="N84" s="308">
        <v>55333</v>
      </c>
      <c r="O84" s="308">
        <v>3835</v>
      </c>
      <c r="P84" s="308" t="s">
        <v>469</v>
      </c>
      <c r="Q84" s="308" t="s">
        <v>469</v>
      </c>
      <c r="R84" s="308" t="s">
        <v>469</v>
      </c>
      <c r="S84" s="308" t="s">
        <v>469</v>
      </c>
      <c r="T84" s="308" t="s">
        <v>469</v>
      </c>
      <c r="U84" s="308" t="s">
        <v>469</v>
      </c>
      <c r="V84" s="308" t="s">
        <v>469</v>
      </c>
      <c r="W84" s="308" t="s">
        <v>469</v>
      </c>
      <c r="X84" s="308" t="s">
        <v>469</v>
      </c>
      <c r="Y84" s="308" t="s">
        <v>469</v>
      </c>
      <c r="Z84" s="308" t="s">
        <v>469</v>
      </c>
      <c r="AA84" s="308" t="s">
        <v>469</v>
      </c>
      <c r="AB84" s="308" t="s">
        <v>469</v>
      </c>
      <c r="AC84" s="308" t="s">
        <v>469</v>
      </c>
      <c r="AD84" s="308" t="s">
        <v>469</v>
      </c>
      <c r="AE84" s="308" t="s">
        <v>469</v>
      </c>
      <c r="AF84" s="308" t="s">
        <v>469</v>
      </c>
      <c r="AG84" s="308" t="s">
        <v>469</v>
      </c>
      <c r="AH84" s="308" t="s">
        <v>469</v>
      </c>
      <c r="AI84" s="308" t="s">
        <v>469</v>
      </c>
    </row>
    <row r="85" spans="2:35" ht="12.75">
      <c r="B85" s="210"/>
      <c r="C85" s="21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70"/>
      <c r="Y85" s="70"/>
      <c r="Z85" s="70"/>
      <c r="AA85" s="70"/>
      <c r="AB85" s="70"/>
      <c r="AC85" s="70"/>
      <c r="AD85" s="70"/>
      <c r="AE85" s="70"/>
      <c r="AF85" s="70"/>
      <c r="AG85" s="212"/>
      <c r="AH85" s="212"/>
      <c r="AI85" s="212"/>
    </row>
    <row r="86" spans="2:35" ht="14.25">
      <c r="B86" s="1" t="s">
        <v>180</v>
      </c>
      <c r="C86" s="68"/>
      <c r="D86" s="2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372"/>
    </row>
    <row r="87" spans="2:35" ht="12.75">
      <c r="B87" s="307" t="s">
        <v>128</v>
      </c>
      <c r="C87" s="307" t="s">
        <v>129</v>
      </c>
      <c r="D87" s="123">
        <v>1990</v>
      </c>
      <c r="E87" s="123">
        <f t="shared" ref="E87:R87" si="153">D87+1</f>
        <v>1991</v>
      </c>
      <c r="F87" s="123">
        <f t="shared" si="153"/>
        <v>1992</v>
      </c>
      <c r="G87" s="123">
        <f t="shared" si="153"/>
        <v>1993</v>
      </c>
      <c r="H87" s="123">
        <f t="shared" si="153"/>
        <v>1994</v>
      </c>
      <c r="I87" s="123">
        <f t="shared" si="153"/>
        <v>1995</v>
      </c>
      <c r="J87" s="123">
        <f t="shared" si="153"/>
        <v>1996</v>
      </c>
      <c r="K87" s="123">
        <f t="shared" si="153"/>
        <v>1997</v>
      </c>
      <c r="L87" s="123">
        <f t="shared" si="153"/>
        <v>1998</v>
      </c>
      <c r="M87" s="123">
        <f t="shared" si="153"/>
        <v>1999</v>
      </c>
      <c r="N87" s="123">
        <f t="shared" si="153"/>
        <v>2000</v>
      </c>
      <c r="O87" s="123">
        <f t="shared" si="153"/>
        <v>2001</v>
      </c>
      <c r="P87" s="123">
        <f t="shared" si="153"/>
        <v>2002</v>
      </c>
      <c r="Q87" s="123">
        <f t="shared" si="153"/>
        <v>2003</v>
      </c>
      <c r="R87" s="123">
        <f t="shared" si="153"/>
        <v>2004</v>
      </c>
      <c r="S87" s="123">
        <f t="shared" ref="S87:AI87" si="154">R87+1</f>
        <v>2005</v>
      </c>
      <c r="T87" s="123">
        <f t="shared" si="154"/>
        <v>2006</v>
      </c>
      <c r="U87" s="123">
        <f t="shared" si="154"/>
        <v>2007</v>
      </c>
      <c r="V87" s="123">
        <f t="shared" si="154"/>
        <v>2008</v>
      </c>
      <c r="W87" s="123">
        <f t="shared" si="154"/>
        <v>2009</v>
      </c>
      <c r="X87" s="123">
        <f t="shared" si="154"/>
        <v>2010</v>
      </c>
      <c r="Y87" s="123">
        <f t="shared" si="154"/>
        <v>2011</v>
      </c>
      <c r="Z87" s="123">
        <f t="shared" si="154"/>
        <v>2012</v>
      </c>
      <c r="AA87" s="123">
        <f t="shared" si="154"/>
        <v>2013</v>
      </c>
      <c r="AB87" s="123">
        <f t="shared" si="154"/>
        <v>2014</v>
      </c>
      <c r="AC87" s="123">
        <f t="shared" si="154"/>
        <v>2015</v>
      </c>
      <c r="AD87" s="123">
        <f t="shared" si="154"/>
        <v>2016</v>
      </c>
      <c r="AE87" s="123">
        <f t="shared" si="154"/>
        <v>2017</v>
      </c>
      <c r="AF87" s="123">
        <f t="shared" si="154"/>
        <v>2018</v>
      </c>
      <c r="AG87" s="123">
        <f t="shared" si="154"/>
        <v>2019</v>
      </c>
      <c r="AH87" s="123">
        <f t="shared" si="154"/>
        <v>2020</v>
      </c>
      <c r="AI87" s="123">
        <f t="shared" si="154"/>
        <v>2021</v>
      </c>
    </row>
    <row r="88" spans="2:35" ht="14.25">
      <c r="B88" s="121" t="s">
        <v>181</v>
      </c>
      <c r="C88" s="143" t="s">
        <v>182</v>
      </c>
      <c r="D88" s="317">
        <v>3.5005668934240362</v>
      </c>
      <c r="E88" s="317">
        <v>3.4776511435252075</v>
      </c>
      <c r="F88" s="317">
        <v>3.5155862381809677</v>
      </c>
      <c r="G88" s="317">
        <v>3.5738243728963504</v>
      </c>
      <c r="H88" s="317">
        <v>3.545485745729108</v>
      </c>
      <c r="I88" s="317">
        <v>3.5069711744076639</v>
      </c>
      <c r="J88" s="317">
        <v>3.5736248617081627</v>
      </c>
      <c r="K88" s="317">
        <v>3.659560528098194</v>
      </c>
      <c r="L88" s="317">
        <v>4.0423319341052339</v>
      </c>
      <c r="M88" s="317">
        <v>3.8456089218126985</v>
      </c>
      <c r="N88" s="317">
        <v>3.92</v>
      </c>
      <c r="O88" s="317">
        <v>3.91</v>
      </c>
      <c r="P88" s="317">
        <v>3.81</v>
      </c>
      <c r="Q88" s="317">
        <v>4.2</v>
      </c>
      <c r="R88" s="317">
        <v>4.34</v>
      </c>
      <c r="S88" s="317">
        <v>4.18</v>
      </c>
      <c r="T88" s="317">
        <v>3.34</v>
      </c>
      <c r="U88" s="317">
        <v>3.22</v>
      </c>
      <c r="V88" s="317">
        <v>3.35</v>
      </c>
      <c r="W88" s="317">
        <v>3.34</v>
      </c>
      <c r="X88" s="317">
        <v>3.58</v>
      </c>
      <c r="Y88" s="317">
        <v>3.49</v>
      </c>
      <c r="Z88" s="317">
        <v>3.38</v>
      </c>
      <c r="AA88" s="317">
        <v>3.55</v>
      </c>
      <c r="AB88" s="317">
        <v>3.54</v>
      </c>
      <c r="AC88" s="317">
        <v>3.6</v>
      </c>
      <c r="AD88" s="317">
        <v>3.59</v>
      </c>
      <c r="AE88" s="317">
        <v>3.27</v>
      </c>
      <c r="AF88" s="317">
        <v>3.26</v>
      </c>
      <c r="AG88" s="317">
        <v>3.28</v>
      </c>
      <c r="AH88" s="317">
        <v>3</v>
      </c>
      <c r="AI88" s="317">
        <v>3.47</v>
      </c>
    </row>
    <row r="89" spans="2:35" ht="12.75">
      <c r="B89" s="210"/>
      <c r="C89" s="21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97"/>
      <c r="AH89" s="358"/>
      <c r="AI89" s="358"/>
    </row>
    <row r="90" spans="2:35" ht="12.75">
      <c r="B90" s="1" t="s">
        <v>183</v>
      </c>
      <c r="C90" s="6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372"/>
    </row>
    <row r="91" spans="2:35" ht="12.75">
      <c r="B91" s="307" t="s">
        <v>128</v>
      </c>
      <c r="C91" s="307" t="s">
        <v>129</v>
      </c>
      <c r="D91" s="123">
        <v>1990</v>
      </c>
      <c r="E91" s="123">
        <f t="shared" ref="E91:R91" si="155">D91+1</f>
        <v>1991</v>
      </c>
      <c r="F91" s="123">
        <f t="shared" si="155"/>
        <v>1992</v>
      </c>
      <c r="G91" s="123">
        <f t="shared" si="155"/>
        <v>1993</v>
      </c>
      <c r="H91" s="123">
        <f t="shared" si="155"/>
        <v>1994</v>
      </c>
      <c r="I91" s="123">
        <f t="shared" si="155"/>
        <v>1995</v>
      </c>
      <c r="J91" s="123">
        <f t="shared" si="155"/>
        <v>1996</v>
      </c>
      <c r="K91" s="123">
        <f t="shared" si="155"/>
        <v>1997</v>
      </c>
      <c r="L91" s="123">
        <f t="shared" si="155"/>
        <v>1998</v>
      </c>
      <c r="M91" s="123">
        <f t="shared" si="155"/>
        <v>1999</v>
      </c>
      <c r="N91" s="123">
        <f t="shared" si="155"/>
        <v>2000</v>
      </c>
      <c r="O91" s="123">
        <f t="shared" si="155"/>
        <v>2001</v>
      </c>
      <c r="P91" s="123">
        <f t="shared" si="155"/>
        <v>2002</v>
      </c>
      <c r="Q91" s="123">
        <f t="shared" si="155"/>
        <v>2003</v>
      </c>
      <c r="R91" s="123">
        <f t="shared" si="155"/>
        <v>2004</v>
      </c>
      <c r="S91" s="123">
        <f t="shared" ref="S91:AI91" si="156">R91+1</f>
        <v>2005</v>
      </c>
      <c r="T91" s="123">
        <f t="shared" si="156"/>
        <v>2006</v>
      </c>
      <c r="U91" s="123">
        <f t="shared" si="156"/>
        <v>2007</v>
      </c>
      <c r="V91" s="123">
        <f t="shared" si="156"/>
        <v>2008</v>
      </c>
      <c r="W91" s="123">
        <f t="shared" si="156"/>
        <v>2009</v>
      </c>
      <c r="X91" s="123">
        <f t="shared" si="156"/>
        <v>2010</v>
      </c>
      <c r="Y91" s="123">
        <f t="shared" si="156"/>
        <v>2011</v>
      </c>
      <c r="Z91" s="123">
        <f t="shared" si="156"/>
        <v>2012</v>
      </c>
      <c r="AA91" s="123">
        <f t="shared" si="156"/>
        <v>2013</v>
      </c>
      <c r="AB91" s="123">
        <f t="shared" si="156"/>
        <v>2014</v>
      </c>
      <c r="AC91" s="123">
        <f t="shared" si="156"/>
        <v>2015</v>
      </c>
      <c r="AD91" s="123">
        <f t="shared" si="156"/>
        <v>2016</v>
      </c>
      <c r="AE91" s="123">
        <f t="shared" si="156"/>
        <v>2017</v>
      </c>
      <c r="AF91" s="123">
        <f t="shared" si="156"/>
        <v>2018</v>
      </c>
      <c r="AG91" s="123">
        <f t="shared" si="156"/>
        <v>2019</v>
      </c>
      <c r="AH91" s="123">
        <f t="shared" si="156"/>
        <v>2020</v>
      </c>
      <c r="AI91" s="123">
        <f t="shared" si="156"/>
        <v>2021</v>
      </c>
    </row>
    <row r="92" spans="2:35" ht="12.75">
      <c r="B92" s="121" t="s">
        <v>184</v>
      </c>
      <c r="C92" s="143" t="s">
        <v>147</v>
      </c>
      <c r="D92" s="308">
        <v>705.6</v>
      </c>
      <c r="E92" s="308">
        <v>707.37400000000002</v>
      </c>
      <c r="F92" s="308">
        <v>705.43</v>
      </c>
      <c r="G92" s="308">
        <v>682.74199999999996</v>
      </c>
      <c r="H92" s="308">
        <v>705.12199999999996</v>
      </c>
      <c r="I92" s="308">
        <v>701.46</v>
      </c>
      <c r="J92" s="308">
        <v>671.58699999999999</v>
      </c>
      <c r="K92" s="308">
        <v>677.67700000000002</v>
      </c>
      <c r="L92" s="308">
        <v>630.82399999999996</v>
      </c>
      <c r="M92" s="308">
        <v>642.29100000000005</v>
      </c>
      <c r="N92" s="308">
        <v>655.64499999999998</v>
      </c>
      <c r="O92" s="308">
        <v>603.39300000000003</v>
      </c>
      <c r="P92" s="308">
        <v>637.11800000000005</v>
      </c>
      <c r="Q92" s="308">
        <v>617.21100000000001</v>
      </c>
      <c r="R92" s="308">
        <v>608.52300000000002</v>
      </c>
      <c r="S92" s="308">
        <v>602.34799999999996</v>
      </c>
      <c r="T92" s="308">
        <v>682.68</v>
      </c>
      <c r="U92" s="308">
        <v>590.33199999999999</v>
      </c>
      <c r="V92" s="308">
        <v>484.07</v>
      </c>
      <c r="W92" s="308">
        <v>460.6</v>
      </c>
      <c r="X92" s="308">
        <v>506.07100000000003</v>
      </c>
      <c r="Y92" s="308">
        <v>426.34899999999999</v>
      </c>
      <c r="Z92" s="308">
        <v>452.91800000000001</v>
      </c>
      <c r="AA92" s="308">
        <v>433.78500000000003</v>
      </c>
      <c r="AB92" s="308">
        <v>437.24099999999999</v>
      </c>
      <c r="AC92" s="308">
        <v>388.40800000000002</v>
      </c>
      <c r="AD92" s="308">
        <v>356.38799999999998</v>
      </c>
      <c r="AE92" s="308">
        <v>355.01799999999997</v>
      </c>
      <c r="AF92" s="308">
        <v>327.83100000000002</v>
      </c>
      <c r="AG92" s="308">
        <v>311.02199999999999</v>
      </c>
      <c r="AH92" s="308">
        <v>226.71700000000001</v>
      </c>
      <c r="AI92" s="308">
        <v>247.95820999999998</v>
      </c>
    </row>
    <row r="93" spans="2:35" ht="12.75">
      <c r="B93" s="241"/>
      <c r="C93" s="35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97"/>
      <c r="AH93" s="358"/>
      <c r="AI93" s="358"/>
    </row>
    <row r="94" spans="2:35" ht="12.7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372"/>
    </row>
    <row r="95" spans="2:35" ht="12.75">
      <c r="B95" s="1" t="s">
        <v>185</v>
      </c>
      <c r="C95" s="6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372"/>
    </row>
    <row r="96" spans="2:35" ht="12.75">
      <c r="B96" s="307" t="s">
        <v>128</v>
      </c>
      <c r="C96" s="307" t="s">
        <v>129</v>
      </c>
      <c r="D96" s="123">
        <v>1990</v>
      </c>
      <c r="E96" s="123">
        <f t="shared" ref="E96" si="157">D96+1</f>
        <v>1991</v>
      </c>
      <c r="F96" s="123">
        <f t="shared" ref="F96" si="158">E96+1</f>
        <v>1992</v>
      </c>
      <c r="G96" s="123">
        <f t="shared" ref="G96" si="159">F96+1</f>
        <v>1993</v>
      </c>
      <c r="H96" s="123">
        <f t="shared" ref="H96" si="160">G96+1</f>
        <v>1994</v>
      </c>
      <c r="I96" s="123">
        <f t="shared" ref="I96" si="161">H96+1</f>
        <v>1995</v>
      </c>
      <c r="J96" s="123">
        <f t="shared" ref="J96" si="162">I96+1</f>
        <v>1996</v>
      </c>
      <c r="K96" s="123">
        <f t="shared" ref="K96" si="163">J96+1</f>
        <v>1997</v>
      </c>
      <c r="L96" s="123">
        <f t="shared" ref="L96" si="164">K96+1</f>
        <v>1998</v>
      </c>
      <c r="M96" s="123">
        <f t="shared" ref="M96" si="165">L96+1</f>
        <v>1999</v>
      </c>
      <c r="N96" s="123">
        <f t="shared" ref="N96" si="166">M96+1</f>
        <v>2000</v>
      </c>
      <c r="O96" s="123">
        <f t="shared" ref="O96" si="167">N96+1</f>
        <v>2001</v>
      </c>
      <c r="P96" s="123">
        <f t="shared" ref="P96" si="168">O96+1</f>
        <v>2002</v>
      </c>
      <c r="Q96" s="123">
        <f t="shared" ref="Q96" si="169">P96+1</f>
        <v>2003</v>
      </c>
      <c r="R96" s="123">
        <f t="shared" ref="R96" si="170">Q96+1</f>
        <v>2004</v>
      </c>
      <c r="S96" s="123">
        <f t="shared" ref="S96" si="171">R96+1</f>
        <v>2005</v>
      </c>
      <c r="T96" s="123">
        <f t="shared" ref="T96" si="172">S96+1</f>
        <v>2006</v>
      </c>
      <c r="U96" s="123">
        <f t="shared" ref="U96" si="173">T96+1</f>
        <v>2007</v>
      </c>
      <c r="V96" s="123">
        <f t="shared" ref="V96" si="174">U96+1</f>
        <v>2008</v>
      </c>
      <c r="W96" s="123">
        <f t="shared" ref="W96" si="175">V96+1</f>
        <v>2009</v>
      </c>
      <c r="X96" s="123">
        <f t="shared" ref="X96" si="176">W96+1</f>
        <v>2010</v>
      </c>
      <c r="Y96" s="123">
        <f t="shared" ref="Y96" si="177">X96+1</f>
        <v>2011</v>
      </c>
      <c r="Z96" s="123">
        <f t="shared" ref="Z96" si="178">Y96+1</f>
        <v>2012</v>
      </c>
      <c r="AA96" s="123">
        <f t="shared" ref="AA96:AI96" si="179">Z96+1</f>
        <v>2013</v>
      </c>
      <c r="AB96" s="123">
        <f t="shared" si="179"/>
        <v>2014</v>
      </c>
      <c r="AC96" s="123">
        <f t="shared" si="179"/>
        <v>2015</v>
      </c>
      <c r="AD96" s="123">
        <f t="shared" si="179"/>
        <v>2016</v>
      </c>
      <c r="AE96" s="123">
        <f t="shared" si="179"/>
        <v>2017</v>
      </c>
      <c r="AF96" s="123">
        <f t="shared" si="179"/>
        <v>2018</v>
      </c>
      <c r="AG96" s="123">
        <f t="shared" si="179"/>
        <v>2019</v>
      </c>
      <c r="AH96" s="123">
        <f t="shared" si="179"/>
        <v>2020</v>
      </c>
      <c r="AI96" s="123">
        <f t="shared" si="179"/>
        <v>2021</v>
      </c>
    </row>
    <row r="97" spans="2:35" ht="12.75">
      <c r="B97" s="121" t="s">
        <v>186</v>
      </c>
      <c r="C97" s="143" t="s">
        <v>147</v>
      </c>
      <c r="D97" s="164">
        <v>516.37800000000004</v>
      </c>
      <c r="E97" s="164">
        <v>537.375</v>
      </c>
      <c r="F97" s="164">
        <v>542.05999999999995</v>
      </c>
      <c r="G97" s="164">
        <v>505.721</v>
      </c>
      <c r="H97" s="164">
        <v>532.67700000000002</v>
      </c>
      <c r="I97" s="164">
        <v>545.73400000000004</v>
      </c>
      <c r="J97" s="164">
        <v>551.59</v>
      </c>
      <c r="K97" s="164">
        <v>552.05200000000002</v>
      </c>
      <c r="L97" s="164">
        <v>525.21100000000001</v>
      </c>
      <c r="M97" s="164">
        <v>598.30999999999995</v>
      </c>
      <c r="N97" s="164">
        <v>575.02800000000002</v>
      </c>
      <c r="O97" s="164">
        <v>505.54399999999998</v>
      </c>
      <c r="P97" s="164">
        <v>531.61900000000003</v>
      </c>
      <c r="Q97" s="164">
        <v>537.33900000000006</v>
      </c>
      <c r="R97" s="164">
        <v>485.33600000000001</v>
      </c>
      <c r="S97" s="164">
        <v>455.423</v>
      </c>
      <c r="T97" s="164">
        <v>470.33100000000002</v>
      </c>
      <c r="U97" s="164">
        <v>473.85399999999998</v>
      </c>
      <c r="V97" s="164">
        <v>364.75799999999998</v>
      </c>
      <c r="W97" s="164">
        <v>401.41699999999997</v>
      </c>
      <c r="X97" s="164">
        <v>411.10700000000003</v>
      </c>
      <c r="Y97" s="164">
        <v>392.41800000000001</v>
      </c>
      <c r="Z97" s="164">
        <v>366.06099999999998</v>
      </c>
      <c r="AA97" s="164">
        <v>341.50099999999998</v>
      </c>
      <c r="AB97" s="164">
        <v>265.87</v>
      </c>
      <c r="AC97" s="164">
        <v>240.786</v>
      </c>
      <c r="AD97" s="164">
        <v>220.47399999999999</v>
      </c>
      <c r="AE97" s="164">
        <v>223.297</v>
      </c>
      <c r="AF97" s="164">
        <v>210.24799999999999</v>
      </c>
      <c r="AG97" s="164">
        <v>190.32300000000001</v>
      </c>
      <c r="AH97" s="164">
        <v>196.03899999999999</v>
      </c>
      <c r="AI97" s="164">
        <v>217.44800000000001</v>
      </c>
    </row>
    <row r="98" spans="2:35" ht="12.75">
      <c r="B98" s="241"/>
      <c r="C98" s="35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197"/>
      <c r="AH98" s="358"/>
      <c r="AI98" s="358"/>
    </row>
    <row r="99" spans="2:35" ht="12.7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372"/>
    </row>
    <row r="100" spans="2:35" ht="12.75">
      <c r="B100" s="1" t="s">
        <v>187</v>
      </c>
      <c r="C100" s="6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2:35" ht="12.75">
      <c r="B101" s="307" t="s">
        <v>128</v>
      </c>
      <c r="C101" s="307" t="s">
        <v>129</v>
      </c>
      <c r="D101" s="123">
        <v>1990</v>
      </c>
      <c r="E101" s="123">
        <f t="shared" ref="E101:R101" si="180">D101+1</f>
        <v>1991</v>
      </c>
      <c r="F101" s="123">
        <f t="shared" si="180"/>
        <v>1992</v>
      </c>
      <c r="G101" s="123">
        <f t="shared" si="180"/>
        <v>1993</v>
      </c>
      <c r="H101" s="123">
        <f t="shared" si="180"/>
        <v>1994</v>
      </c>
      <c r="I101" s="123">
        <f t="shared" si="180"/>
        <v>1995</v>
      </c>
      <c r="J101" s="123">
        <f t="shared" si="180"/>
        <v>1996</v>
      </c>
      <c r="K101" s="123">
        <f t="shared" si="180"/>
        <v>1997</v>
      </c>
      <c r="L101" s="123">
        <f t="shared" si="180"/>
        <v>1998</v>
      </c>
      <c r="M101" s="123">
        <f t="shared" si="180"/>
        <v>1999</v>
      </c>
      <c r="N101" s="123">
        <f t="shared" si="180"/>
        <v>2000</v>
      </c>
      <c r="O101" s="123">
        <f t="shared" si="180"/>
        <v>2001</v>
      </c>
      <c r="P101" s="123">
        <f t="shared" si="180"/>
        <v>2002</v>
      </c>
      <c r="Q101" s="123">
        <f t="shared" si="180"/>
        <v>2003</v>
      </c>
      <c r="R101" s="123">
        <f t="shared" si="180"/>
        <v>2004</v>
      </c>
      <c r="S101" s="123">
        <f t="shared" ref="S101:AI101" si="181">R101+1</f>
        <v>2005</v>
      </c>
      <c r="T101" s="123">
        <f t="shared" si="181"/>
        <v>2006</v>
      </c>
      <c r="U101" s="123">
        <f t="shared" si="181"/>
        <v>2007</v>
      </c>
      <c r="V101" s="123">
        <f t="shared" si="181"/>
        <v>2008</v>
      </c>
      <c r="W101" s="123">
        <f t="shared" si="181"/>
        <v>2009</v>
      </c>
      <c r="X101" s="123">
        <f t="shared" si="181"/>
        <v>2010</v>
      </c>
      <c r="Y101" s="123">
        <f t="shared" si="181"/>
        <v>2011</v>
      </c>
      <c r="Z101" s="123">
        <f t="shared" si="181"/>
        <v>2012</v>
      </c>
      <c r="AA101" s="123">
        <f t="shared" si="181"/>
        <v>2013</v>
      </c>
      <c r="AB101" s="123">
        <f t="shared" si="181"/>
        <v>2014</v>
      </c>
      <c r="AC101" s="123">
        <f t="shared" si="181"/>
        <v>2015</v>
      </c>
      <c r="AD101" s="123">
        <f t="shared" si="181"/>
        <v>2016</v>
      </c>
      <c r="AE101" s="123">
        <f t="shared" si="181"/>
        <v>2017</v>
      </c>
      <c r="AF101" s="123">
        <f t="shared" si="181"/>
        <v>2018</v>
      </c>
      <c r="AG101" s="123">
        <f t="shared" si="181"/>
        <v>2019</v>
      </c>
      <c r="AH101" s="123">
        <f t="shared" si="181"/>
        <v>2020</v>
      </c>
      <c r="AI101" s="123">
        <f t="shared" si="181"/>
        <v>2021</v>
      </c>
    </row>
    <row r="102" spans="2:35" ht="12.75">
      <c r="B102" s="121" t="s">
        <v>188</v>
      </c>
      <c r="C102" s="143" t="s">
        <v>147</v>
      </c>
      <c r="D102" s="308">
        <v>83.850999999999999</v>
      </c>
      <c r="E102" s="308">
        <v>76.772000000000006</v>
      </c>
      <c r="F102" s="308">
        <v>23.042999999999999</v>
      </c>
      <c r="G102" s="308">
        <v>45.426000000000002</v>
      </c>
      <c r="H102" s="308">
        <v>40.661999999999999</v>
      </c>
      <c r="I102" s="308">
        <v>75.498000000000005</v>
      </c>
      <c r="J102" s="308" t="s">
        <v>469</v>
      </c>
      <c r="K102" s="308" t="s">
        <v>469</v>
      </c>
      <c r="L102" s="308" t="s">
        <v>469</v>
      </c>
      <c r="M102" s="308" t="s">
        <v>469</v>
      </c>
      <c r="N102" s="308" t="s">
        <v>469</v>
      </c>
      <c r="O102" s="308" t="s">
        <v>469</v>
      </c>
      <c r="P102" s="308" t="s">
        <v>469</v>
      </c>
      <c r="Q102" s="308" t="s">
        <v>469</v>
      </c>
      <c r="R102" s="308" t="s">
        <v>469</v>
      </c>
      <c r="S102" s="308" t="s">
        <v>469</v>
      </c>
      <c r="T102" s="308" t="s">
        <v>469</v>
      </c>
      <c r="U102" s="308" t="s">
        <v>469</v>
      </c>
      <c r="V102" s="308" t="s">
        <v>469</v>
      </c>
      <c r="W102" s="308" t="s">
        <v>469</v>
      </c>
      <c r="X102" s="308" t="s">
        <v>469</v>
      </c>
      <c r="Y102" s="308" t="s">
        <v>469</v>
      </c>
      <c r="Z102" s="308" t="s">
        <v>469</v>
      </c>
      <c r="AA102" s="308" t="s">
        <v>469</v>
      </c>
      <c r="AB102" s="308" t="s">
        <v>469</v>
      </c>
      <c r="AC102" s="308" t="s">
        <v>469</v>
      </c>
      <c r="AD102" s="308" t="s">
        <v>469</v>
      </c>
      <c r="AE102" s="308" t="s">
        <v>469</v>
      </c>
      <c r="AF102" s="308" t="s">
        <v>469</v>
      </c>
      <c r="AG102" s="308" t="s">
        <v>469</v>
      </c>
      <c r="AH102" s="308" t="s">
        <v>469</v>
      </c>
      <c r="AI102" s="308" t="s">
        <v>469</v>
      </c>
    </row>
    <row r="103" spans="2:35" ht="12.75">
      <c r="B103" s="241"/>
      <c r="C103" s="35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197"/>
      <c r="AH103" s="358"/>
      <c r="AI103" s="358"/>
    </row>
    <row r="104" spans="2:35" ht="12.7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372"/>
    </row>
    <row r="105" spans="2:35" ht="12.75">
      <c r="B105" s="1" t="s">
        <v>189</v>
      </c>
      <c r="C105" s="68"/>
      <c r="D105" s="2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2:35" ht="12.75">
      <c r="B106" s="307" t="s">
        <v>128</v>
      </c>
      <c r="C106" s="307" t="s">
        <v>129</v>
      </c>
      <c r="D106" s="123">
        <v>1990</v>
      </c>
      <c r="E106" s="123">
        <f t="shared" ref="E106:R106" si="182">D106+1</f>
        <v>1991</v>
      </c>
      <c r="F106" s="123">
        <f t="shared" si="182"/>
        <v>1992</v>
      </c>
      <c r="G106" s="123">
        <f t="shared" si="182"/>
        <v>1993</v>
      </c>
      <c r="H106" s="123">
        <f t="shared" si="182"/>
        <v>1994</v>
      </c>
      <c r="I106" s="123">
        <f t="shared" si="182"/>
        <v>1995</v>
      </c>
      <c r="J106" s="123">
        <f t="shared" si="182"/>
        <v>1996</v>
      </c>
      <c r="K106" s="123">
        <f t="shared" si="182"/>
        <v>1997</v>
      </c>
      <c r="L106" s="123">
        <f t="shared" si="182"/>
        <v>1998</v>
      </c>
      <c r="M106" s="123">
        <f t="shared" si="182"/>
        <v>1999</v>
      </c>
      <c r="N106" s="123">
        <f t="shared" si="182"/>
        <v>2000</v>
      </c>
      <c r="O106" s="123">
        <f t="shared" si="182"/>
        <v>2001</v>
      </c>
      <c r="P106" s="123">
        <f t="shared" si="182"/>
        <v>2002</v>
      </c>
      <c r="Q106" s="123">
        <f t="shared" si="182"/>
        <v>2003</v>
      </c>
      <c r="R106" s="123">
        <f t="shared" si="182"/>
        <v>2004</v>
      </c>
      <c r="S106" s="123">
        <f t="shared" ref="S106:AI106" si="183">R106+1</f>
        <v>2005</v>
      </c>
      <c r="T106" s="123">
        <f t="shared" si="183"/>
        <v>2006</v>
      </c>
      <c r="U106" s="123">
        <f t="shared" si="183"/>
        <v>2007</v>
      </c>
      <c r="V106" s="123">
        <f t="shared" si="183"/>
        <v>2008</v>
      </c>
      <c r="W106" s="123">
        <f t="shared" si="183"/>
        <v>2009</v>
      </c>
      <c r="X106" s="123">
        <f t="shared" si="183"/>
        <v>2010</v>
      </c>
      <c r="Y106" s="123">
        <f t="shared" si="183"/>
        <v>2011</v>
      </c>
      <c r="Z106" s="123">
        <f t="shared" si="183"/>
        <v>2012</v>
      </c>
      <c r="AA106" s="123">
        <f t="shared" si="183"/>
        <v>2013</v>
      </c>
      <c r="AB106" s="123">
        <f t="shared" si="183"/>
        <v>2014</v>
      </c>
      <c r="AC106" s="123">
        <f t="shared" si="183"/>
        <v>2015</v>
      </c>
      <c r="AD106" s="123">
        <f t="shared" si="183"/>
        <v>2016</v>
      </c>
      <c r="AE106" s="123">
        <f t="shared" si="183"/>
        <v>2017</v>
      </c>
      <c r="AF106" s="123">
        <f t="shared" si="183"/>
        <v>2018</v>
      </c>
      <c r="AG106" s="123">
        <f t="shared" si="183"/>
        <v>2019</v>
      </c>
      <c r="AH106" s="123">
        <f t="shared" si="183"/>
        <v>2020</v>
      </c>
      <c r="AI106" s="123">
        <f t="shared" si="183"/>
        <v>2021</v>
      </c>
    </row>
    <row r="107" spans="2:35" ht="12.75">
      <c r="B107" s="121" t="s">
        <v>190</v>
      </c>
      <c r="C107" s="143" t="s">
        <v>147</v>
      </c>
      <c r="D107" s="163">
        <v>5966.2160000000003</v>
      </c>
      <c r="E107" s="163">
        <v>6149.8950000000004</v>
      </c>
      <c r="F107" s="163">
        <v>6009.1959999999999</v>
      </c>
      <c r="G107" s="163">
        <v>5687.5540000000001</v>
      </c>
      <c r="H107" s="163">
        <v>6470.0370000000003</v>
      </c>
      <c r="I107" s="163">
        <v>6951.0940000000001</v>
      </c>
      <c r="J107" s="163">
        <v>7247.5680000000002</v>
      </c>
      <c r="K107" s="163">
        <v>7337.6580000000004</v>
      </c>
      <c r="L107" s="163">
        <v>7223.1790000000001</v>
      </c>
      <c r="M107" s="163">
        <v>7720.741</v>
      </c>
      <c r="N107" s="163">
        <v>7566.4189999999999</v>
      </c>
      <c r="O107" s="163">
        <v>7205.6369999999997</v>
      </c>
      <c r="P107" s="163">
        <v>7283.1629999999996</v>
      </c>
      <c r="Q107" s="163">
        <v>7418.6329999999998</v>
      </c>
      <c r="R107" s="163">
        <v>7555.3530000000001</v>
      </c>
      <c r="S107" s="163">
        <v>7548.5309999999999</v>
      </c>
      <c r="T107" s="163">
        <v>7661.3540000000003</v>
      </c>
      <c r="U107" s="163">
        <v>7558.7470000000003</v>
      </c>
      <c r="V107" s="163">
        <v>6520.085</v>
      </c>
      <c r="W107" s="163">
        <v>7218.6419999999998</v>
      </c>
      <c r="X107" s="163">
        <v>6998.5389999999998</v>
      </c>
      <c r="Y107" s="163">
        <v>6474.2340000000004</v>
      </c>
      <c r="Z107" s="163">
        <v>6260.9430000000002</v>
      </c>
      <c r="AA107" s="163">
        <v>6764.116</v>
      </c>
      <c r="AB107" s="163">
        <v>6687.4030000000002</v>
      </c>
      <c r="AC107" s="163">
        <v>6779.9009999999998</v>
      </c>
      <c r="AD107" s="163">
        <v>6286.3639999999996</v>
      </c>
      <c r="AE107" s="163">
        <v>6458.8069999999998</v>
      </c>
      <c r="AF107" s="163">
        <v>6186.1170000000002</v>
      </c>
      <c r="AG107" s="163">
        <v>6281.6790000000001</v>
      </c>
      <c r="AH107" s="163">
        <v>6042.6080000000002</v>
      </c>
      <c r="AI107" s="163">
        <v>6101.9629999999997</v>
      </c>
    </row>
    <row r="108" spans="2:35" ht="12.75">
      <c r="B108" s="241"/>
      <c r="C108" s="35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197"/>
      <c r="AH108" s="358"/>
      <c r="AI108" s="358"/>
    </row>
    <row r="109" spans="2:35" ht="12.7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372"/>
    </row>
    <row r="110" spans="2:35" ht="12.75">
      <c r="B110" s="1" t="s">
        <v>191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372"/>
    </row>
    <row r="111" spans="2:35" ht="12.75">
      <c r="B111" s="307" t="s">
        <v>128</v>
      </c>
      <c r="C111" s="307" t="s">
        <v>129</v>
      </c>
      <c r="D111" s="123">
        <v>1990</v>
      </c>
      <c r="E111" s="123">
        <f t="shared" ref="E111" si="184">D111+1</f>
        <v>1991</v>
      </c>
      <c r="F111" s="123">
        <f t="shared" ref="F111" si="185">E111+1</f>
        <v>1992</v>
      </c>
      <c r="G111" s="123">
        <f t="shared" ref="G111" si="186">F111+1</f>
        <v>1993</v>
      </c>
      <c r="H111" s="123">
        <f t="shared" ref="H111" si="187">G111+1</f>
        <v>1994</v>
      </c>
      <c r="I111" s="123">
        <f t="shared" ref="I111" si="188">H111+1</f>
        <v>1995</v>
      </c>
      <c r="J111" s="123">
        <f t="shared" ref="J111" si="189">I111+1</f>
        <v>1996</v>
      </c>
      <c r="K111" s="123">
        <f t="shared" ref="K111" si="190">J111+1</f>
        <v>1997</v>
      </c>
      <c r="L111" s="123">
        <f t="shared" ref="L111" si="191">K111+1</f>
        <v>1998</v>
      </c>
      <c r="M111" s="123">
        <f t="shared" ref="M111" si="192">L111+1</f>
        <v>1999</v>
      </c>
      <c r="N111" s="123">
        <f t="shared" ref="N111" si="193">M111+1</f>
        <v>2000</v>
      </c>
      <c r="O111" s="123">
        <f t="shared" ref="O111" si="194">N111+1</f>
        <v>2001</v>
      </c>
      <c r="P111" s="123">
        <f t="shared" ref="P111" si="195">O111+1</f>
        <v>2002</v>
      </c>
      <c r="Q111" s="123">
        <f t="shared" ref="Q111" si="196">P111+1</f>
        <v>2003</v>
      </c>
      <c r="R111" s="123">
        <f t="shared" ref="R111" si="197">Q111+1</f>
        <v>2004</v>
      </c>
      <c r="S111" s="123">
        <f t="shared" ref="S111" si="198">R111+1</f>
        <v>2005</v>
      </c>
      <c r="T111" s="123">
        <f t="shared" ref="T111" si="199">S111+1</f>
        <v>2006</v>
      </c>
      <c r="U111" s="123">
        <f t="shared" ref="U111" si="200">T111+1</f>
        <v>2007</v>
      </c>
      <c r="V111" s="123">
        <f t="shared" ref="V111" si="201">U111+1</f>
        <v>2008</v>
      </c>
      <c r="W111" s="123">
        <f t="shared" ref="W111" si="202">V111+1</f>
        <v>2009</v>
      </c>
      <c r="X111" s="123">
        <f t="shared" ref="X111" si="203">W111+1</f>
        <v>2010</v>
      </c>
      <c r="Y111" s="123">
        <f t="shared" ref="Y111" si="204">X111+1</f>
        <v>2011</v>
      </c>
      <c r="Z111" s="123">
        <f t="shared" ref="Z111" si="205">Y111+1</f>
        <v>2012</v>
      </c>
      <c r="AA111" s="123">
        <f t="shared" ref="AA111" si="206">Z111+1</f>
        <v>2013</v>
      </c>
      <c r="AB111" s="123">
        <f t="shared" ref="AB111:AI111" si="207">AA111+1</f>
        <v>2014</v>
      </c>
      <c r="AC111" s="123">
        <f t="shared" si="207"/>
        <v>2015</v>
      </c>
      <c r="AD111" s="123">
        <f t="shared" si="207"/>
        <v>2016</v>
      </c>
      <c r="AE111" s="123">
        <f t="shared" si="207"/>
        <v>2017</v>
      </c>
      <c r="AF111" s="123">
        <f t="shared" si="207"/>
        <v>2018</v>
      </c>
      <c r="AG111" s="123">
        <f t="shared" si="207"/>
        <v>2019</v>
      </c>
      <c r="AH111" s="123">
        <f t="shared" si="207"/>
        <v>2020</v>
      </c>
      <c r="AI111" s="123">
        <f t="shared" si="207"/>
        <v>2021</v>
      </c>
    </row>
    <row r="112" spans="2:35" ht="12.75">
      <c r="B112" s="262" t="s">
        <v>192</v>
      </c>
      <c r="C112" s="143" t="s">
        <v>147</v>
      </c>
      <c r="D112" s="308">
        <v>2315.7620000000002</v>
      </c>
      <c r="E112" s="308">
        <v>2249.8490000000002</v>
      </c>
      <c r="F112" s="308">
        <v>2302.1689999999999</v>
      </c>
      <c r="G112" s="308">
        <v>2276.5129999999999</v>
      </c>
      <c r="H112" s="308">
        <v>2383.9059999999999</v>
      </c>
      <c r="I112" s="308">
        <v>2648.4479999999999</v>
      </c>
      <c r="J112" s="308">
        <v>3051.2020000000002</v>
      </c>
      <c r="K112" s="308">
        <v>3050.8760000000002</v>
      </c>
      <c r="L112" s="308">
        <v>3016.55</v>
      </c>
      <c r="M112" s="308">
        <v>3193.1610000000001</v>
      </c>
      <c r="N112" s="308">
        <v>2976.1480000000001</v>
      </c>
      <c r="O112" s="308">
        <v>2895.9810000000002</v>
      </c>
      <c r="P112" s="308">
        <v>2979.2939999999999</v>
      </c>
      <c r="Q112" s="308">
        <v>2956.0709999999999</v>
      </c>
      <c r="R112" s="308">
        <v>2980.2979999999998</v>
      </c>
      <c r="S112" s="308">
        <v>3098.0079999999998</v>
      </c>
      <c r="T112" s="308">
        <v>3171.777</v>
      </c>
      <c r="U112" s="308">
        <v>3076.9430000000002</v>
      </c>
      <c r="V112" s="308">
        <v>2839.462</v>
      </c>
      <c r="W112" s="308">
        <v>2958.0810000000001</v>
      </c>
      <c r="X112" s="308">
        <v>2849.78</v>
      </c>
      <c r="Y112" s="308">
        <v>2253.3339999999998</v>
      </c>
      <c r="Z112" s="308">
        <v>2009.2260000000001</v>
      </c>
      <c r="AA112" s="308">
        <v>2286.1579999999999</v>
      </c>
      <c r="AB112" s="308">
        <v>2314.7069999999999</v>
      </c>
      <c r="AC112" s="308">
        <v>2615.8969999999999</v>
      </c>
      <c r="AD112" s="308">
        <v>2620.5509999999999</v>
      </c>
      <c r="AE112" s="308">
        <v>2706.221</v>
      </c>
      <c r="AF112" s="308">
        <v>2663.5540000000001</v>
      </c>
      <c r="AG112" s="308">
        <v>2713.1729999999998</v>
      </c>
      <c r="AH112" s="308">
        <v>2690.123</v>
      </c>
      <c r="AI112" s="308">
        <v>2734.6289999999999</v>
      </c>
    </row>
    <row r="113" spans="2:35" ht="12.75">
      <c r="B113" s="210"/>
      <c r="C113" s="19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197"/>
      <c r="AH113" s="197"/>
      <c r="AI113" s="197"/>
    </row>
    <row r="114" spans="2:35" ht="12.7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372"/>
    </row>
    <row r="115" spans="2:35" ht="12.75">
      <c r="B115" s="1" t="s">
        <v>193</v>
      </c>
      <c r="C115" s="68"/>
      <c r="D115" s="2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2.75">
      <c r="B116" s="307" t="s">
        <v>128</v>
      </c>
      <c r="C116" s="307" t="s">
        <v>129</v>
      </c>
      <c r="D116" s="123">
        <v>1990</v>
      </c>
      <c r="E116" s="123">
        <f t="shared" ref="E116:R116" si="208">D116+1</f>
        <v>1991</v>
      </c>
      <c r="F116" s="123">
        <f t="shared" si="208"/>
        <v>1992</v>
      </c>
      <c r="G116" s="123">
        <f t="shared" si="208"/>
        <v>1993</v>
      </c>
      <c r="H116" s="123">
        <f t="shared" si="208"/>
        <v>1994</v>
      </c>
      <c r="I116" s="123">
        <f t="shared" si="208"/>
        <v>1995</v>
      </c>
      <c r="J116" s="123">
        <f t="shared" si="208"/>
        <v>1996</v>
      </c>
      <c r="K116" s="123">
        <f t="shared" si="208"/>
        <v>1997</v>
      </c>
      <c r="L116" s="123">
        <f t="shared" si="208"/>
        <v>1998</v>
      </c>
      <c r="M116" s="123">
        <f t="shared" si="208"/>
        <v>1999</v>
      </c>
      <c r="N116" s="123">
        <f t="shared" si="208"/>
        <v>2000</v>
      </c>
      <c r="O116" s="123">
        <f t="shared" si="208"/>
        <v>2001</v>
      </c>
      <c r="P116" s="123">
        <f t="shared" si="208"/>
        <v>2002</v>
      </c>
      <c r="Q116" s="123">
        <f t="shared" si="208"/>
        <v>2003</v>
      </c>
      <c r="R116" s="123">
        <f t="shared" si="208"/>
        <v>2004</v>
      </c>
      <c r="S116" s="123">
        <f t="shared" ref="S116:AI116" si="209">R116+1</f>
        <v>2005</v>
      </c>
      <c r="T116" s="123">
        <f t="shared" si="209"/>
        <v>2006</v>
      </c>
      <c r="U116" s="123">
        <f t="shared" si="209"/>
        <v>2007</v>
      </c>
      <c r="V116" s="123">
        <f t="shared" si="209"/>
        <v>2008</v>
      </c>
      <c r="W116" s="123">
        <f t="shared" si="209"/>
        <v>2009</v>
      </c>
      <c r="X116" s="123">
        <f t="shared" si="209"/>
        <v>2010</v>
      </c>
      <c r="Y116" s="123">
        <f t="shared" si="209"/>
        <v>2011</v>
      </c>
      <c r="Z116" s="123">
        <f t="shared" si="209"/>
        <v>2012</v>
      </c>
      <c r="AA116" s="123">
        <f t="shared" si="209"/>
        <v>2013</v>
      </c>
      <c r="AB116" s="123">
        <f t="shared" si="209"/>
        <v>2014</v>
      </c>
      <c r="AC116" s="123">
        <f t="shared" si="209"/>
        <v>2015</v>
      </c>
      <c r="AD116" s="123">
        <f t="shared" si="209"/>
        <v>2016</v>
      </c>
      <c r="AE116" s="123">
        <f t="shared" si="209"/>
        <v>2017</v>
      </c>
      <c r="AF116" s="123">
        <f t="shared" si="209"/>
        <v>2018</v>
      </c>
      <c r="AG116" s="123">
        <f t="shared" si="209"/>
        <v>2019</v>
      </c>
      <c r="AH116" s="123">
        <f t="shared" si="209"/>
        <v>2020</v>
      </c>
      <c r="AI116" s="123">
        <f t="shared" si="209"/>
        <v>2021</v>
      </c>
    </row>
    <row r="117" spans="2:35" ht="12.75">
      <c r="B117" s="121" t="s">
        <v>194</v>
      </c>
      <c r="C117" s="143" t="s">
        <v>147</v>
      </c>
      <c r="D117" s="163">
        <v>2682.5610000000001</v>
      </c>
      <c r="E117" s="163">
        <v>2646.0250000000001</v>
      </c>
      <c r="F117" s="163">
        <v>2704.4659999999999</v>
      </c>
      <c r="G117" s="163">
        <v>2742.5369999999998</v>
      </c>
      <c r="H117" s="163">
        <v>2809.846</v>
      </c>
      <c r="I117" s="163">
        <v>3014.4250000000002</v>
      </c>
      <c r="J117" s="163">
        <v>3188.4119999999998</v>
      </c>
      <c r="K117" s="163">
        <v>3518.2930000000001</v>
      </c>
      <c r="L117" s="163">
        <v>3421.634</v>
      </c>
      <c r="M117" s="163">
        <v>3610.768</v>
      </c>
      <c r="N117" s="163">
        <v>3346.3870000000002</v>
      </c>
      <c r="O117" s="163">
        <v>3263.0830000000001</v>
      </c>
      <c r="P117" s="163">
        <v>3396.8009999999999</v>
      </c>
      <c r="Q117" s="163">
        <v>3493.71</v>
      </c>
      <c r="R117" s="163">
        <v>3646.1559999999999</v>
      </c>
      <c r="S117" s="163">
        <v>3639.1750000000002</v>
      </c>
      <c r="T117" s="163">
        <v>3510.93</v>
      </c>
      <c r="U117" s="163">
        <v>3516.9090000000001</v>
      </c>
      <c r="V117" s="163">
        <v>3242.5990000000002</v>
      </c>
      <c r="W117" s="163">
        <v>3212.634</v>
      </c>
      <c r="X117" s="163">
        <v>3154.5920000000001</v>
      </c>
      <c r="Y117" s="163">
        <v>2840.9560000000001</v>
      </c>
      <c r="Z117" s="163">
        <v>2558.402</v>
      </c>
      <c r="AA117" s="163">
        <v>2732.7910000000002</v>
      </c>
      <c r="AB117" s="163">
        <v>2729.5219999999999</v>
      </c>
      <c r="AC117" s="163">
        <v>3002.7809999999999</v>
      </c>
      <c r="AD117" s="163">
        <v>3011.8229999999999</v>
      </c>
      <c r="AE117" s="163">
        <v>3158.058</v>
      </c>
      <c r="AF117" s="163">
        <v>3113.0970000000002</v>
      </c>
      <c r="AG117" s="163">
        <v>3297.4</v>
      </c>
      <c r="AH117" s="163">
        <v>3262.5940000000001</v>
      </c>
      <c r="AI117" s="163">
        <v>3450.6509999999998</v>
      </c>
    </row>
    <row r="118" spans="2:35" ht="12.75">
      <c r="B118" s="210"/>
      <c r="C118" s="197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197"/>
      <c r="AH118" s="197"/>
      <c r="AI118" s="197"/>
    </row>
    <row r="119" spans="2:35" ht="12.75">
      <c r="B119" s="72"/>
      <c r="C119" s="69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</row>
    <row r="120" spans="2:35" ht="12.75">
      <c r="B120" s="1" t="s">
        <v>195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372"/>
    </row>
    <row r="121" spans="2:35" ht="12.75">
      <c r="B121" s="307" t="s">
        <v>128</v>
      </c>
      <c r="C121" s="307" t="s">
        <v>129</v>
      </c>
      <c r="D121" s="123">
        <v>1990</v>
      </c>
      <c r="E121" s="123">
        <f t="shared" ref="E121" si="210">D121+1</f>
        <v>1991</v>
      </c>
      <c r="F121" s="123">
        <f t="shared" ref="F121" si="211">E121+1</f>
        <v>1992</v>
      </c>
      <c r="G121" s="123">
        <f t="shared" ref="G121" si="212">F121+1</f>
        <v>1993</v>
      </c>
      <c r="H121" s="123">
        <f t="shared" ref="H121" si="213">G121+1</f>
        <v>1994</v>
      </c>
      <c r="I121" s="123">
        <f t="shared" ref="I121" si="214">H121+1</f>
        <v>1995</v>
      </c>
      <c r="J121" s="123">
        <f t="shared" ref="J121" si="215">I121+1</f>
        <v>1996</v>
      </c>
      <c r="K121" s="123">
        <f t="shared" ref="K121" si="216">J121+1</f>
        <v>1997</v>
      </c>
      <c r="L121" s="123">
        <f t="shared" ref="L121" si="217">K121+1</f>
        <v>1998</v>
      </c>
      <c r="M121" s="123">
        <f t="shared" ref="M121" si="218">L121+1</f>
        <v>1999</v>
      </c>
      <c r="N121" s="123">
        <f t="shared" ref="N121" si="219">M121+1</f>
        <v>2000</v>
      </c>
      <c r="O121" s="123">
        <f t="shared" ref="O121" si="220">N121+1</f>
        <v>2001</v>
      </c>
      <c r="P121" s="123">
        <f t="shared" ref="P121" si="221">O121+1</f>
        <v>2002</v>
      </c>
      <c r="Q121" s="123">
        <f t="shared" ref="Q121" si="222">P121+1</f>
        <v>2003</v>
      </c>
      <c r="R121" s="123">
        <f t="shared" ref="R121" si="223">Q121+1</f>
        <v>2004</v>
      </c>
      <c r="S121" s="123">
        <f t="shared" ref="S121" si="224">R121+1</f>
        <v>2005</v>
      </c>
      <c r="T121" s="123">
        <f t="shared" ref="T121" si="225">S121+1</f>
        <v>2006</v>
      </c>
      <c r="U121" s="123">
        <f t="shared" ref="U121" si="226">T121+1</f>
        <v>2007</v>
      </c>
      <c r="V121" s="123">
        <f t="shared" ref="V121" si="227">U121+1</f>
        <v>2008</v>
      </c>
      <c r="W121" s="123">
        <f t="shared" ref="W121" si="228">V121+1</f>
        <v>2009</v>
      </c>
      <c r="X121" s="123">
        <f t="shared" ref="X121" si="229">W121+1</f>
        <v>2010</v>
      </c>
      <c r="Y121" s="123">
        <f t="shared" ref="Y121" si="230">X121+1</f>
        <v>2011</v>
      </c>
      <c r="Z121" s="123">
        <f t="shared" ref="Z121" si="231">Y121+1</f>
        <v>2012</v>
      </c>
      <c r="AA121" s="123">
        <f t="shared" ref="AA121:AI121" si="232">Z121+1</f>
        <v>2013</v>
      </c>
      <c r="AB121" s="123">
        <f t="shared" si="232"/>
        <v>2014</v>
      </c>
      <c r="AC121" s="123">
        <f t="shared" si="232"/>
        <v>2015</v>
      </c>
      <c r="AD121" s="123">
        <f t="shared" si="232"/>
        <v>2016</v>
      </c>
      <c r="AE121" s="123">
        <f t="shared" si="232"/>
        <v>2017</v>
      </c>
      <c r="AF121" s="123">
        <f t="shared" si="232"/>
        <v>2018</v>
      </c>
      <c r="AG121" s="123">
        <f t="shared" si="232"/>
        <v>2019</v>
      </c>
      <c r="AH121" s="123">
        <f t="shared" si="232"/>
        <v>2020</v>
      </c>
      <c r="AI121" s="123">
        <f t="shared" si="232"/>
        <v>2021</v>
      </c>
    </row>
    <row r="122" spans="2:35" ht="12.75">
      <c r="B122" s="121" t="s">
        <v>196</v>
      </c>
      <c r="C122" s="143" t="s">
        <v>147</v>
      </c>
      <c r="D122" s="308">
        <v>714.10400000000004</v>
      </c>
      <c r="E122" s="308">
        <v>741.94399999999996</v>
      </c>
      <c r="F122" s="308">
        <v>725.221</v>
      </c>
      <c r="G122" s="308">
        <v>661.80700000000002</v>
      </c>
      <c r="H122" s="308">
        <v>742.18600000000004</v>
      </c>
      <c r="I122" s="308">
        <v>794.86300000000006</v>
      </c>
      <c r="J122" s="308">
        <v>885.26599999999996</v>
      </c>
      <c r="K122" s="308">
        <v>956.57600000000002</v>
      </c>
      <c r="L122" s="308">
        <v>961.05499999999995</v>
      </c>
      <c r="M122" s="308">
        <v>992.50699999999995</v>
      </c>
      <c r="N122" s="308">
        <v>961.13</v>
      </c>
      <c r="O122" s="308">
        <v>869.07100000000003</v>
      </c>
      <c r="P122" s="308">
        <v>887.42700000000002</v>
      </c>
      <c r="Q122" s="308">
        <v>948.09699999999998</v>
      </c>
      <c r="R122" s="308">
        <v>958.8</v>
      </c>
      <c r="S122" s="308">
        <v>1000.568</v>
      </c>
      <c r="T122" s="308">
        <v>972.44100000000003</v>
      </c>
      <c r="U122" s="308">
        <v>957.35199999999998</v>
      </c>
      <c r="V122" s="308">
        <v>794.96100000000001</v>
      </c>
      <c r="W122" s="308">
        <v>792.14700000000005</v>
      </c>
      <c r="X122" s="308">
        <v>842.82600000000002</v>
      </c>
      <c r="Y122" s="308">
        <v>842.32399999999996</v>
      </c>
      <c r="Z122" s="308">
        <v>848.98500000000001</v>
      </c>
      <c r="AA122" s="308">
        <v>914.76499999999999</v>
      </c>
      <c r="AB122" s="308">
        <v>893.72500000000002</v>
      </c>
      <c r="AC122" s="308">
        <v>922.721</v>
      </c>
      <c r="AD122" s="308">
        <v>882.346</v>
      </c>
      <c r="AE122" s="308">
        <v>945.24599999999998</v>
      </c>
      <c r="AF122" s="308">
        <v>893.48500000000001</v>
      </c>
      <c r="AG122" s="308">
        <v>878.31899999999996</v>
      </c>
      <c r="AH122" s="308">
        <v>789.95500000000004</v>
      </c>
      <c r="AI122" s="308">
        <v>817.755</v>
      </c>
    </row>
    <row r="123" spans="2:35" ht="12.75">
      <c r="B123" s="241"/>
      <c r="C123" s="197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197"/>
      <c r="AH123" s="197"/>
      <c r="AI123" s="197"/>
    </row>
    <row r="124" spans="2:35" ht="12.75">
      <c r="B124" s="72"/>
      <c r="C124" s="69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</row>
    <row r="125" spans="2:35" ht="12.75">
      <c r="B125" s="1" t="s">
        <v>197</v>
      </c>
      <c r="C125" s="69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</row>
    <row r="126" spans="2:35" ht="12.75">
      <c r="B126" s="307" t="s">
        <v>128</v>
      </c>
      <c r="C126" s="307" t="s">
        <v>129</v>
      </c>
      <c r="D126" s="123">
        <v>1990</v>
      </c>
      <c r="E126" s="123">
        <f t="shared" ref="E126" si="233">D126+1</f>
        <v>1991</v>
      </c>
      <c r="F126" s="123">
        <f t="shared" ref="F126" si="234">E126+1</f>
        <v>1992</v>
      </c>
      <c r="G126" s="123">
        <f t="shared" ref="G126" si="235">F126+1</f>
        <v>1993</v>
      </c>
      <c r="H126" s="123">
        <f t="shared" ref="H126" si="236">G126+1</f>
        <v>1994</v>
      </c>
      <c r="I126" s="123">
        <f t="shared" ref="I126" si="237">H126+1</f>
        <v>1995</v>
      </c>
      <c r="J126" s="123">
        <f t="shared" ref="J126" si="238">I126+1</f>
        <v>1996</v>
      </c>
      <c r="K126" s="123">
        <f t="shared" ref="K126" si="239">J126+1</f>
        <v>1997</v>
      </c>
      <c r="L126" s="123">
        <f t="shared" ref="L126" si="240">K126+1</f>
        <v>1998</v>
      </c>
      <c r="M126" s="123">
        <f t="shared" ref="M126" si="241">L126+1</f>
        <v>1999</v>
      </c>
      <c r="N126" s="123">
        <f t="shared" ref="N126" si="242">M126+1</f>
        <v>2000</v>
      </c>
      <c r="O126" s="123">
        <f t="shared" ref="O126" si="243">N126+1</f>
        <v>2001</v>
      </c>
      <c r="P126" s="123">
        <f t="shared" ref="P126" si="244">O126+1</f>
        <v>2002</v>
      </c>
      <c r="Q126" s="123">
        <f t="shared" ref="Q126" si="245">P126+1</f>
        <v>2003</v>
      </c>
      <c r="R126" s="123">
        <f t="shared" ref="R126" si="246">Q126+1</f>
        <v>2004</v>
      </c>
      <c r="S126" s="123">
        <f t="shared" ref="S126" si="247">R126+1</f>
        <v>2005</v>
      </c>
      <c r="T126" s="123">
        <f t="shared" ref="T126" si="248">S126+1</f>
        <v>2006</v>
      </c>
      <c r="U126" s="123">
        <f t="shared" ref="U126" si="249">T126+1</f>
        <v>2007</v>
      </c>
      <c r="V126" s="123">
        <f t="shared" ref="V126" si="250">U126+1</f>
        <v>2008</v>
      </c>
      <c r="W126" s="123">
        <f t="shared" ref="W126" si="251">V126+1</f>
        <v>2009</v>
      </c>
      <c r="X126" s="123">
        <f t="shared" ref="X126" si="252">W126+1</f>
        <v>2010</v>
      </c>
      <c r="Y126" s="123">
        <f t="shared" ref="Y126" si="253">X126+1</f>
        <v>2011</v>
      </c>
      <c r="Z126" s="123">
        <f t="shared" ref="Z126" si="254">Y126+1</f>
        <v>2012</v>
      </c>
      <c r="AA126" s="123">
        <f t="shared" ref="AA126:AI126" si="255">Z126+1</f>
        <v>2013</v>
      </c>
      <c r="AB126" s="123">
        <f t="shared" si="255"/>
        <v>2014</v>
      </c>
      <c r="AC126" s="123">
        <f t="shared" si="255"/>
        <v>2015</v>
      </c>
      <c r="AD126" s="123">
        <f t="shared" si="255"/>
        <v>2016</v>
      </c>
      <c r="AE126" s="123">
        <f t="shared" si="255"/>
        <v>2017</v>
      </c>
      <c r="AF126" s="123">
        <f t="shared" si="255"/>
        <v>2018</v>
      </c>
      <c r="AG126" s="123">
        <f t="shared" si="255"/>
        <v>2019</v>
      </c>
      <c r="AH126" s="123">
        <f t="shared" si="255"/>
        <v>2020</v>
      </c>
      <c r="AI126" s="123">
        <f t="shared" si="255"/>
        <v>2021</v>
      </c>
    </row>
    <row r="127" spans="2:35" ht="12.75">
      <c r="B127" s="121" t="s">
        <v>198</v>
      </c>
      <c r="C127" s="143" t="s">
        <v>147</v>
      </c>
      <c r="D127" s="308">
        <v>602.33600000000001</v>
      </c>
      <c r="E127" s="308">
        <v>605.75199999999995</v>
      </c>
      <c r="F127" s="308">
        <v>621.77</v>
      </c>
      <c r="G127" s="308">
        <v>587.04399999999998</v>
      </c>
      <c r="H127" s="308">
        <v>639.89</v>
      </c>
      <c r="I127" s="308">
        <v>651.56399999999996</v>
      </c>
      <c r="J127" s="308">
        <v>701.03599999999994</v>
      </c>
      <c r="K127" s="308">
        <v>707.77700000000004</v>
      </c>
      <c r="L127" s="308">
        <v>679.678</v>
      </c>
      <c r="M127" s="308">
        <v>739.08100000000002</v>
      </c>
      <c r="N127" s="308">
        <v>733.61300000000006</v>
      </c>
      <c r="O127" s="308">
        <v>712.524</v>
      </c>
      <c r="P127" s="308">
        <v>751.15</v>
      </c>
      <c r="Q127" s="308">
        <v>742.02300000000002</v>
      </c>
      <c r="R127" s="308">
        <v>738.31700000000001</v>
      </c>
      <c r="S127" s="308">
        <v>697.29100000000005</v>
      </c>
      <c r="T127" s="308">
        <v>699.31399999999996</v>
      </c>
      <c r="U127" s="308">
        <v>712.90099999999995</v>
      </c>
      <c r="V127" s="308">
        <v>563.04300000000001</v>
      </c>
      <c r="W127" s="308">
        <v>631.18399999999997</v>
      </c>
      <c r="X127" s="308">
        <v>717.97500000000002</v>
      </c>
      <c r="Y127" s="308">
        <v>665.1</v>
      </c>
      <c r="Z127" s="308">
        <v>553.45000000000005</v>
      </c>
      <c r="AA127" s="308">
        <v>498.65</v>
      </c>
      <c r="AB127" s="308">
        <v>467.96300000000002</v>
      </c>
      <c r="AC127" s="308">
        <v>431.029</v>
      </c>
      <c r="AD127" s="308">
        <v>437.392</v>
      </c>
      <c r="AE127" s="308">
        <v>443.101</v>
      </c>
      <c r="AF127" s="308">
        <v>467.05799999999999</v>
      </c>
      <c r="AG127" s="308">
        <v>457.35300000000001</v>
      </c>
      <c r="AH127" s="308">
        <v>419.755</v>
      </c>
      <c r="AI127" s="308">
        <v>444.77600000000001</v>
      </c>
    </row>
    <row r="128" spans="2:35" ht="12.75">
      <c r="B128" s="360"/>
      <c r="C128" s="197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197"/>
      <c r="AH128" s="197"/>
      <c r="AI128" s="197"/>
    </row>
    <row r="129" spans="2:35" ht="12.7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372"/>
    </row>
    <row r="130" spans="2:35" ht="12.75">
      <c r="B130" s="1" t="s">
        <v>199</v>
      </c>
      <c r="C130" s="68"/>
      <c r="D130" s="2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2.75">
      <c r="B131" s="307" t="s">
        <v>128</v>
      </c>
      <c r="C131" s="307" t="s">
        <v>129</v>
      </c>
      <c r="D131" s="123">
        <v>1990</v>
      </c>
      <c r="E131" s="123">
        <f t="shared" ref="E131:R131" si="256">D131+1</f>
        <v>1991</v>
      </c>
      <c r="F131" s="123">
        <f t="shared" si="256"/>
        <v>1992</v>
      </c>
      <c r="G131" s="123">
        <f t="shared" si="256"/>
        <v>1993</v>
      </c>
      <c r="H131" s="123">
        <f t="shared" si="256"/>
        <v>1994</v>
      </c>
      <c r="I131" s="123">
        <f t="shared" si="256"/>
        <v>1995</v>
      </c>
      <c r="J131" s="123">
        <f t="shared" si="256"/>
        <v>1996</v>
      </c>
      <c r="K131" s="123">
        <f t="shared" si="256"/>
        <v>1997</v>
      </c>
      <c r="L131" s="123">
        <f t="shared" si="256"/>
        <v>1998</v>
      </c>
      <c r="M131" s="123">
        <f t="shared" si="256"/>
        <v>1999</v>
      </c>
      <c r="N131" s="123">
        <f t="shared" si="256"/>
        <v>2000</v>
      </c>
      <c r="O131" s="123">
        <f t="shared" si="256"/>
        <v>2001</v>
      </c>
      <c r="P131" s="123">
        <f t="shared" si="256"/>
        <v>2002</v>
      </c>
      <c r="Q131" s="123">
        <f t="shared" si="256"/>
        <v>2003</v>
      </c>
      <c r="R131" s="123">
        <f t="shared" si="256"/>
        <v>2004</v>
      </c>
      <c r="S131" s="123">
        <f t="shared" ref="S131:AI131" si="257">R131+1</f>
        <v>2005</v>
      </c>
      <c r="T131" s="123">
        <f t="shared" si="257"/>
        <v>2006</v>
      </c>
      <c r="U131" s="123">
        <f t="shared" si="257"/>
        <v>2007</v>
      </c>
      <c r="V131" s="123">
        <f t="shared" si="257"/>
        <v>2008</v>
      </c>
      <c r="W131" s="123">
        <f t="shared" si="257"/>
        <v>2009</v>
      </c>
      <c r="X131" s="123">
        <f t="shared" si="257"/>
        <v>2010</v>
      </c>
      <c r="Y131" s="123">
        <f t="shared" si="257"/>
        <v>2011</v>
      </c>
      <c r="Z131" s="123">
        <f t="shared" si="257"/>
        <v>2012</v>
      </c>
      <c r="AA131" s="123">
        <f t="shared" si="257"/>
        <v>2013</v>
      </c>
      <c r="AB131" s="123">
        <f t="shared" si="257"/>
        <v>2014</v>
      </c>
      <c r="AC131" s="123">
        <f t="shared" si="257"/>
        <v>2015</v>
      </c>
      <c r="AD131" s="123">
        <f t="shared" si="257"/>
        <v>2016</v>
      </c>
      <c r="AE131" s="123">
        <f t="shared" si="257"/>
        <v>2017</v>
      </c>
      <c r="AF131" s="123">
        <f t="shared" si="257"/>
        <v>2018</v>
      </c>
      <c r="AG131" s="123">
        <f t="shared" si="257"/>
        <v>2019</v>
      </c>
      <c r="AH131" s="123">
        <f t="shared" si="257"/>
        <v>2020</v>
      </c>
      <c r="AI131" s="123">
        <f t="shared" si="257"/>
        <v>2021</v>
      </c>
    </row>
    <row r="132" spans="2:35" ht="12.75">
      <c r="B132" s="121" t="s">
        <v>200</v>
      </c>
      <c r="C132" s="143" t="s">
        <v>147</v>
      </c>
      <c r="D132" s="163">
        <v>792.72199999999998</v>
      </c>
      <c r="E132" s="163">
        <v>786.83100000000002</v>
      </c>
      <c r="F132" s="163">
        <v>755.04200000000003</v>
      </c>
      <c r="G132" s="163">
        <v>685.47199999999998</v>
      </c>
      <c r="H132" s="163">
        <v>727.553</v>
      </c>
      <c r="I132" s="163">
        <v>758.53599999999994</v>
      </c>
      <c r="J132" s="163">
        <v>762.827</v>
      </c>
      <c r="K132" s="163">
        <v>767.27</v>
      </c>
      <c r="L132" s="163">
        <v>718.66600000000005</v>
      </c>
      <c r="M132" s="163">
        <v>778.54899999999998</v>
      </c>
      <c r="N132" s="163">
        <v>771.875</v>
      </c>
      <c r="O132" s="163">
        <v>736.54399999999998</v>
      </c>
      <c r="P132" s="163">
        <v>770.58699999999999</v>
      </c>
      <c r="Q132" s="163">
        <v>792.11400000000003</v>
      </c>
      <c r="R132" s="163">
        <v>809.09199999999998</v>
      </c>
      <c r="S132" s="163">
        <v>805.46100000000001</v>
      </c>
      <c r="T132" s="163">
        <v>832.47</v>
      </c>
      <c r="U132" s="163">
        <v>840.63400000000001</v>
      </c>
      <c r="V132" s="163">
        <v>725.11300000000006</v>
      </c>
      <c r="W132" s="163">
        <v>634.73299999999995</v>
      </c>
      <c r="X132" s="163">
        <v>730.35199999999998</v>
      </c>
      <c r="Y132" s="163">
        <v>669.88699999999994</v>
      </c>
      <c r="Z132" s="163">
        <v>612.04300000000001</v>
      </c>
      <c r="AA132" s="163">
        <v>628.38699999999994</v>
      </c>
      <c r="AB132" s="163">
        <v>608.34699999999998</v>
      </c>
      <c r="AC132" s="163">
        <v>563.428</v>
      </c>
      <c r="AD132" s="163">
        <v>567.16499999999996</v>
      </c>
      <c r="AE132" s="163">
        <v>597.21299999999997</v>
      </c>
      <c r="AF132" s="163">
        <v>611.01199999999994</v>
      </c>
      <c r="AG132" s="163">
        <v>571.63599999999997</v>
      </c>
      <c r="AH132" s="163">
        <v>475.91899999999998</v>
      </c>
      <c r="AI132" s="163">
        <v>581.56700000000001</v>
      </c>
    </row>
    <row r="133" spans="2:35" ht="12.75">
      <c r="B133" s="210"/>
      <c r="C133" s="197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197"/>
      <c r="AH133" s="197"/>
      <c r="AI133" s="197"/>
    </row>
    <row r="134" spans="2:35" ht="12.75">
      <c r="B134" s="24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2.75">
      <c r="B135" s="1" t="s">
        <v>201</v>
      </c>
      <c r="C135" s="68"/>
      <c r="D135" s="2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2.75">
      <c r="B136" s="307" t="s">
        <v>128</v>
      </c>
      <c r="C136" s="307" t="s">
        <v>129</v>
      </c>
      <c r="D136" s="123">
        <v>1990</v>
      </c>
      <c r="E136" s="123">
        <f t="shared" ref="E136:AI136" si="258">D136+1</f>
        <v>1991</v>
      </c>
      <c r="F136" s="123">
        <f t="shared" si="258"/>
        <v>1992</v>
      </c>
      <c r="G136" s="123">
        <f t="shared" si="258"/>
        <v>1993</v>
      </c>
      <c r="H136" s="123">
        <f t="shared" si="258"/>
        <v>1994</v>
      </c>
      <c r="I136" s="123">
        <f t="shared" si="258"/>
        <v>1995</v>
      </c>
      <c r="J136" s="123">
        <f t="shared" si="258"/>
        <v>1996</v>
      </c>
      <c r="K136" s="123">
        <f t="shared" si="258"/>
        <v>1997</v>
      </c>
      <c r="L136" s="123">
        <f t="shared" si="258"/>
        <v>1998</v>
      </c>
      <c r="M136" s="123">
        <f t="shared" si="258"/>
        <v>1999</v>
      </c>
      <c r="N136" s="123">
        <f t="shared" si="258"/>
        <v>2000</v>
      </c>
      <c r="O136" s="123">
        <f t="shared" si="258"/>
        <v>2001</v>
      </c>
      <c r="P136" s="123">
        <f t="shared" si="258"/>
        <v>2002</v>
      </c>
      <c r="Q136" s="123">
        <f t="shared" si="258"/>
        <v>2003</v>
      </c>
      <c r="R136" s="123">
        <f t="shared" si="258"/>
        <v>2004</v>
      </c>
      <c r="S136" s="123">
        <f t="shared" si="258"/>
        <v>2005</v>
      </c>
      <c r="T136" s="123">
        <f t="shared" si="258"/>
        <v>2006</v>
      </c>
      <c r="U136" s="123">
        <f t="shared" si="258"/>
        <v>2007</v>
      </c>
      <c r="V136" s="123">
        <f t="shared" si="258"/>
        <v>2008</v>
      </c>
      <c r="W136" s="123">
        <f t="shared" si="258"/>
        <v>2009</v>
      </c>
      <c r="X136" s="123">
        <f t="shared" si="258"/>
        <v>2010</v>
      </c>
      <c r="Y136" s="123">
        <f t="shared" si="258"/>
        <v>2011</v>
      </c>
      <c r="Z136" s="123">
        <f t="shared" si="258"/>
        <v>2012</v>
      </c>
      <c r="AA136" s="123">
        <f t="shared" si="258"/>
        <v>2013</v>
      </c>
      <c r="AB136" s="123">
        <f t="shared" si="258"/>
        <v>2014</v>
      </c>
      <c r="AC136" s="123">
        <f t="shared" si="258"/>
        <v>2015</v>
      </c>
      <c r="AD136" s="123">
        <f t="shared" si="258"/>
        <v>2016</v>
      </c>
      <c r="AE136" s="123">
        <f t="shared" si="258"/>
        <v>2017</v>
      </c>
      <c r="AF136" s="123">
        <f t="shared" si="258"/>
        <v>2018</v>
      </c>
      <c r="AG136" s="123">
        <f t="shared" si="258"/>
        <v>2019</v>
      </c>
      <c r="AH136" s="123">
        <f t="shared" si="258"/>
        <v>2020</v>
      </c>
      <c r="AI136" s="123">
        <f t="shared" si="258"/>
        <v>2021</v>
      </c>
    </row>
    <row r="137" spans="2:35" ht="12.75">
      <c r="B137" s="318" t="s">
        <v>202</v>
      </c>
      <c r="C137" s="143" t="s">
        <v>147</v>
      </c>
      <c r="D137" s="163">
        <v>2227.1640000000002</v>
      </c>
      <c r="E137" s="163">
        <v>2187.576</v>
      </c>
      <c r="F137" s="163">
        <v>2167.3919999999998</v>
      </c>
      <c r="G137" s="163">
        <v>2252.4830000000002</v>
      </c>
      <c r="H137" s="163">
        <v>2762.8919999999998</v>
      </c>
      <c r="I137" s="163">
        <v>2951.703</v>
      </c>
      <c r="J137" s="163">
        <v>3133.5619999999999</v>
      </c>
      <c r="K137" s="163">
        <v>2865.2979999999998</v>
      </c>
      <c r="L137" s="163">
        <v>2934.3150000000001</v>
      </c>
      <c r="M137" s="163">
        <v>2994.5990000000002</v>
      </c>
      <c r="N137" s="163">
        <v>3020.1790000000001</v>
      </c>
      <c r="O137" s="163">
        <v>2947.8440000000001</v>
      </c>
      <c r="P137" s="163">
        <v>3073.5929999999998</v>
      </c>
      <c r="Q137" s="163">
        <v>3255.3209999999999</v>
      </c>
      <c r="R137" s="163">
        <v>3323.5949999999998</v>
      </c>
      <c r="S137" s="163">
        <v>3374.5709999999999</v>
      </c>
      <c r="T137" s="163">
        <v>3372.7359999999999</v>
      </c>
      <c r="U137" s="163">
        <v>3416.7739999999999</v>
      </c>
      <c r="V137" s="163">
        <v>2698.7460000000001</v>
      </c>
      <c r="W137" s="163">
        <v>3043.4569999999999</v>
      </c>
      <c r="X137" s="163">
        <v>3018.6210000000001</v>
      </c>
      <c r="Y137" s="163">
        <v>2593.9279999999999</v>
      </c>
      <c r="Z137" s="163">
        <v>2425.5729999999999</v>
      </c>
      <c r="AA137" s="163">
        <v>2538.5859999999998</v>
      </c>
      <c r="AB137" s="163">
        <v>2517.982</v>
      </c>
      <c r="AC137" s="163">
        <v>2259.69</v>
      </c>
      <c r="AD137" s="163">
        <v>1951.7059999999999</v>
      </c>
      <c r="AE137" s="163">
        <v>2100.232</v>
      </c>
      <c r="AF137" s="163">
        <v>1994.0129999999999</v>
      </c>
      <c r="AG137" s="163">
        <v>1979.81</v>
      </c>
      <c r="AH137" s="163">
        <v>1873.576</v>
      </c>
      <c r="AI137" s="163">
        <v>1897.8520000000001</v>
      </c>
    </row>
    <row r="138" spans="2:35" ht="12.75">
      <c r="B138" s="210"/>
      <c r="C138" s="197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197"/>
      <c r="AH138" s="197"/>
      <c r="AI138" s="197"/>
    </row>
    <row r="139" spans="2:35" ht="12.75">
      <c r="B139" s="24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2.75">
      <c r="B140" s="1" t="s">
        <v>203</v>
      </c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2.75">
      <c r="B141" s="307" t="s">
        <v>128</v>
      </c>
      <c r="C141" s="307" t="s">
        <v>129</v>
      </c>
      <c r="D141" s="123">
        <v>1990</v>
      </c>
      <c r="E141" s="123">
        <f t="shared" ref="E141" si="259">D141+1</f>
        <v>1991</v>
      </c>
      <c r="F141" s="123">
        <f t="shared" ref="F141" si="260">E141+1</f>
        <v>1992</v>
      </c>
      <c r="G141" s="123">
        <f t="shared" ref="G141" si="261">F141+1</f>
        <v>1993</v>
      </c>
      <c r="H141" s="123">
        <f t="shared" ref="H141" si="262">G141+1</f>
        <v>1994</v>
      </c>
      <c r="I141" s="123">
        <f t="shared" ref="I141" si="263">H141+1</f>
        <v>1995</v>
      </c>
      <c r="J141" s="123">
        <f t="shared" ref="J141" si="264">I141+1</f>
        <v>1996</v>
      </c>
      <c r="K141" s="123">
        <f t="shared" ref="K141" si="265">J141+1</f>
        <v>1997</v>
      </c>
      <c r="L141" s="123">
        <f t="shared" ref="L141" si="266">K141+1</f>
        <v>1998</v>
      </c>
      <c r="M141" s="123">
        <f t="shared" ref="M141" si="267">L141+1</f>
        <v>1999</v>
      </c>
      <c r="N141" s="123">
        <f t="shared" ref="N141" si="268">M141+1</f>
        <v>2000</v>
      </c>
      <c r="O141" s="123">
        <f t="shared" ref="O141" si="269">N141+1</f>
        <v>2001</v>
      </c>
      <c r="P141" s="123">
        <f t="shared" ref="P141" si="270">O141+1</f>
        <v>2002</v>
      </c>
      <c r="Q141" s="123">
        <f t="shared" ref="Q141" si="271">P141+1</f>
        <v>2003</v>
      </c>
      <c r="R141" s="123">
        <f t="shared" ref="R141" si="272">Q141+1</f>
        <v>2004</v>
      </c>
      <c r="S141" s="123">
        <f t="shared" ref="S141" si="273">R141+1</f>
        <v>2005</v>
      </c>
      <c r="T141" s="123">
        <f t="shared" ref="T141" si="274">S141+1</f>
        <v>2006</v>
      </c>
      <c r="U141" s="123">
        <f t="shared" ref="U141" si="275">T141+1</f>
        <v>2007</v>
      </c>
      <c r="V141" s="123">
        <f t="shared" ref="V141" si="276">U141+1</f>
        <v>2008</v>
      </c>
      <c r="W141" s="123">
        <f t="shared" ref="W141" si="277">V141+1</f>
        <v>2009</v>
      </c>
      <c r="X141" s="123">
        <f t="shared" ref="X141" si="278">W141+1</f>
        <v>2010</v>
      </c>
      <c r="Y141" s="123">
        <f t="shared" ref="Y141" si="279">X141+1</f>
        <v>2011</v>
      </c>
      <c r="Z141" s="123">
        <f t="shared" ref="Z141" si="280">Y141+1</f>
        <v>2012</v>
      </c>
      <c r="AA141" s="123">
        <f t="shared" ref="AA141:AI141" si="281">Z141+1</f>
        <v>2013</v>
      </c>
      <c r="AB141" s="123">
        <f t="shared" si="281"/>
        <v>2014</v>
      </c>
      <c r="AC141" s="123">
        <f t="shared" si="281"/>
        <v>2015</v>
      </c>
      <c r="AD141" s="123">
        <f t="shared" si="281"/>
        <v>2016</v>
      </c>
      <c r="AE141" s="123">
        <f t="shared" si="281"/>
        <v>2017</v>
      </c>
      <c r="AF141" s="123">
        <f t="shared" si="281"/>
        <v>2018</v>
      </c>
      <c r="AG141" s="123">
        <f t="shared" si="281"/>
        <v>2019</v>
      </c>
      <c r="AH141" s="123">
        <f t="shared" si="281"/>
        <v>2020</v>
      </c>
      <c r="AI141" s="123">
        <f t="shared" si="281"/>
        <v>2021</v>
      </c>
    </row>
    <row r="142" spans="2:35" ht="14.25">
      <c r="B142" s="356" t="s">
        <v>396</v>
      </c>
      <c r="C142" s="143" t="s">
        <v>136</v>
      </c>
      <c r="D142" s="319">
        <v>0.38992764091676207</v>
      </c>
      <c r="E142" s="319">
        <v>0.38992764091676207</v>
      </c>
      <c r="F142" s="319">
        <v>0.38992764091676207</v>
      </c>
      <c r="G142" s="319">
        <v>0.38992764091676207</v>
      </c>
      <c r="H142" s="319">
        <v>0.38992764091676207</v>
      </c>
      <c r="I142" s="319">
        <v>0.38992764091676207</v>
      </c>
      <c r="J142" s="319">
        <v>0.38992764091676207</v>
      </c>
      <c r="K142" s="319">
        <v>0.39865395177075064</v>
      </c>
      <c r="L142" s="319">
        <v>0.41646353109458767</v>
      </c>
      <c r="M142" s="319">
        <v>0.41646353109458767</v>
      </c>
      <c r="N142" s="319">
        <v>0.40991893108308014</v>
      </c>
      <c r="O142" s="319">
        <v>0.4136851479128249</v>
      </c>
      <c r="P142" s="319">
        <v>0.4136851479128249</v>
      </c>
      <c r="Q142" s="319">
        <v>0.41151389066812605</v>
      </c>
      <c r="R142" s="319">
        <v>0.41151389066812605</v>
      </c>
      <c r="S142" s="319">
        <v>0.37391390402438957</v>
      </c>
      <c r="T142" s="319">
        <v>0.37391390402438957</v>
      </c>
      <c r="U142" s="319">
        <v>0.37391390402438957</v>
      </c>
      <c r="V142" s="319">
        <v>0.37391390402438957</v>
      </c>
      <c r="W142" s="319">
        <v>0.37391390402438957</v>
      </c>
      <c r="X142" s="319">
        <v>0.37391390402438957</v>
      </c>
      <c r="Y142" s="319">
        <v>0.37391390402438957</v>
      </c>
      <c r="Z142" s="319">
        <v>0.37391390402438957</v>
      </c>
      <c r="AA142" s="319">
        <v>0.37391390402438957</v>
      </c>
      <c r="AB142" s="319">
        <v>0.37391390402438957</v>
      </c>
      <c r="AC142" s="319">
        <v>0.37391390402438957</v>
      </c>
      <c r="AD142" s="319">
        <v>0.37391390402438957</v>
      </c>
      <c r="AE142" s="319">
        <v>0.37391390402438957</v>
      </c>
      <c r="AF142" s="319">
        <v>0.37391390402438957</v>
      </c>
      <c r="AG142" s="319">
        <v>0.37391390402438957</v>
      </c>
      <c r="AH142" s="319">
        <v>0.37391390402438957</v>
      </c>
      <c r="AI142" s="319">
        <v>0.37391390402438957</v>
      </c>
    </row>
    <row r="143" spans="2:35" ht="12.75">
      <c r="B143" s="241"/>
      <c r="C143" s="197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197"/>
      <c r="AH143" s="197"/>
      <c r="AI143" s="197"/>
    </row>
    <row r="144" spans="2:35" ht="12.75">
      <c r="B144" s="72"/>
      <c r="C144" s="69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</row>
    <row r="145" spans="2:35" ht="12.75">
      <c r="B145" s="1" t="s">
        <v>204</v>
      </c>
      <c r="C145" s="69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</row>
    <row r="146" spans="2:35" ht="12.75">
      <c r="B146" s="307" t="s">
        <v>128</v>
      </c>
      <c r="C146" s="307" t="s">
        <v>129</v>
      </c>
      <c r="D146" s="123">
        <v>1990</v>
      </c>
      <c r="E146" s="123">
        <f t="shared" ref="E146" si="282">D146+1</f>
        <v>1991</v>
      </c>
      <c r="F146" s="123">
        <f t="shared" ref="F146" si="283">E146+1</f>
        <v>1992</v>
      </c>
      <c r="G146" s="123">
        <f t="shared" ref="G146" si="284">F146+1</f>
        <v>1993</v>
      </c>
      <c r="H146" s="123">
        <f t="shared" ref="H146" si="285">G146+1</f>
        <v>1994</v>
      </c>
      <c r="I146" s="123">
        <f t="shared" ref="I146" si="286">H146+1</f>
        <v>1995</v>
      </c>
      <c r="J146" s="123">
        <f t="shared" ref="J146" si="287">I146+1</f>
        <v>1996</v>
      </c>
      <c r="K146" s="123">
        <f t="shared" ref="K146" si="288">J146+1</f>
        <v>1997</v>
      </c>
      <c r="L146" s="123">
        <f t="shared" ref="L146" si="289">K146+1</f>
        <v>1998</v>
      </c>
      <c r="M146" s="123">
        <f t="shared" ref="M146" si="290">L146+1</f>
        <v>1999</v>
      </c>
      <c r="N146" s="123">
        <f t="shared" ref="N146" si="291">M146+1</f>
        <v>2000</v>
      </c>
      <c r="O146" s="123">
        <f t="shared" ref="O146" si="292">N146+1</f>
        <v>2001</v>
      </c>
      <c r="P146" s="123">
        <f t="shared" ref="P146" si="293">O146+1</f>
        <v>2002</v>
      </c>
      <c r="Q146" s="123">
        <f t="shared" ref="Q146" si="294">P146+1</f>
        <v>2003</v>
      </c>
      <c r="R146" s="123">
        <f t="shared" ref="R146" si="295">Q146+1</f>
        <v>2004</v>
      </c>
      <c r="S146" s="123">
        <f t="shared" ref="S146" si="296">R146+1</f>
        <v>2005</v>
      </c>
      <c r="T146" s="123">
        <f t="shared" ref="T146" si="297">S146+1</f>
        <v>2006</v>
      </c>
      <c r="U146" s="123">
        <f t="shared" ref="U146" si="298">T146+1</f>
        <v>2007</v>
      </c>
      <c r="V146" s="123">
        <f t="shared" ref="V146" si="299">U146+1</f>
        <v>2008</v>
      </c>
      <c r="W146" s="123">
        <f t="shared" ref="W146" si="300">V146+1</f>
        <v>2009</v>
      </c>
      <c r="X146" s="123">
        <f t="shared" ref="X146" si="301">W146+1</f>
        <v>2010</v>
      </c>
      <c r="Y146" s="123">
        <f t="shared" ref="Y146" si="302">X146+1</f>
        <v>2011</v>
      </c>
      <c r="Z146" s="123">
        <f t="shared" ref="Z146" si="303">Y146+1</f>
        <v>2012</v>
      </c>
      <c r="AA146" s="123">
        <f t="shared" ref="AA146:AI146" si="304">Z146+1</f>
        <v>2013</v>
      </c>
      <c r="AB146" s="123">
        <f t="shared" si="304"/>
        <v>2014</v>
      </c>
      <c r="AC146" s="123">
        <f t="shared" si="304"/>
        <v>2015</v>
      </c>
      <c r="AD146" s="123">
        <f t="shared" si="304"/>
        <v>2016</v>
      </c>
      <c r="AE146" s="123">
        <f t="shared" si="304"/>
        <v>2017</v>
      </c>
      <c r="AF146" s="123">
        <f t="shared" si="304"/>
        <v>2018</v>
      </c>
      <c r="AG146" s="123">
        <f t="shared" si="304"/>
        <v>2019</v>
      </c>
      <c r="AH146" s="123">
        <f t="shared" si="304"/>
        <v>2020</v>
      </c>
      <c r="AI146" s="123">
        <f t="shared" si="304"/>
        <v>2021</v>
      </c>
    </row>
    <row r="147" spans="2:35" ht="12.75">
      <c r="B147" s="121" t="s">
        <v>205</v>
      </c>
      <c r="C147" s="143" t="s">
        <v>147</v>
      </c>
      <c r="D147" s="308">
        <v>300.35599999999999</v>
      </c>
      <c r="E147" s="308">
        <v>313.34300000000002</v>
      </c>
      <c r="F147" s="308">
        <v>294.41199999999998</v>
      </c>
      <c r="G147" s="308">
        <v>286.45600000000002</v>
      </c>
      <c r="H147" s="308">
        <v>312.81799999999998</v>
      </c>
      <c r="I147" s="308">
        <v>318.59500000000003</v>
      </c>
      <c r="J147" s="308">
        <v>345.45600000000002</v>
      </c>
      <c r="K147" s="308">
        <v>325.58600000000001</v>
      </c>
      <c r="L147" s="308">
        <v>296.84300000000002</v>
      </c>
      <c r="M147" s="308">
        <v>296</v>
      </c>
      <c r="N147" s="308">
        <v>288.10300000000001</v>
      </c>
      <c r="O147" s="308">
        <v>254.01499999999999</v>
      </c>
      <c r="P147" s="308">
        <v>268.22500000000002</v>
      </c>
      <c r="Q147" s="308">
        <v>257.435</v>
      </c>
      <c r="R147" s="308">
        <v>257.16800000000001</v>
      </c>
      <c r="S147" s="308">
        <v>215.739</v>
      </c>
      <c r="T147" s="308">
        <v>177.14699999999999</v>
      </c>
      <c r="U147" s="308">
        <v>181.25299999999999</v>
      </c>
      <c r="V147" s="308">
        <v>158.74600000000001</v>
      </c>
      <c r="W147" s="308">
        <v>136.673</v>
      </c>
      <c r="X147" s="308">
        <v>159.501</v>
      </c>
      <c r="Y147" s="308">
        <v>148</v>
      </c>
      <c r="Z147" s="308">
        <v>161.68</v>
      </c>
      <c r="AA147" s="308">
        <v>158.304</v>
      </c>
      <c r="AB147" s="308">
        <v>155.68100000000001</v>
      </c>
      <c r="AC147" s="308">
        <v>159.44800000000001</v>
      </c>
      <c r="AD147" s="308">
        <v>156.16800000000001</v>
      </c>
      <c r="AE147" s="308">
        <v>162.858</v>
      </c>
      <c r="AF147" s="308">
        <v>154.65600000000001</v>
      </c>
      <c r="AG147" s="308">
        <v>160.155</v>
      </c>
      <c r="AH147" s="308">
        <v>137.09200000000001</v>
      </c>
      <c r="AI147" s="308">
        <v>151.15899999999999</v>
      </c>
    </row>
    <row r="148" spans="2:35" ht="12.75">
      <c r="B148" s="241"/>
      <c r="C148" s="197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197"/>
      <c r="AH148" s="249"/>
      <c r="AI148" s="249"/>
    </row>
    <row r="149" spans="2:35" ht="12.75">
      <c r="B149" s="72"/>
      <c r="C149" s="69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</row>
    <row r="150" spans="2:35" ht="12.75">
      <c r="B150" s="1" t="s">
        <v>206</v>
      </c>
      <c r="C150" s="69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</row>
    <row r="151" spans="2:35" ht="12.75">
      <c r="B151" s="307" t="s">
        <v>128</v>
      </c>
      <c r="C151" s="307" t="s">
        <v>129</v>
      </c>
      <c r="D151" s="123">
        <v>1990</v>
      </c>
      <c r="E151" s="123">
        <f t="shared" ref="E151" si="305">D151+1</f>
        <v>1991</v>
      </c>
      <c r="F151" s="123">
        <f t="shared" ref="F151" si="306">E151+1</f>
        <v>1992</v>
      </c>
      <c r="G151" s="123">
        <f t="shared" ref="G151" si="307">F151+1</f>
        <v>1993</v>
      </c>
      <c r="H151" s="123">
        <f t="shared" ref="H151" si="308">G151+1</f>
        <v>1994</v>
      </c>
      <c r="I151" s="123">
        <f t="shared" ref="I151" si="309">H151+1</f>
        <v>1995</v>
      </c>
      <c r="J151" s="123">
        <f t="shared" ref="J151" si="310">I151+1</f>
        <v>1996</v>
      </c>
      <c r="K151" s="123">
        <f t="shared" ref="K151" si="311">J151+1</f>
        <v>1997</v>
      </c>
      <c r="L151" s="123">
        <f t="shared" ref="L151" si="312">K151+1</f>
        <v>1998</v>
      </c>
      <c r="M151" s="123">
        <f t="shared" ref="M151" si="313">L151+1</f>
        <v>1999</v>
      </c>
      <c r="N151" s="123">
        <f t="shared" ref="N151" si="314">M151+1</f>
        <v>2000</v>
      </c>
      <c r="O151" s="123">
        <f t="shared" ref="O151" si="315">N151+1</f>
        <v>2001</v>
      </c>
      <c r="P151" s="123">
        <f t="shared" ref="P151" si="316">O151+1</f>
        <v>2002</v>
      </c>
      <c r="Q151" s="123">
        <f t="shared" ref="Q151" si="317">P151+1</f>
        <v>2003</v>
      </c>
      <c r="R151" s="123">
        <f t="shared" ref="R151" si="318">Q151+1</f>
        <v>2004</v>
      </c>
      <c r="S151" s="123">
        <f t="shared" ref="S151" si="319">R151+1</f>
        <v>2005</v>
      </c>
      <c r="T151" s="123">
        <f t="shared" ref="T151" si="320">S151+1</f>
        <v>2006</v>
      </c>
      <c r="U151" s="123">
        <f t="shared" ref="U151" si="321">T151+1</f>
        <v>2007</v>
      </c>
      <c r="V151" s="123">
        <f t="shared" ref="V151" si="322">U151+1</f>
        <v>2008</v>
      </c>
      <c r="W151" s="123">
        <f t="shared" ref="W151" si="323">V151+1</f>
        <v>2009</v>
      </c>
      <c r="X151" s="123">
        <f t="shared" ref="X151" si="324">W151+1</f>
        <v>2010</v>
      </c>
      <c r="Y151" s="123">
        <f t="shared" ref="Y151" si="325">X151+1</f>
        <v>2011</v>
      </c>
      <c r="Z151" s="123">
        <f t="shared" ref="Z151" si="326">Y151+1</f>
        <v>2012</v>
      </c>
      <c r="AA151" s="123">
        <f t="shared" ref="AA151:AI151" si="327">Z151+1</f>
        <v>2013</v>
      </c>
      <c r="AB151" s="123">
        <f t="shared" si="327"/>
        <v>2014</v>
      </c>
      <c r="AC151" s="123">
        <f t="shared" si="327"/>
        <v>2015</v>
      </c>
      <c r="AD151" s="123">
        <f t="shared" si="327"/>
        <v>2016</v>
      </c>
      <c r="AE151" s="123">
        <f t="shared" si="327"/>
        <v>2017</v>
      </c>
      <c r="AF151" s="123">
        <f t="shared" si="327"/>
        <v>2018</v>
      </c>
      <c r="AG151" s="123">
        <f t="shared" si="327"/>
        <v>2019</v>
      </c>
      <c r="AH151" s="123">
        <f t="shared" si="327"/>
        <v>2020</v>
      </c>
      <c r="AI151" s="123">
        <f t="shared" si="327"/>
        <v>2021</v>
      </c>
    </row>
    <row r="152" spans="2:35" ht="14.25">
      <c r="B152" s="356" t="s">
        <v>397</v>
      </c>
      <c r="C152" s="143" t="s">
        <v>136</v>
      </c>
      <c r="D152" s="319">
        <v>1.1950658761528328</v>
      </c>
      <c r="E152" s="319">
        <v>1.1950658761528328</v>
      </c>
      <c r="F152" s="319">
        <v>1.1950658761528328</v>
      </c>
      <c r="G152" s="319">
        <v>1.1950658761528328</v>
      </c>
      <c r="H152" s="319">
        <v>1.1950658761528328</v>
      </c>
      <c r="I152" s="319">
        <v>1.1950658761528328</v>
      </c>
      <c r="J152" s="319">
        <v>1.1950658761528328</v>
      </c>
      <c r="K152" s="319">
        <v>1.2515892621870883</v>
      </c>
      <c r="L152" s="319">
        <v>1.2515892621870883</v>
      </c>
      <c r="M152" s="319">
        <v>1.2302660686532074</v>
      </c>
      <c r="N152" s="319">
        <v>1.2302660686532074</v>
      </c>
      <c r="O152" s="319">
        <v>1.1062434123847169</v>
      </c>
      <c r="P152" s="319">
        <v>1.1062434123847169</v>
      </c>
      <c r="Q152" s="319">
        <v>1.1062434123847169</v>
      </c>
      <c r="R152" s="319">
        <v>1.1062434123847169</v>
      </c>
      <c r="S152" s="319">
        <v>1.1062434123847169</v>
      </c>
      <c r="T152" s="319">
        <v>1.1062434123847169</v>
      </c>
      <c r="U152" s="319">
        <v>1.1062434123847169</v>
      </c>
      <c r="V152" s="319">
        <v>1.1062434123847169</v>
      </c>
      <c r="W152" s="319">
        <v>1.1062434123847169</v>
      </c>
      <c r="X152" s="319">
        <v>1.1062434123847169</v>
      </c>
      <c r="Y152" s="319">
        <v>1.0352017540357463</v>
      </c>
      <c r="Z152" s="319">
        <v>1.0352017540357463</v>
      </c>
      <c r="AA152" s="319">
        <v>1.0352017540357463</v>
      </c>
      <c r="AB152" s="319">
        <v>1.0352017540357463</v>
      </c>
      <c r="AC152" s="319">
        <v>1.0352017540357463</v>
      </c>
      <c r="AD152" s="319">
        <v>1.0352017540357463</v>
      </c>
      <c r="AE152" s="319">
        <v>1.0352017540357463</v>
      </c>
      <c r="AF152" s="319">
        <v>1.0352017540357463</v>
      </c>
      <c r="AG152" s="319">
        <v>1.064434050651442</v>
      </c>
      <c r="AH152" s="319">
        <v>1.064434050651442</v>
      </c>
      <c r="AI152" s="319">
        <v>1.064434050651442</v>
      </c>
    </row>
    <row r="153" spans="2:35" ht="12.75">
      <c r="B153" s="241"/>
      <c r="C153" s="358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197"/>
      <c r="AH153" s="249"/>
      <c r="AI153" s="249"/>
    </row>
    <row r="154" spans="2:35" ht="12.75">
      <c r="B154" s="72"/>
      <c r="C154" s="69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</row>
    <row r="155" spans="2:35" ht="12.75">
      <c r="B155" s="1" t="s">
        <v>207</v>
      </c>
      <c r="C155" s="69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</row>
    <row r="156" spans="2:35" ht="12.75">
      <c r="B156" s="307" t="s">
        <v>128</v>
      </c>
      <c r="C156" s="307" t="s">
        <v>129</v>
      </c>
      <c r="D156" s="123">
        <v>1990</v>
      </c>
      <c r="E156" s="123">
        <f t="shared" ref="E156" si="328">D156+1</f>
        <v>1991</v>
      </c>
      <c r="F156" s="123">
        <f t="shared" ref="F156" si="329">E156+1</f>
        <v>1992</v>
      </c>
      <c r="G156" s="123">
        <f t="shared" ref="G156" si="330">F156+1</f>
        <v>1993</v>
      </c>
      <c r="H156" s="123">
        <f t="shared" ref="H156" si="331">G156+1</f>
        <v>1994</v>
      </c>
      <c r="I156" s="123">
        <f t="shared" ref="I156" si="332">H156+1</f>
        <v>1995</v>
      </c>
      <c r="J156" s="123">
        <f t="shared" ref="J156" si="333">I156+1</f>
        <v>1996</v>
      </c>
      <c r="K156" s="123">
        <f t="shared" ref="K156" si="334">J156+1</f>
        <v>1997</v>
      </c>
      <c r="L156" s="123">
        <f t="shared" ref="L156" si="335">K156+1</f>
        <v>1998</v>
      </c>
      <c r="M156" s="123">
        <f t="shared" ref="M156" si="336">L156+1</f>
        <v>1999</v>
      </c>
      <c r="N156" s="123">
        <f t="shared" ref="N156" si="337">M156+1</f>
        <v>2000</v>
      </c>
      <c r="O156" s="123">
        <f t="shared" ref="O156" si="338">N156+1</f>
        <v>2001</v>
      </c>
      <c r="P156" s="123">
        <f t="shared" ref="P156" si="339">O156+1</f>
        <v>2002</v>
      </c>
      <c r="Q156" s="123">
        <f t="shared" ref="Q156" si="340">P156+1</f>
        <v>2003</v>
      </c>
      <c r="R156" s="123">
        <f t="shared" ref="R156" si="341">Q156+1</f>
        <v>2004</v>
      </c>
      <c r="S156" s="123">
        <f t="shared" ref="S156" si="342">R156+1</f>
        <v>2005</v>
      </c>
      <c r="T156" s="123">
        <f t="shared" ref="T156" si="343">S156+1</f>
        <v>2006</v>
      </c>
      <c r="U156" s="123">
        <f t="shared" ref="U156" si="344">T156+1</f>
        <v>2007</v>
      </c>
      <c r="V156" s="123">
        <f t="shared" ref="V156" si="345">U156+1</f>
        <v>2008</v>
      </c>
      <c r="W156" s="123">
        <f t="shared" ref="W156" si="346">V156+1</f>
        <v>2009</v>
      </c>
      <c r="X156" s="123">
        <f t="shared" ref="X156" si="347">W156+1</f>
        <v>2010</v>
      </c>
      <c r="Y156" s="123">
        <f t="shared" ref="Y156" si="348">X156+1</f>
        <v>2011</v>
      </c>
      <c r="Z156" s="123">
        <f t="shared" ref="Z156" si="349">Y156+1</f>
        <v>2012</v>
      </c>
      <c r="AA156" s="123">
        <f t="shared" ref="AA156:AI156" si="350">Z156+1</f>
        <v>2013</v>
      </c>
      <c r="AB156" s="123">
        <f t="shared" si="350"/>
        <v>2014</v>
      </c>
      <c r="AC156" s="123">
        <f t="shared" si="350"/>
        <v>2015</v>
      </c>
      <c r="AD156" s="123">
        <f t="shared" si="350"/>
        <v>2016</v>
      </c>
      <c r="AE156" s="123">
        <f t="shared" si="350"/>
        <v>2017</v>
      </c>
      <c r="AF156" s="123">
        <f t="shared" si="350"/>
        <v>2018</v>
      </c>
      <c r="AG156" s="123">
        <f t="shared" si="350"/>
        <v>2019</v>
      </c>
      <c r="AH156" s="123">
        <f t="shared" si="350"/>
        <v>2020</v>
      </c>
      <c r="AI156" s="123">
        <f t="shared" si="350"/>
        <v>2021</v>
      </c>
    </row>
    <row r="157" spans="2:35" ht="12.75">
      <c r="B157" s="356" t="s">
        <v>395</v>
      </c>
      <c r="C157" s="143" t="s">
        <v>147</v>
      </c>
      <c r="D157" s="308">
        <v>103.303</v>
      </c>
      <c r="E157" s="308">
        <v>98.721000000000004</v>
      </c>
      <c r="F157" s="308">
        <v>105.43899999999999</v>
      </c>
      <c r="G157" s="308">
        <v>110.944</v>
      </c>
      <c r="H157" s="308">
        <v>118.217</v>
      </c>
      <c r="I157" s="308">
        <v>115.78400000000001</v>
      </c>
      <c r="J157" s="308">
        <v>121.199</v>
      </c>
      <c r="K157" s="308">
        <v>136.34399999999999</v>
      </c>
      <c r="L157" s="308">
        <v>133.149</v>
      </c>
      <c r="M157" s="308">
        <v>133.96899999999999</v>
      </c>
      <c r="N157" s="308">
        <v>132.249</v>
      </c>
      <c r="O157" s="308">
        <v>108.633</v>
      </c>
      <c r="P157" s="308">
        <v>103.14100000000001</v>
      </c>
      <c r="Q157" s="308">
        <v>109.87</v>
      </c>
      <c r="R157" s="308">
        <v>111.604</v>
      </c>
      <c r="S157" s="308">
        <v>102.779</v>
      </c>
      <c r="T157" s="308">
        <v>106.26600000000001</v>
      </c>
      <c r="U157" s="308">
        <v>103.825</v>
      </c>
      <c r="V157" s="308">
        <v>86.423000000000002</v>
      </c>
      <c r="W157" s="308">
        <v>84.894000000000005</v>
      </c>
      <c r="X157" s="308">
        <v>92.551000000000002</v>
      </c>
      <c r="Y157" s="308">
        <v>87.548000000000002</v>
      </c>
      <c r="Z157" s="308">
        <v>75.197000000000003</v>
      </c>
      <c r="AA157" s="308">
        <v>85.918000000000006</v>
      </c>
      <c r="AB157" s="308">
        <v>85.257000000000005</v>
      </c>
      <c r="AC157" s="308">
        <v>86.962000000000003</v>
      </c>
      <c r="AD157" s="308">
        <v>87.608999999999995</v>
      </c>
      <c r="AE157" s="308">
        <v>90.409000000000006</v>
      </c>
      <c r="AF157" s="308">
        <v>88.518000000000001</v>
      </c>
      <c r="AG157" s="308">
        <v>79.757999999999996</v>
      </c>
      <c r="AH157" s="308">
        <v>74.001999999999995</v>
      </c>
      <c r="AI157" s="308">
        <v>86.733999999999995</v>
      </c>
    </row>
    <row r="158" spans="2:35" ht="12.75">
      <c r="B158" s="210"/>
      <c r="C158" s="197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197"/>
      <c r="AH158" s="249"/>
      <c r="AI158" s="249"/>
    </row>
    <row r="159" spans="2:35" ht="12.75">
      <c r="B159" s="72"/>
      <c r="C159" s="69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</row>
    <row r="160" spans="2:35" ht="12.75">
      <c r="B160" s="1" t="s">
        <v>208</v>
      </c>
      <c r="C160" s="69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</row>
    <row r="161" spans="2:35" ht="12.75">
      <c r="B161" s="307" t="s">
        <v>128</v>
      </c>
      <c r="C161" s="307" t="s">
        <v>129</v>
      </c>
      <c r="D161" s="123">
        <v>1990</v>
      </c>
      <c r="E161" s="123">
        <f t="shared" ref="E161" si="351">D161+1</f>
        <v>1991</v>
      </c>
      <c r="F161" s="123">
        <f t="shared" ref="F161" si="352">E161+1</f>
        <v>1992</v>
      </c>
      <c r="G161" s="123">
        <f t="shared" ref="G161" si="353">F161+1</f>
        <v>1993</v>
      </c>
      <c r="H161" s="123">
        <f t="shared" ref="H161" si="354">G161+1</f>
        <v>1994</v>
      </c>
      <c r="I161" s="123">
        <f t="shared" ref="I161" si="355">H161+1</f>
        <v>1995</v>
      </c>
      <c r="J161" s="123">
        <f t="shared" ref="J161" si="356">I161+1</f>
        <v>1996</v>
      </c>
      <c r="K161" s="123">
        <f t="shared" ref="K161" si="357">J161+1</f>
        <v>1997</v>
      </c>
      <c r="L161" s="123">
        <f t="shared" ref="L161" si="358">K161+1</f>
        <v>1998</v>
      </c>
      <c r="M161" s="123">
        <f t="shared" ref="M161" si="359">L161+1</f>
        <v>1999</v>
      </c>
      <c r="N161" s="123">
        <f t="shared" ref="N161" si="360">M161+1</f>
        <v>2000</v>
      </c>
      <c r="O161" s="123">
        <f t="shared" ref="O161" si="361">N161+1</f>
        <v>2001</v>
      </c>
      <c r="P161" s="123">
        <f t="shared" ref="P161" si="362">O161+1</f>
        <v>2002</v>
      </c>
      <c r="Q161" s="123">
        <f t="shared" ref="Q161" si="363">P161+1</f>
        <v>2003</v>
      </c>
      <c r="R161" s="123">
        <f t="shared" ref="R161" si="364">Q161+1</f>
        <v>2004</v>
      </c>
      <c r="S161" s="123">
        <f t="shared" ref="S161" si="365">R161+1</f>
        <v>2005</v>
      </c>
      <c r="T161" s="123">
        <f t="shared" ref="T161" si="366">S161+1</f>
        <v>2006</v>
      </c>
      <c r="U161" s="123">
        <f t="shared" ref="U161" si="367">T161+1</f>
        <v>2007</v>
      </c>
      <c r="V161" s="123">
        <f t="shared" ref="V161" si="368">U161+1</f>
        <v>2008</v>
      </c>
      <c r="W161" s="123">
        <f t="shared" ref="W161" si="369">V161+1</f>
        <v>2009</v>
      </c>
      <c r="X161" s="123">
        <f t="shared" ref="X161" si="370">W161+1</f>
        <v>2010</v>
      </c>
      <c r="Y161" s="123">
        <f t="shared" ref="Y161" si="371">X161+1</f>
        <v>2011</v>
      </c>
      <c r="Z161" s="123">
        <f t="shared" ref="Z161" si="372">Y161+1</f>
        <v>2012</v>
      </c>
      <c r="AA161" s="123">
        <f t="shared" ref="AA161" si="373">Z161+1</f>
        <v>2013</v>
      </c>
      <c r="AB161" s="123">
        <f t="shared" ref="AB161:AI161" si="374">AA161+1</f>
        <v>2014</v>
      </c>
      <c r="AC161" s="123">
        <f t="shared" si="374"/>
        <v>2015</v>
      </c>
      <c r="AD161" s="123">
        <f t="shared" si="374"/>
        <v>2016</v>
      </c>
      <c r="AE161" s="123">
        <f t="shared" si="374"/>
        <v>2017</v>
      </c>
      <c r="AF161" s="123">
        <f t="shared" si="374"/>
        <v>2018</v>
      </c>
      <c r="AG161" s="123">
        <f t="shared" si="374"/>
        <v>2019</v>
      </c>
      <c r="AH161" s="123">
        <f t="shared" si="374"/>
        <v>2020</v>
      </c>
      <c r="AI161" s="123">
        <f t="shared" si="374"/>
        <v>2021</v>
      </c>
    </row>
    <row r="162" spans="2:35" ht="15.75">
      <c r="B162" s="356" t="s">
        <v>398</v>
      </c>
      <c r="C162" s="143" t="s">
        <v>209</v>
      </c>
      <c r="D162" s="319">
        <v>0.82202425546517233</v>
      </c>
      <c r="E162" s="319">
        <v>0.82472034964585939</v>
      </c>
      <c r="F162" s="319">
        <v>0.8094799400987136</v>
      </c>
      <c r="G162" s="319">
        <v>0.78366917450545337</v>
      </c>
      <c r="H162" s="319">
        <v>0.79093013845283977</v>
      </c>
      <c r="I162" s="319">
        <v>0.83183768811447101</v>
      </c>
      <c r="J162" s="319">
        <v>0.82943804652347541</v>
      </c>
      <c r="K162" s="319">
        <v>0.85401118188801062</v>
      </c>
      <c r="L162" s="319">
        <v>0.87129877849482695</v>
      </c>
      <c r="M162" s="319">
        <v>0.88054776444374305</v>
      </c>
      <c r="N162" s="319">
        <v>0.82888039635572686</v>
      </c>
      <c r="O162" s="319">
        <v>0.83417762250014016</v>
      </c>
      <c r="P162" s="319">
        <v>0.8447708695416779</v>
      </c>
      <c r="Q162" s="319">
        <v>0.84378464754145466</v>
      </c>
      <c r="R162" s="319">
        <v>0.86154468397651252</v>
      </c>
      <c r="S162" s="319">
        <v>0.88493794837448392</v>
      </c>
      <c r="T162" s="319">
        <v>0.86383305114185482</v>
      </c>
      <c r="U162" s="319">
        <v>0.86666386970925602</v>
      </c>
      <c r="V162" s="319">
        <v>0.8711209679334615</v>
      </c>
      <c r="W162" s="319">
        <v>0.86741614192586913</v>
      </c>
      <c r="X162" s="319">
        <v>0.86781168291462518</v>
      </c>
      <c r="Y162" s="319">
        <v>0.86775700616970997</v>
      </c>
      <c r="Z162" s="319">
        <v>0.87565862629265001</v>
      </c>
      <c r="AA162" s="319">
        <v>0.86376834037846784</v>
      </c>
      <c r="AB162" s="319">
        <v>0.85018337270524913</v>
      </c>
      <c r="AC162" s="319">
        <v>0.84917124563431889</v>
      </c>
      <c r="AD162" s="319">
        <v>0.83977122582777819</v>
      </c>
      <c r="AE162" s="319">
        <v>0.85676379576360062</v>
      </c>
      <c r="AF162" s="319">
        <v>0.85565969732057645</v>
      </c>
      <c r="AG162" s="319">
        <v>0.84111729524193035</v>
      </c>
      <c r="AH162" s="319">
        <v>0.8304859333574216</v>
      </c>
      <c r="AI162" s="319">
        <v>0.81740724741186888</v>
      </c>
    </row>
    <row r="163" spans="2:35" ht="12.75">
      <c r="B163" s="241"/>
      <c r="C163" s="197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197"/>
      <c r="AH163" s="249"/>
      <c r="AI163" s="249"/>
    </row>
    <row r="164" spans="2:35" ht="12.75">
      <c r="B164" s="72"/>
      <c r="C164" s="69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</row>
    <row r="165" spans="2:35" ht="12.75">
      <c r="B165" s="1" t="s">
        <v>210</v>
      </c>
      <c r="C165" s="69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</row>
    <row r="166" spans="2:35" ht="12.75">
      <c r="B166" s="307" t="s">
        <v>128</v>
      </c>
      <c r="C166" s="307" t="s">
        <v>129</v>
      </c>
      <c r="D166" s="123">
        <v>1990</v>
      </c>
      <c r="E166" s="123">
        <f t="shared" ref="E166" si="375">D166+1</f>
        <v>1991</v>
      </c>
      <c r="F166" s="123">
        <f t="shared" ref="F166" si="376">E166+1</f>
        <v>1992</v>
      </c>
      <c r="G166" s="123">
        <f t="shared" ref="G166" si="377">F166+1</f>
        <v>1993</v>
      </c>
      <c r="H166" s="123">
        <f t="shared" ref="H166" si="378">G166+1</f>
        <v>1994</v>
      </c>
      <c r="I166" s="123">
        <f t="shared" ref="I166" si="379">H166+1</f>
        <v>1995</v>
      </c>
      <c r="J166" s="123">
        <f t="shared" ref="J166" si="380">I166+1</f>
        <v>1996</v>
      </c>
      <c r="K166" s="123">
        <f t="shared" ref="K166" si="381">J166+1</f>
        <v>1997</v>
      </c>
      <c r="L166" s="123">
        <f t="shared" ref="L166" si="382">K166+1</f>
        <v>1998</v>
      </c>
      <c r="M166" s="123">
        <f t="shared" ref="M166" si="383">L166+1</f>
        <v>1999</v>
      </c>
      <c r="N166" s="123">
        <f t="shared" ref="N166" si="384">M166+1</f>
        <v>2000</v>
      </c>
      <c r="O166" s="123">
        <f t="shared" ref="O166" si="385">N166+1</f>
        <v>2001</v>
      </c>
      <c r="P166" s="123">
        <f t="shared" ref="P166" si="386">O166+1</f>
        <v>2002</v>
      </c>
      <c r="Q166" s="123">
        <f t="shared" ref="Q166" si="387">P166+1</f>
        <v>2003</v>
      </c>
      <c r="R166" s="123">
        <f t="shared" ref="R166" si="388">Q166+1</f>
        <v>2004</v>
      </c>
      <c r="S166" s="123">
        <f t="shared" ref="S166" si="389">R166+1</f>
        <v>2005</v>
      </c>
      <c r="T166" s="123">
        <f t="shared" ref="T166" si="390">S166+1</f>
        <v>2006</v>
      </c>
      <c r="U166" s="123">
        <f t="shared" ref="U166" si="391">T166+1</f>
        <v>2007</v>
      </c>
      <c r="V166" s="123">
        <f t="shared" ref="V166" si="392">U166+1</f>
        <v>2008</v>
      </c>
      <c r="W166" s="123">
        <f t="shared" ref="W166" si="393">V166+1</f>
        <v>2009</v>
      </c>
      <c r="X166" s="123">
        <f t="shared" ref="X166" si="394">W166+1</f>
        <v>2010</v>
      </c>
      <c r="Y166" s="123">
        <f t="shared" ref="Y166" si="395">X166+1</f>
        <v>2011</v>
      </c>
      <c r="Z166" s="123">
        <f t="shared" ref="Z166" si="396">Y166+1</f>
        <v>2012</v>
      </c>
      <c r="AA166" s="123">
        <f t="shared" ref="AA166" si="397">Z166+1</f>
        <v>2013</v>
      </c>
      <c r="AB166" s="123">
        <f t="shared" ref="AB166:AI166" si="398">AA166+1</f>
        <v>2014</v>
      </c>
      <c r="AC166" s="123">
        <f t="shared" si="398"/>
        <v>2015</v>
      </c>
      <c r="AD166" s="123">
        <f t="shared" si="398"/>
        <v>2016</v>
      </c>
      <c r="AE166" s="123">
        <f t="shared" si="398"/>
        <v>2017</v>
      </c>
      <c r="AF166" s="123">
        <f t="shared" si="398"/>
        <v>2018</v>
      </c>
      <c r="AG166" s="123">
        <f t="shared" si="398"/>
        <v>2019</v>
      </c>
      <c r="AH166" s="123">
        <f t="shared" si="398"/>
        <v>2020</v>
      </c>
      <c r="AI166" s="123">
        <f t="shared" si="398"/>
        <v>2021</v>
      </c>
    </row>
    <row r="167" spans="2:35" ht="15.75">
      <c r="B167" s="121" t="s">
        <v>211</v>
      </c>
      <c r="C167" s="143" t="s">
        <v>212</v>
      </c>
      <c r="D167" s="308">
        <v>7430.6999208234365</v>
      </c>
      <c r="E167" s="308">
        <v>7546.3982581155979</v>
      </c>
      <c r="F167" s="308">
        <v>9271.9184481393513</v>
      </c>
      <c r="G167" s="308">
        <v>12731.429057798892</v>
      </c>
      <c r="H167" s="308">
        <v>15604.942573238322</v>
      </c>
      <c r="I167" s="308">
        <v>25116.152692003168</v>
      </c>
      <c r="J167" s="308">
        <v>27127.627854315124</v>
      </c>
      <c r="K167" s="308">
        <v>36682.53191607284</v>
      </c>
      <c r="L167" s="308">
        <v>26986.780471892322</v>
      </c>
      <c r="M167" s="308">
        <v>35358.340453681711</v>
      </c>
      <c r="N167" s="308">
        <v>46561.57385906572</v>
      </c>
      <c r="O167" s="308">
        <v>42344.830488519401</v>
      </c>
      <c r="P167" s="308">
        <v>35125.903731591447</v>
      </c>
      <c r="Q167" s="308">
        <v>39591.526917656374</v>
      </c>
      <c r="R167" s="308">
        <v>39283.430422802849</v>
      </c>
      <c r="S167" s="308">
        <v>37911.247286619167</v>
      </c>
      <c r="T167" s="308">
        <v>37261.66788440221</v>
      </c>
      <c r="U167" s="308">
        <v>36082.076041171815</v>
      </c>
      <c r="V167" s="308">
        <v>34329.975941409342</v>
      </c>
      <c r="W167" s="308">
        <v>36277.012442596992</v>
      </c>
      <c r="X167" s="308">
        <v>38888.884864608081</v>
      </c>
      <c r="Y167" s="308">
        <v>37436.535248614411</v>
      </c>
      <c r="Z167" s="308">
        <v>34845.520962787021</v>
      </c>
      <c r="AA167" s="308">
        <v>32169.702106096593</v>
      </c>
      <c r="AB167" s="308">
        <v>28394.236682501982</v>
      </c>
      <c r="AC167" s="308">
        <v>32257</v>
      </c>
      <c r="AD167" s="308">
        <v>34235</v>
      </c>
      <c r="AE167" s="308">
        <v>34094.684999999998</v>
      </c>
      <c r="AF167" s="308">
        <v>33574.17</v>
      </c>
      <c r="AG167" s="308">
        <v>24788.174999999999</v>
      </c>
      <c r="AH167" s="308">
        <v>23567.015899999999</v>
      </c>
      <c r="AI167" s="308">
        <v>20347.998226950349</v>
      </c>
    </row>
    <row r="168" spans="2:35" ht="12.75">
      <c r="B168" s="210"/>
      <c r="C168" s="21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197"/>
      <c r="AH168" s="197"/>
      <c r="AI168" s="197"/>
    </row>
    <row r="169" spans="2:35" ht="12.75">
      <c r="B169" s="72"/>
      <c r="C169" s="69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</row>
    <row r="170" spans="2:35" ht="12.75">
      <c r="B170" s="1" t="s">
        <v>213</v>
      </c>
      <c r="C170" s="68"/>
      <c r="D170" s="2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2.75">
      <c r="B171" s="307" t="s">
        <v>128</v>
      </c>
      <c r="C171" s="307" t="s">
        <v>129</v>
      </c>
      <c r="D171" s="123">
        <v>1990</v>
      </c>
      <c r="E171" s="123">
        <f t="shared" ref="E171:R171" si="399">D171+1</f>
        <v>1991</v>
      </c>
      <c r="F171" s="123">
        <f t="shared" si="399"/>
        <v>1992</v>
      </c>
      <c r="G171" s="123">
        <f t="shared" si="399"/>
        <v>1993</v>
      </c>
      <c r="H171" s="123">
        <f t="shared" si="399"/>
        <v>1994</v>
      </c>
      <c r="I171" s="123">
        <f t="shared" si="399"/>
        <v>1995</v>
      </c>
      <c r="J171" s="123">
        <f t="shared" si="399"/>
        <v>1996</v>
      </c>
      <c r="K171" s="123">
        <f t="shared" si="399"/>
        <v>1997</v>
      </c>
      <c r="L171" s="123">
        <f t="shared" si="399"/>
        <v>1998</v>
      </c>
      <c r="M171" s="123">
        <f t="shared" si="399"/>
        <v>1999</v>
      </c>
      <c r="N171" s="123">
        <f t="shared" si="399"/>
        <v>2000</v>
      </c>
      <c r="O171" s="123">
        <f t="shared" si="399"/>
        <v>2001</v>
      </c>
      <c r="P171" s="123">
        <f t="shared" si="399"/>
        <v>2002</v>
      </c>
      <c r="Q171" s="123">
        <f t="shared" si="399"/>
        <v>2003</v>
      </c>
      <c r="R171" s="123">
        <f t="shared" si="399"/>
        <v>2004</v>
      </c>
      <c r="S171" s="123">
        <f t="shared" ref="S171:AI171" si="400">R171+1</f>
        <v>2005</v>
      </c>
      <c r="T171" s="123">
        <f t="shared" si="400"/>
        <v>2006</v>
      </c>
      <c r="U171" s="123">
        <f t="shared" si="400"/>
        <v>2007</v>
      </c>
      <c r="V171" s="123">
        <f t="shared" si="400"/>
        <v>2008</v>
      </c>
      <c r="W171" s="123">
        <f t="shared" si="400"/>
        <v>2009</v>
      </c>
      <c r="X171" s="123">
        <f t="shared" si="400"/>
        <v>2010</v>
      </c>
      <c r="Y171" s="123">
        <f t="shared" si="400"/>
        <v>2011</v>
      </c>
      <c r="Z171" s="123">
        <f t="shared" si="400"/>
        <v>2012</v>
      </c>
      <c r="AA171" s="123">
        <f t="shared" si="400"/>
        <v>2013</v>
      </c>
      <c r="AB171" s="123">
        <f t="shared" si="400"/>
        <v>2014</v>
      </c>
      <c r="AC171" s="123">
        <f t="shared" si="400"/>
        <v>2015</v>
      </c>
      <c r="AD171" s="123">
        <f t="shared" si="400"/>
        <v>2016</v>
      </c>
      <c r="AE171" s="123">
        <f t="shared" si="400"/>
        <v>2017</v>
      </c>
      <c r="AF171" s="123">
        <f t="shared" si="400"/>
        <v>2018</v>
      </c>
      <c r="AG171" s="123">
        <f t="shared" si="400"/>
        <v>2019</v>
      </c>
      <c r="AH171" s="123">
        <f t="shared" si="400"/>
        <v>2020</v>
      </c>
      <c r="AI171" s="123">
        <f t="shared" si="400"/>
        <v>2021</v>
      </c>
    </row>
    <row r="172" spans="2:35" ht="12.75">
      <c r="B172" s="121" t="s">
        <v>214</v>
      </c>
      <c r="C172" s="143" t="s">
        <v>172</v>
      </c>
      <c r="D172" s="163">
        <v>60122.401006768785</v>
      </c>
      <c r="E172" s="163">
        <v>65485.491543985016</v>
      </c>
      <c r="F172" s="163">
        <v>66355.480887907004</v>
      </c>
      <c r="G172" s="163">
        <v>63383.521003564623</v>
      </c>
      <c r="H172" s="163">
        <v>69513.762607549186</v>
      </c>
      <c r="I172" s="163">
        <v>81000</v>
      </c>
      <c r="J172" s="163">
        <v>79489</v>
      </c>
      <c r="K172" s="163">
        <v>80265</v>
      </c>
      <c r="L172" s="163">
        <v>85487</v>
      </c>
      <c r="M172" s="163">
        <v>94525</v>
      </c>
      <c r="N172" s="163">
        <v>95271</v>
      </c>
      <c r="O172" s="163">
        <v>88157</v>
      </c>
      <c r="P172" s="163">
        <v>72787</v>
      </c>
      <c r="Q172" s="163">
        <v>77310</v>
      </c>
      <c r="R172" s="163">
        <v>61900.4</v>
      </c>
      <c r="S172" s="163">
        <v>65714.5</v>
      </c>
      <c r="T172" s="163">
        <v>65905</v>
      </c>
      <c r="U172" s="163">
        <v>61196.7</v>
      </c>
      <c r="V172" s="163">
        <v>60401.2</v>
      </c>
      <c r="W172" s="163">
        <v>26682.2</v>
      </c>
      <c r="X172" s="163">
        <v>46149.253731343284</v>
      </c>
      <c r="Y172" s="163">
        <v>45313.725490196077</v>
      </c>
      <c r="Z172" s="163">
        <v>54387.5</v>
      </c>
      <c r="AA172" s="163">
        <v>47546.099290780141</v>
      </c>
      <c r="AB172" s="163">
        <v>51753.424657534248</v>
      </c>
      <c r="AC172" s="163">
        <v>49116.438356164384</v>
      </c>
      <c r="AD172" s="163">
        <v>48833.333333333336</v>
      </c>
      <c r="AE172" s="163">
        <v>52646.258503401361</v>
      </c>
      <c r="AF172" s="163">
        <v>56933.333333333336</v>
      </c>
      <c r="AG172" s="163">
        <v>57872.340425531911</v>
      </c>
      <c r="AH172" s="163">
        <v>44733.00970873786</v>
      </c>
      <c r="AI172" s="163">
        <v>53325.966850828729</v>
      </c>
    </row>
    <row r="173" spans="2:35" ht="12.75">
      <c r="B173" s="121" t="s">
        <v>215</v>
      </c>
      <c r="C173" s="143" t="s">
        <v>131</v>
      </c>
      <c r="D173" s="320">
        <v>2.1271604938271606E-2</v>
      </c>
      <c r="E173" s="320">
        <v>2.1271604938271606E-2</v>
      </c>
      <c r="F173" s="320">
        <v>2.1271604938271606E-2</v>
      </c>
      <c r="G173" s="320">
        <v>2.1271604938271606E-2</v>
      </c>
      <c r="H173" s="320">
        <v>2.1271604938271606E-2</v>
      </c>
      <c r="I173" s="320">
        <v>2.1271604938271606E-2</v>
      </c>
      <c r="J173" s="320">
        <v>2.0405339103523757E-2</v>
      </c>
      <c r="K173" s="320">
        <v>2.0918208434560517E-2</v>
      </c>
      <c r="L173" s="320">
        <v>1.9464947886813199E-2</v>
      </c>
      <c r="M173" s="320">
        <v>1.7519174821475799E-2</v>
      </c>
      <c r="N173" s="320">
        <v>1.6972635954277795E-2</v>
      </c>
      <c r="O173" s="320">
        <v>1.3895663418673503E-2</v>
      </c>
      <c r="P173" s="320">
        <v>1.5442317996345501E-2</v>
      </c>
      <c r="Q173" s="320">
        <v>1.6517914888112793E-2</v>
      </c>
      <c r="R173" s="320">
        <v>1.9381134855348269E-2</v>
      </c>
      <c r="S173" s="320">
        <v>1.8957764268159996E-2</v>
      </c>
      <c r="T173" s="320">
        <v>1.9427964494347926E-2</v>
      </c>
      <c r="U173" s="320">
        <v>1.8156207769373184E-2</v>
      </c>
      <c r="V173" s="320">
        <v>1.9981391098190103E-2</v>
      </c>
      <c r="W173" s="320">
        <v>2.336389053376408E-2</v>
      </c>
      <c r="X173" s="320">
        <v>2.01E-2</v>
      </c>
      <c r="Y173" s="320">
        <v>1.5299999999999999E-2</v>
      </c>
      <c r="Z173" s="320">
        <v>1.6E-2</v>
      </c>
      <c r="AA173" s="320">
        <v>1.41E-2</v>
      </c>
      <c r="AB173" s="320">
        <v>1.46E-2</v>
      </c>
      <c r="AC173" s="320">
        <v>1.46E-2</v>
      </c>
      <c r="AD173" s="320">
        <v>1.38E-2</v>
      </c>
      <c r="AE173" s="320">
        <v>1.47E-2</v>
      </c>
      <c r="AF173" s="320">
        <v>1.7999999999999999E-2</v>
      </c>
      <c r="AG173" s="320">
        <v>1.8800000000000001E-2</v>
      </c>
      <c r="AH173" s="320">
        <v>2.06E-2</v>
      </c>
      <c r="AI173" s="320">
        <v>1.8100000000000002E-2</v>
      </c>
    </row>
    <row r="174" spans="2:35" ht="12.75">
      <c r="B174" s="121" t="s">
        <v>216</v>
      </c>
      <c r="C174" s="143" t="s">
        <v>131</v>
      </c>
      <c r="D174" s="320">
        <v>1.7901234567901235E-2</v>
      </c>
      <c r="E174" s="320">
        <v>1.7901234567901235E-2</v>
      </c>
      <c r="F174" s="320">
        <v>1.7901234567901235E-2</v>
      </c>
      <c r="G174" s="320">
        <v>1.7901234567901235E-2</v>
      </c>
      <c r="H174" s="320">
        <v>1.7901234567901235E-2</v>
      </c>
      <c r="I174" s="320">
        <v>1.7901234567901235E-2</v>
      </c>
      <c r="J174" s="320">
        <v>1.6769615921699857E-2</v>
      </c>
      <c r="K174" s="320">
        <v>1.5648165451940449E-2</v>
      </c>
      <c r="L174" s="320">
        <v>1.3779872963140594E-2</v>
      </c>
      <c r="M174" s="320">
        <v>1.2747950277704312E-2</v>
      </c>
      <c r="N174" s="320">
        <v>1.1126155913132013E-2</v>
      </c>
      <c r="O174" s="320">
        <v>9.0520321698787393E-3</v>
      </c>
      <c r="P174" s="320">
        <v>7.1578715979501838E-3</v>
      </c>
      <c r="Q174" s="320">
        <v>5.5529685681024446E-3</v>
      </c>
      <c r="R174" s="320">
        <v>1.4054836479247307E-3</v>
      </c>
      <c r="S174" s="320">
        <v>6.0260673063022624E-4</v>
      </c>
      <c r="T174" s="320">
        <v>8.5198391624307713E-4</v>
      </c>
      <c r="U174" s="320">
        <v>3.0393795743888154E-4</v>
      </c>
      <c r="V174" s="320">
        <v>6.6389409481930827E-4</v>
      </c>
      <c r="W174" s="320">
        <v>1.2742577448636167E-4</v>
      </c>
      <c r="X174" s="320">
        <v>7.8007761966364814E-5</v>
      </c>
      <c r="Y174" s="321">
        <v>2.4275205538727826E-5</v>
      </c>
      <c r="Z174" s="321">
        <v>2.2063893357848769E-5</v>
      </c>
      <c r="AA174" s="321">
        <v>2.3135441527446303E-5</v>
      </c>
      <c r="AB174" s="321">
        <v>3.0915828480677607E-5</v>
      </c>
      <c r="AC174" s="321">
        <v>4.07195649142379E-5</v>
      </c>
      <c r="AD174" s="321">
        <v>3.2764505119453927E-5</v>
      </c>
      <c r="AE174" s="321">
        <v>4.9386225610543998E-5</v>
      </c>
      <c r="AF174" s="321">
        <v>1.405152224824356E-5</v>
      </c>
      <c r="AG174" s="321">
        <v>1.5551470588235294E-5</v>
      </c>
      <c r="AH174" s="321">
        <v>2.1237113402061857E-4</v>
      </c>
      <c r="AI174" s="321">
        <v>1.6689805221715707E-4</v>
      </c>
    </row>
    <row r="175" spans="2:35" ht="12.75">
      <c r="B175" s="471" t="s">
        <v>217</v>
      </c>
      <c r="C175" s="143" t="s">
        <v>172</v>
      </c>
      <c r="D175" s="322">
        <v>1076.2652032075894</v>
      </c>
      <c r="E175" s="322">
        <v>1172.2711449231886</v>
      </c>
      <c r="F175" s="322">
        <v>1187.8450282403105</v>
      </c>
      <c r="G175" s="322">
        <v>1134.6432772243049</v>
      </c>
      <c r="H175" s="322">
        <v>1244.3821701351399</v>
      </c>
      <c r="I175" s="322">
        <v>1450</v>
      </c>
      <c r="J175" s="322">
        <v>1333</v>
      </c>
      <c r="K175" s="322">
        <v>1256</v>
      </c>
      <c r="L175" s="322">
        <v>1178</v>
      </c>
      <c r="M175" s="322">
        <v>1205</v>
      </c>
      <c r="N175" s="322">
        <v>1060</v>
      </c>
      <c r="O175" s="322">
        <v>798</v>
      </c>
      <c r="P175" s="322">
        <v>521</v>
      </c>
      <c r="Q175" s="322">
        <v>429.3</v>
      </c>
      <c r="R175" s="322">
        <v>87</v>
      </c>
      <c r="S175" s="322">
        <v>39.6</v>
      </c>
      <c r="T175" s="322">
        <v>56.15</v>
      </c>
      <c r="U175" s="322">
        <v>18.600000000000001</v>
      </c>
      <c r="V175" s="322">
        <v>40.1</v>
      </c>
      <c r="W175" s="322">
        <v>3.4</v>
      </c>
      <c r="X175" s="322">
        <v>3.6</v>
      </c>
      <c r="Y175" s="322">
        <v>1.1000000000000001</v>
      </c>
      <c r="Z175" s="322">
        <v>1.2</v>
      </c>
      <c r="AA175" s="322">
        <v>1.1000000000000001</v>
      </c>
      <c r="AB175" s="322">
        <v>1.6</v>
      </c>
      <c r="AC175" s="322">
        <v>2</v>
      </c>
      <c r="AD175" s="322">
        <v>1.6</v>
      </c>
      <c r="AE175" s="322">
        <v>2.6</v>
      </c>
      <c r="AF175" s="322">
        <v>0.8</v>
      </c>
      <c r="AG175" s="322">
        <v>0.9</v>
      </c>
      <c r="AH175" s="322">
        <v>9.5</v>
      </c>
      <c r="AI175" s="322">
        <v>8.9</v>
      </c>
    </row>
    <row r="176" spans="2:35" ht="14.25">
      <c r="B176" s="472"/>
      <c r="C176" s="146" t="s">
        <v>218</v>
      </c>
      <c r="D176" s="323">
        <v>15928.725007472323</v>
      </c>
      <c r="E176" s="323">
        <v>17349.612944863187</v>
      </c>
      <c r="F176" s="323">
        <v>17580.106417956591</v>
      </c>
      <c r="G176" s="323">
        <v>16792.720502919714</v>
      </c>
      <c r="H176" s="323">
        <v>18416.856118000072</v>
      </c>
      <c r="I176" s="323">
        <v>21460</v>
      </c>
      <c r="J176" s="323">
        <v>19728.400000000001</v>
      </c>
      <c r="K176" s="323">
        <v>18588.8</v>
      </c>
      <c r="L176" s="323">
        <v>17434.400000000001</v>
      </c>
      <c r="M176" s="323">
        <v>17834</v>
      </c>
      <c r="N176" s="323">
        <v>15688</v>
      </c>
      <c r="O176" s="323">
        <v>11810.4</v>
      </c>
      <c r="P176" s="323">
        <v>7710.8</v>
      </c>
      <c r="Q176" s="323">
        <v>6353.64</v>
      </c>
      <c r="R176" s="323">
        <v>1287.5999999999999</v>
      </c>
      <c r="S176" s="323">
        <v>586.08000000000004</v>
      </c>
      <c r="T176" s="323">
        <v>831.02</v>
      </c>
      <c r="U176" s="323">
        <v>275.27999999999997</v>
      </c>
      <c r="V176" s="323">
        <v>593.48</v>
      </c>
      <c r="W176" s="323">
        <v>50.32</v>
      </c>
      <c r="X176" s="323">
        <v>53.28</v>
      </c>
      <c r="Y176" s="323">
        <v>16.28</v>
      </c>
      <c r="Z176" s="323">
        <v>17.760000000000002</v>
      </c>
      <c r="AA176" s="323">
        <v>16.28</v>
      </c>
      <c r="AB176" s="323">
        <v>23.68</v>
      </c>
      <c r="AC176" s="323">
        <v>29.6</v>
      </c>
      <c r="AD176" s="323">
        <v>23.68</v>
      </c>
      <c r="AE176" s="323">
        <v>38.479999999999997</v>
      </c>
      <c r="AF176" s="323">
        <v>11.84</v>
      </c>
      <c r="AG176" s="323">
        <v>13.32</v>
      </c>
      <c r="AH176" s="323">
        <v>140.6</v>
      </c>
      <c r="AI176" s="323">
        <v>131.72</v>
      </c>
    </row>
    <row r="177" spans="2:35" ht="12.75">
      <c r="B177" s="244"/>
      <c r="C177" s="244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215"/>
      <c r="AH177" s="246"/>
      <c r="AI177" s="246"/>
    </row>
    <row r="178" spans="2:35" ht="12.75">
      <c r="B178" s="72"/>
      <c r="C178" s="69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</row>
    <row r="179" spans="2:35" ht="12.75">
      <c r="B179" s="235" t="s">
        <v>219</v>
      </c>
      <c r="C179" s="68"/>
      <c r="D179" s="2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2.75">
      <c r="B180" s="122" t="s">
        <v>128</v>
      </c>
      <c r="C180" s="122" t="s">
        <v>129</v>
      </c>
      <c r="D180" s="123">
        <v>1990</v>
      </c>
      <c r="E180" s="123">
        <f t="shared" ref="E180:Q180" si="401">D180+1</f>
        <v>1991</v>
      </c>
      <c r="F180" s="123">
        <f t="shared" si="401"/>
        <v>1992</v>
      </c>
      <c r="G180" s="123">
        <f t="shared" si="401"/>
        <v>1993</v>
      </c>
      <c r="H180" s="123">
        <f t="shared" si="401"/>
        <v>1994</v>
      </c>
      <c r="I180" s="123">
        <f t="shared" si="401"/>
        <v>1995</v>
      </c>
      <c r="J180" s="123">
        <f t="shared" si="401"/>
        <v>1996</v>
      </c>
      <c r="K180" s="123">
        <f t="shared" si="401"/>
        <v>1997</v>
      </c>
      <c r="L180" s="123">
        <f t="shared" si="401"/>
        <v>1998</v>
      </c>
      <c r="M180" s="123">
        <f t="shared" si="401"/>
        <v>1999</v>
      </c>
      <c r="N180" s="123">
        <f t="shared" si="401"/>
        <v>2000</v>
      </c>
      <c r="O180" s="123">
        <f t="shared" si="401"/>
        <v>2001</v>
      </c>
      <c r="P180" s="123">
        <f t="shared" si="401"/>
        <v>2002</v>
      </c>
      <c r="Q180" s="123">
        <f t="shared" si="401"/>
        <v>2003</v>
      </c>
      <c r="R180" s="123">
        <f t="shared" ref="R180:AI180" si="402">Q180+1</f>
        <v>2004</v>
      </c>
      <c r="S180" s="123">
        <f t="shared" si="402"/>
        <v>2005</v>
      </c>
      <c r="T180" s="123">
        <f t="shared" si="402"/>
        <v>2006</v>
      </c>
      <c r="U180" s="123">
        <f t="shared" si="402"/>
        <v>2007</v>
      </c>
      <c r="V180" s="123">
        <f t="shared" si="402"/>
        <v>2008</v>
      </c>
      <c r="W180" s="123">
        <f t="shared" si="402"/>
        <v>2009</v>
      </c>
      <c r="X180" s="123">
        <f t="shared" si="402"/>
        <v>2010</v>
      </c>
      <c r="Y180" s="123">
        <f t="shared" si="402"/>
        <v>2011</v>
      </c>
      <c r="Z180" s="123">
        <f t="shared" si="402"/>
        <v>2012</v>
      </c>
      <c r="AA180" s="123">
        <f t="shared" si="402"/>
        <v>2013</v>
      </c>
      <c r="AB180" s="123">
        <f t="shared" si="402"/>
        <v>2014</v>
      </c>
      <c r="AC180" s="123">
        <f t="shared" si="402"/>
        <v>2015</v>
      </c>
      <c r="AD180" s="123">
        <f t="shared" si="402"/>
        <v>2016</v>
      </c>
      <c r="AE180" s="123">
        <f t="shared" si="402"/>
        <v>2017</v>
      </c>
      <c r="AF180" s="123">
        <f t="shared" si="402"/>
        <v>2018</v>
      </c>
      <c r="AG180" s="123">
        <f t="shared" si="402"/>
        <v>2019</v>
      </c>
      <c r="AH180" s="123">
        <f t="shared" si="402"/>
        <v>2020</v>
      </c>
      <c r="AI180" s="123">
        <f t="shared" si="402"/>
        <v>2021</v>
      </c>
    </row>
    <row r="181" spans="2:35" ht="14.25">
      <c r="B181" s="231" t="s">
        <v>393</v>
      </c>
      <c r="C181" s="146" t="s">
        <v>218</v>
      </c>
      <c r="D181" s="147">
        <v>1.5108061842099747</v>
      </c>
      <c r="E181" s="147" t="s">
        <v>469</v>
      </c>
      <c r="F181" s="147">
        <v>45.324185526299246</v>
      </c>
      <c r="G181" s="147">
        <v>294.60720592094515</v>
      </c>
      <c r="H181" s="147">
        <v>506.12007171034162</v>
      </c>
      <c r="I181" s="147">
        <v>558.99828815769069</v>
      </c>
      <c r="J181" s="147">
        <v>532.59626158890399</v>
      </c>
      <c r="K181" s="147">
        <v>428.58755931152115</v>
      </c>
      <c r="L181" s="147">
        <v>308.07671766165294</v>
      </c>
      <c r="M181" s="147">
        <v>188.64228618390447</v>
      </c>
      <c r="N181" s="147">
        <v>296.21856583966508</v>
      </c>
      <c r="O181" s="147">
        <v>436.30568618390453</v>
      </c>
      <c r="P181" s="147">
        <v>410.4739861839044</v>
      </c>
      <c r="Q181" s="147">
        <v>520.338639928671</v>
      </c>
      <c r="R181" s="147">
        <v>564.94742226701817</v>
      </c>
      <c r="S181" s="147">
        <v>449.37063436191647</v>
      </c>
      <c r="T181" s="147">
        <v>366.55998714529392</v>
      </c>
      <c r="U181" s="147">
        <v>356.72709827880294</v>
      </c>
      <c r="V181" s="147">
        <v>306.47826027291057</v>
      </c>
      <c r="W181" s="147">
        <v>233.75886027291054</v>
      </c>
      <c r="X181" s="147">
        <v>128.06176027291053</v>
      </c>
      <c r="Y181" s="147">
        <v>151.34906027291052</v>
      </c>
      <c r="Z181" s="147">
        <v>120.47619377291053</v>
      </c>
      <c r="AA181" s="147">
        <v>131.15786027291054</v>
      </c>
      <c r="AB181" s="147">
        <v>100.56856027291053</v>
      </c>
      <c r="AC181" s="147">
        <v>82.982160272910534</v>
      </c>
      <c r="AD181" s="147">
        <v>148.65688527291056</v>
      </c>
      <c r="AE181" s="147">
        <v>94.953960272910521</v>
      </c>
      <c r="AF181" s="147">
        <v>88.461360272910511</v>
      </c>
      <c r="AG181" s="147">
        <v>119.09156027291051</v>
      </c>
      <c r="AH181" s="147">
        <v>75.839640272910529</v>
      </c>
      <c r="AI181" s="147">
        <v>119.55182027291052</v>
      </c>
    </row>
    <row r="182" spans="2:35" ht="12.75">
      <c r="B182" s="244"/>
      <c r="C182" s="244"/>
      <c r="D182" s="324"/>
      <c r="E182" s="324"/>
      <c r="F182" s="324"/>
      <c r="G182" s="324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  <c r="T182" s="324"/>
      <c r="U182" s="324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215"/>
      <c r="AH182" s="245"/>
      <c r="AI182" s="245"/>
    </row>
    <row r="183" spans="2:35" ht="12.75">
      <c r="B183" s="24"/>
      <c r="C183" s="69"/>
      <c r="D183" s="1"/>
      <c r="E183" s="1"/>
      <c r="F183" s="1"/>
      <c r="G183" s="1"/>
      <c r="H183" s="1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2.75">
      <c r="B184" s="235" t="s">
        <v>221</v>
      </c>
      <c r="C184" s="78"/>
      <c r="D184" s="80"/>
      <c r="E184" s="79"/>
      <c r="F184" s="79"/>
      <c r="G184" s="79"/>
      <c r="H184" s="79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2.75">
      <c r="B185" s="122" t="s">
        <v>128</v>
      </c>
      <c r="C185" s="122" t="s">
        <v>129</v>
      </c>
      <c r="D185" s="123">
        <v>1990</v>
      </c>
      <c r="E185" s="123">
        <f t="shared" ref="E185:Q185" si="403">D185+1</f>
        <v>1991</v>
      </c>
      <c r="F185" s="123">
        <f t="shared" si="403"/>
        <v>1992</v>
      </c>
      <c r="G185" s="123">
        <f t="shared" si="403"/>
        <v>1993</v>
      </c>
      <c r="H185" s="123">
        <f t="shared" si="403"/>
        <v>1994</v>
      </c>
      <c r="I185" s="123">
        <f t="shared" si="403"/>
        <v>1995</v>
      </c>
      <c r="J185" s="123">
        <f t="shared" si="403"/>
        <v>1996</v>
      </c>
      <c r="K185" s="123">
        <f t="shared" si="403"/>
        <v>1997</v>
      </c>
      <c r="L185" s="123">
        <f t="shared" si="403"/>
        <v>1998</v>
      </c>
      <c r="M185" s="123">
        <f t="shared" si="403"/>
        <v>1999</v>
      </c>
      <c r="N185" s="123">
        <f t="shared" si="403"/>
        <v>2000</v>
      </c>
      <c r="O185" s="123">
        <f t="shared" si="403"/>
        <v>2001</v>
      </c>
      <c r="P185" s="123">
        <f t="shared" si="403"/>
        <v>2002</v>
      </c>
      <c r="Q185" s="123">
        <f t="shared" si="403"/>
        <v>2003</v>
      </c>
      <c r="R185" s="123">
        <f t="shared" ref="R185:AI185" si="404">Q185+1</f>
        <v>2004</v>
      </c>
      <c r="S185" s="123">
        <f t="shared" si="404"/>
        <v>2005</v>
      </c>
      <c r="T185" s="123">
        <f t="shared" si="404"/>
        <v>2006</v>
      </c>
      <c r="U185" s="123">
        <f t="shared" si="404"/>
        <v>2007</v>
      </c>
      <c r="V185" s="123">
        <f t="shared" si="404"/>
        <v>2008</v>
      </c>
      <c r="W185" s="123">
        <f t="shared" si="404"/>
        <v>2009</v>
      </c>
      <c r="X185" s="123">
        <f t="shared" si="404"/>
        <v>2010</v>
      </c>
      <c r="Y185" s="123">
        <f t="shared" si="404"/>
        <v>2011</v>
      </c>
      <c r="Z185" s="123">
        <f t="shared" si="404"/>
        <v>2012</v>
      </c>
      <c r="AA185" s="123">
        <f t="shared" si="404"/>
        <v>2013</v>
      </c>
      <c r="AB185" s="123">
        <f t="shared" si="404"/>
        <v>2014</v>
      </c>
      <c r="AC185" s="123">
        <f t="shared" si="404"/>
        <v>2015</v>
      </c>
      <c r="AD185" s="123">
        <f t="shared" si="404"/>
        <v>2016</v>
      </c>
      <c r="AE185" s="123">
        <f t="shared" si="404"/>
        <v>2017</v>
      </c>
      <c r="AF185" s="123">
        <f t="shared" si="404"/>
        <v>2018</v>
      </c>
      <c r="AG185" s="123">
        <f t="shared" si="404"/>
        <v>2019</v>
      </c>
      <c r="AH185" s="123">
        <f t="shared" si="404"/>
        <v>2020</v>
      </c>
      <c r="AI185" s="123">
        <f t="shared" si="404"/>
        <v>2021</v>
      </c>
    </row>
    <row r="186" spans="2:35" ht="14.25">
      <c r="B186" s="231" t="s">
        <v>394</v>
      </c>
      <c r="C186" s="146" t="s">
        <v>218</v>
      </c>
      <c r="D186" s="323">
        <v>330.91847619047621</v>
      </c>
      <c r="E186" s="323">
        <v>383.16876190476194</v>
      </c>
      <c r="F186" s="323">
        <v>391.87714285714287</v>
      </c>
      <c r="G186" s="323">
        <v>566.04476190476191</v>
      </c>
      <c r="H186" s="323">
        <v>696.67047619047628</v>
      </c>
      <c r="I186" s="323">
        <v>914.38</v>
      </c>
      <c r="J186" s="323">
        <v>1206.7599999999998</v>
      </c>
      <c r="K186" s="323">
        <v>1685.26</v>
      </c>
      <c r="L186" s="323">
        <v>1645.7600000000002</v>
      </c>
      <c r="M186" s="323">
        <v>1569.921</v>
      </c>
      <c r="N186" s="323">
        <v>1661.28</v>
      </c>
      <c r="O186" s="323">
        <v>1329.9640000000002</v>
      </c>
      <c r="P186" s="323">
        <v>1257.3040000000001</v>
      </c>
      <c r="Q186" s="323">
        <v>1211.5829999999999</v>
      </c>
      <c r="R186" s="323">
        <v>1086.037</v>
      </c>
      <c r="S186" s="323">
        <v>1040.597</v>
      </c>
      <c r="T186" s="323">
        <v>1091.28648</v>
      </c>
      <c r="U186" s="323">
        <v>976.84460999999999</v>
      </c>
      <c r="V186" s="323">
        <v>648.96199999999999</v>
      </c>
      <c r="W186" s="323">
        <v>458.69399999999985</v>
      </c>
      <c r="X186" s="323">
        <v>248.41200000000001</v>
      </c>
      <c r="Y186" s="323">
        <v>206.45000000000002</v>
      </c>
      <c r="Z186" s="323">
        <v>147.62800000000001</v>
      </c>
      <c r="AA186" s="323">
        <v>110.79899999999999</v>
      </c>
      <c r="AB186" s="323">
        <v>107.37300000000002</v>
      </c>
      <c r="AC186" s="323">
        <v>114.58500000000001</v>
      </c>
      <c r="AD186" s="323">
        <v>97.105001315251002</v>
      </c>
      <c r="AE186" s="323">
        <v>81.101500715449447</v>
      </c>
      <c r="AF186" s="323">
        <v>87.379999087974426</v>
      </c>
      <c r="AG186" s="323">
        <v>64.132599920257917</v>
      </c>
      <c r="AH186" s="323">
        <v>73.752299772724498</v>
      </c>
      <c r="AI186" s="323">
        <v>79.081400000000002</v>
      </c>
    </row>
    <row r="187" spans="2:35" ht="12.75">
      <c r="B187" s="244"/>
      <c r="C187" s="244"/>
      <c r="D187" s="325"/>
      <c r="E187" s="325"/>
      <c r="F187" s="325"/>
      <c r="G187" s="325"/>
      <c r="H187" s="325"/>
      <c r="I187" s="325"/>
      <c r="J187" s="325"/>
      <c r="K187" s="325"/>
      <c r="L187" s="325"/>
      <c r="M187" s="325"/>
      <c r="N187" s="325"/>
      <c r="O187" s="325"/>
      <c r="P187" s="325"/>
      <c r="Q187" s="325"/>
      <c r="R187" s="325"/>
      <c r="S187" s="325"/>
      <c r="T187" s="325"/>
      <c r="U187" s="325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215"/>
      <c r="AH187" s="245"/>
      <c r="AI187" s="245"/>
    </row>
    <row r="188" spans="2:35" ht="12.75">
      <c r="B188" s="24"/>
      <c r="C188" s="69"/>
      <c r="D188" s="1"/>
      <c r="E188" s="1"/>
      <c r="F188" s="1"/>
      <c r="G188" s="1"/>
      <c r="H188" s="1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4.25">
      <c r="B189" s="1" t="s">
        <v>222</v>
      </c>
      <c r="C189" s="78"/>
      <c r="D189" s="80"/>
      <c r="E189" s="79"/>
      <c r="F189" s="79"/>
      <c r="G189" s="79"/>
      <c r="H189" s="79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2.75">
      <c r="B190" s="122" t="s">
        <v>128</v>
      </c>
      <c r="C190" s="122" t="s">
        <v>129</v>
      </c>
      <c r="D190" s="123">
        <v>1990</v>
      </c>
      <c r="E190" s="123">
        <f t="shared" ref="E190:Q190" si="405">D190+1</f>
        <v>1991</v>
      </c>
      <c r="F190" s="123">
        <f t="shared" si="405"/>
        <v>1992</v>
      </c>
      <c r="G190" s="123">
        <f t="shared" si="405"/>
        <v>1993</v>
      </c>
      <c r="H190" s="123">
        <f t="shared" si="405"/>
        <v>1994</v>
      </c>
      <c r="I190" s="123">
        <f t="shared" si="405"/>
        <v>1995</v>
      </c>
      <c r="J190" s="123">
        <f t="shared" si="405"/>
        <v>1996</v>
      </c>
      <c r="K190" s="123">
        <f t="shared" si="405"/>
        <v>1997</v>
      </c>
      <c r="L190" s="123">
        <f t="shared" si="405"/>
        <v>1998</v>
      </c>
      <c r="M190" s="123">
        <f t="shared" si="405"/>
        <v>1999</v>
      </c>
      <c r="N190" s="123">
        <f t="shared" si="405"/>
        <v>2000</v>
      </c>
      <c r="O190" s="123">
        <f t="shared" si="405"/>
        <v>2001</v>
      </c>
      <c r="P190" s="123">
        <f t="shared" si="405"/>
        <v>2002</v>
      </c>
      <c r="Q190" s="123">
        <f t="shared" si="405"/>
        <v>2003</v>
      </c>
      <c r="R190" s="123">
        <f t="shared" ref="R190:AI190" si="406">Q190+1</f>
        <v>2004</v>
      </c>
      <c r="S190" s="123">
        <f t="shared" si="406"/>
        <v>2005</v>
      </c>
      <c r="T190" s="123">
        <f t="shared" si="406"/>
        <v>2006</v>
      </c>
      <c r="U190" s="123">
        <f t="shared" si="406"/>
        <v>2007</v>
      </c>
      <c r="V190" s="123">
        <f t="shared" si="406"/>
        <v>2008</v>
      </c>
      <c r="W190" s="123">
        <f t="shared" si="406"/>
        <v>2009</v>
      </c>
      <c r="X190" s="123">
        <f t="shared" si="406"/>
        <v>2010</v>
      </c>
      <c r="Y190" s="123">
        <f t="shared" si="406"/>
        <v>2011</v>
      </c>
      <c r="Z190" s="123">
        <f t="shared" si="406"/>
        <v>2012</v>
      </c>
      <c r="AA190" s="123">
        <f t="shared" si="406"/>
        <v>2013</v>
      </c>
      <c r="AB190" s="123">
        <f t="shared" si="406"/>
        <v>2014</v>
      </c>
      <c r="AC190" s="123">
        <f t="shared" si="406"/>
        <v>2015</v>
      </c>
      <c r="AD190" s="123">
        <f t="shared" si="406"/>
        <v>2016</v>
      </c>
      <c r="AE190" s="123">
        <f t="shared" si="406"/>
        <v>2017</v>
      </c>
      <c r="AF190" s="123">
        <f t="shared" si="406"/>
        <v>2018</v>
      </c>
      <c r="AG190" s="123">
        <f t="shared" si="406"/>
        <v>2019</v>
      </c>
      <c r="AH190" s="123">
        <f t="shared" si="406"/>
        <v>2020</v>
      </c>
      <c r="AI190" s="123">
        <f t="shared" si="406"/>
        <v>2021</v>
      </c>
    </row>
    <row r="191" spans="2:35" ht="14.25">
      <c r="B191" s="142" t="s">
        <v>223</v>
      </c>
      <c r="C191" s="143" t="s">
        <v>172</v>
      </c>
      <c r="D191" s="326">
        <v>1848.3636363636363</v>
      </c>
      <c r="E191" s="326">
        <v>2065.818181818182</v>
      </c>
      <c r="F191" s="326">
        <v>2283.2727272727275</v>
      </c>
      <c r="G191" s="326">
        <v>2283.2727272727275</v>
      </c>
      <c r="H191" s="326">
        <v>2174.5454545454545</v>
      </c>
      <c r="I191" s="326">
        <v>2392</v>
      </c>
      <c r="J191" s="326">
        <v>2420</v>
      </c>
      <c r="K191" s="326">
        <v>2542</v>
      </c>
      <c r="L191" s="326">
        <v>2440</v>
      </c>
      <c r="M191" s="326">
        <v>1838</v>
      </c>
      <c r="N191" s="326">
        <v>1556</v>
      </c>
      <c r="O191" s="326">
        <v>1666</v>
      </c>
      <c r="P191" s="326">
        <v>1642</v>
      </c>
      <c r="Q191" s="326">
        <v>1757</v>
      </c>
      <c r="R191" s="326">
        <v>1895</v>
      </c>
      <c r="S191" s="326">
        <v>2313</v>
      </c>
      <c r="T191" s="326">
        <v>2787</v>
      </c>
      <c r="U191" s="326">
        <v>2723</v>
      </c>
      <c r="V191" s="326">
        <v>2647</v>
      </c>
      <c r="W191" s="326">
        <v>2562</v>
      </c>
      <c r="X191" s="326">
        <v>2201</v>
      </c>
      <c r="Y191" s="326">
        <v>1993</v>
      </c>
      <c r="Z191" s="326">
        <v>2230</v>
      </c>
      <c r="AA191" s="326">
        <v>2128</v>
      </c>
      <c r="AB191" s="326">
        <v>1997</v>
      </c>
      <c r="AC191" s="326">
        <v>2027</v>
      </c>
      <c r="AD191" s="326">
        <v>2002.7449951171875</v>
      </c>
      <c r="AE191" s="326">
        <v>1680.3900146484375</v>
      </c>
      <c r="AF191" s="326">
        <v>1658</v>
      </c>
      <c r="AG191" s="326">
        <v>1573</v>
      </c>
      <c r="AH191" s="326">
        <v>1260</v>
      </c>
      <c r="AI191" s="326">
        <v>1307.2</v>
      </c>
    </row>
    <row r="192" spans="2:35" ht="12.75">
      <c r="B192" s="471" t="s">
        <v>224</v>
      </c>
      <c r="C192" s="143" t="s">
        <v>172</v>
      </c>
      <c r="D192" s="322">
        <v>152.22727272727272</v>
      </c>
      <c r="E192" s="322">
        <v>170.13636363636365</v>
      </c>
      <c r="F192" s="322">
        <v>188.04545454545456</v>
      </c>
      <c r="G192" s="322">
        <v>188.04545454545456</v>
      </c>
      <c r="H192" s="322">
        <v>179.09090909090909</v>
      </c>
      <c r="I192" s="322">
        <v>197</v>
      </c>
      <c r="J192" s="322">
        <v>175</v>
      </c>
      <c r="K192" s="322">
        <v>108</v>
      </c>
      <c r="L192" s="322">
        <v>88</v>
      </c>
      <c r="M192" s="322">
        <v>64</v>
      </c>
      <c r="N192" s="322">
        <v>36</v>
      </c>
      <c r="O192" s="322">
        <v>33</v>
      </c>
      <c r="P192" s="322">
        <v>36</v>
      </c>
      <c r="Q192" s="322">
        <v>34</v>
      </c>
      <c r="R192" s="322">
        <v>32</v>
      </c>
      <c r="S192" s="322">
        <v>40.799999999999997</v>
      </c>
      <c r="T192" s="322">
        <v>57.17</v>
      </c>
      <c r="U192" s="322">
        <v>50.16</v>
      </c>
      <c r="V192" s="322">
        <v>53.9</v>
      </c>
      <c r="W192" s="322">
        <v>10.199999999999999</v>
      </c>
      <c r="X192" s="322">
        <v>8.3000000000000007</v>
      </c>
      <c r="Y192" s="322">
        <v>5.8</v>
      </c>
      <c r="Z192" s="322">
        <v>5.4</v>
      </c>
      <c r="AA192" s="322">
        <v>4.07</v>
      </c>
      <c r="AB192" s="322">
        <v>2.7</v>
      </c>
      <c r="AC192" s="322">
        <v>2.2999999999999998</v>
      </c>
      <c r="AD192" s="322">
        <v>2.2000000000000002</v>
      </c>
      <c r="AE192" s="322">
        <v>1.7849999666213989</v>
      </c>
      <c r="AF192" s="322">
        <v>1.9979999959468842</v>
      </c>
      <c r="AG192" s="322">
        <v>1.761000007390976</v>
      </c>
      <c r="AH192" s="322">
        <v>2.2820000052452087</v>
      </c>
      <c r="AI192" s="322">
        <v>2.0009999999999999</v>
      </c>
    </row>
    <row r="193" spans="2:35" ht="14.25">
      <c r="B193" s="472"/>
      <c r="C193" s="146" t="s">
        <v>218</v>
      </c>
      <c r="D193" s="323">
        <v>3470.7818181818179</v>
      </c>
      <c r="E193" s="323">
        <v>3879.1090909090917</v>
      </c>
      <c r="F193" s="323">
        <v>4287.4363636363641</v>
      </c>
      <c r="G193" s="323">
        <v>4287.4363636363641</v>
      </c>
      <c r="H193" s="323">
        <v>4083.2727272727275</v>
      </c>
      <c r="I193" s="323">
        <v>4491.6000000000004</v>
      </c>
      <c r="J193" s="323">
        <v>3990</v>
      </c>
      <c r="K193" s="323">
        <v>2462.4</v>
      </c>
      <c r="L193" s="323">
        <v>2006.4</v>
      </c>
      <c r="M193" s="323">
        <v>1459.2</v>
      </c>
      <c r="N193" s="323">
        <v>820.8</v>
      </c>
      <c r="O193" s="323">
        <v>752.4</v>
      </c>
      <c r="P193" s="323">
        <v>820.8</v>
      </c>
      <c r="Q193" s="323">
        <v>775.2</v>
      </c>
      <c r="R193" s="323">
        <v>729.6</v>
      </c>
      <c r="S193" s="323">
        <v>930.2399999999999</v>
      </c>
      <c r="T193" s="323">
        <v>1303.4760000000001</v>
      </c>
      <c r="U193" s="323">
        <v>1143.6479999999999</v>
      </c>
      <c r="V193" s="323">
        <v>1228.92</v>
      </c>
      <c r="W193" s="323">
        <v>232.55999999999997</v>
      </c>
      <c r="X193" s="323">
        <v>189.24000000000004</v>
      </c>
      <c r="Y193" s="323">
        <v>132.24</v>
      </c>
      <c r="Z193" s="323">
        <v>123.12000000000002</v>
      </c>
      <c r="AA193" s="323">
        <v>92.796000000000006</v>
      </c>
      <c r="AB193" s="323">
        <v>61.560000000000009</v>
      </c>
      <c r="AC193" s="323">
        <v>52.439999999999991</v>
      </c>
      <c r="AD193" s="323">
        <v>50.160000000000011</v>
      </c>
      <c r="AE193" s="323">
        <v>40.697999238967896</v>
      </c>
      <c r="AF193" s="323">
        <v>45.554399907588959</v>
      </c>
      <c r="AG193" s="323">
        <v>40.150800168514252</v>
      </c>
      <c r="AH193" s="323">
        <v>52.029600119590761</v>
      </c>
      <c r="AI193" s="323">
        <v>45.622799999999998</v>
      </c>
    </row>
    <row r="194" spans="2:35" ht="12.75">
      <c r="B194" s="244"/>
      <c r="C194" s="244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215"/>
      <c r="AH194" s="215"/>
      <c r="AI194" s="215"/>
    </row>
    <row r="195" spans="2:35" ht="12.75">
      <c r="B195" s="24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4.25">
      <c r="B196" s="1" t="s">
        <v>225</v>
      </c>
      <c r="C196" s="78"/>
      <c r="D196" s="80"/>
      <c r="E196" s="79"/>
      <c r="F196" s="79"/>
      <c r="G196" s="79"/>
      <c r="H196" s="79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2.75">
      <c r="B197" s="122" t="s">
        <v>128</v>
      </c>
      <c r="C197" s="122" t="s">
        <v>129</v>
      </c>
      <c r="D197" s="123">
        <v>1990</v>
      </c>
      <c r="E197" s="123">
        <f t="shared" ref="E197" si="407">D197+1</f>
        <v>1991</v>
      </c>
      <c r="F197" s="123">
        <f t="shared" ref="F197" si="408">E197+1</f>
        <v>1992</v>
      </c>
      <c r="G197" s="123">
        <f t="shared" ref="G197" si="409">F197+1</f>
        <v>1993</v>
      </c>
      <c r="H197" s="123">
        <f t="shared" ref="H197" si="410">G197+1</f>
        <v>1994</v>
      </c>
      <c r="I197" s="123">
        <f t="shared" ref="I197" si="411">H197+1</f>
        <v>1995</v>
      </c>
      <c r="J197" s="123">
        <f t="shared" ref="J197" si="412">I197+1</f>
        <v>1996</v>
      </c>
      <c r="K197" s="123">
        <f t="shared" ref="K197" si="413">J197+1</f>
        <v>1997</v>
      </c>
      <c r="L197" s="123">
        <f t="shared" ref="L197" si="414">K197+1</f>
        <v>1998</v>
      </c>
      <c r="M197" s="123">
        <f t="shared" ref="M197" si="415">L197+1</f>
        <v>1999</v>
      </c>
      <c r="N197" s="123">
        <f t="shared" ref="N197" si="416">M197+1</f>
        <v>2000</v>
      </c>
      <c r="O197" s="123">
        <f t="shared" ref="O197" si="417">N197+1</f>
        <v>2001</v>
      </c>
      <c r="P197" s="123">
        <f t="shared" ref="P197" si="418">O197+1</f>
        <v>2002</v>
      </c>
      <c r="Q197" s="123">
        <f t="shared" ref="Q197" si="419">P197+1</f>
        <v>2003</v>
      </c>
      <c r="R197" s="123">
        <f t="shared" ref="R197" si="420">Q197+1</f>
        <v>2004</v>
      </c>
      <c r="S197" s="123">
        <f t="shared" ref="S197" si="421">R197+1</f>
        <v>2005</v>
      </c>
      <c r="T197" s="123">
        <f t="shared" ref="T197" si="422">S197+1</f>
        <v>2006</v>
      </c>
      <c r="U197" s="123">
        <f t="shared" ref="U197" si="423">T197+1</f>
        <v>2007</v>
      </c>
      <c r="V197" s="123">
        <f t="shared" ref="V197" si="424">U197+1</f>
        <v>2008</v>
      </c>
      <c r="W197" s="123">
        <f t="shared" ref="W197" si="425">V197+1</f>
        <v>2009</v>
      </c>
      <c r="X197" s="123">
        <f t="shared" ref="X197" si="426">W197+1</f>
        <v>2010</v>
      </c>
      <c r="Y197" s="123">
        <f t="shared" ref="Y197" si="427">X197+1</f>
        <v>2011</v>
      </c>
      <c r="Z197" s="123">
        <f t="shared" ref="Z197" si="428">Y197+1</f>
        <v>2012</v>
      </c>
      <c r="AA197" s="123">
        <f t="shared" ref="AA197:AI197" si="429">Z197+1</f>
        <v>2013</v>
      </c>
      <c r="AB197" s="123">
        <f t="shared" si="429"/>
        <v>2014</v>
      </c>
      <c r="AC197" s="123">
        <f t="shared" si="429"/>
        <v>2015</v>
      </c>
      <c r="AD197" s="123">
        <f t="shared" si="429"/>
        <v>2016</v>
      </c>
      <c r="AE197" s="123">
        <f t="shared" si="429"/>
        <v>2017</v>
      </c>
      <c r="AF197" s="123">
        <f t="shared" si="429"/>
        <v>2018</v>
      </c>
      <c r="AG197" s="123">
        <f t="shared" si="429"/>
        <v>2019</v>
      </c>
      <c r="AH197" s="123">
        <f t="shared" si="429"/>
        <v>2020</v>
      </c>
      <c r="AI197" s="123">
        <f t="shared" si="429"/>
        <v>2021</v>
      </c>
    </row>
    <row r="198" spans="2:35" ht="14.25">
      <c r="B198" s="142" t="s">
        <v>226</v>
      </c>
      <c r="C198" s="143" t="s">
        <v>172</v>
      </c>
      <c r="D198" s="326">
        <v>6</v>
      </c>
      <c r="E198" s="326">
        <v>6</v>
      </c>
      <c r="F198" s="326">
        <v>6</v>
      </c>
      <c r="G198" s="326">
        <v>8</v>
      </c>
      <c r="H198" s="326">
        <v>14</v>
      </c>
      <c r="I198" s="326">
        <v>37</v>
      </c>
      <c r="J198" s="326">
        <v>45</v>
      </c>
      <c r="K198" s="326">
        <v>50</v>
      </c>
      <c r="L198" s="326">
        <v>62</v>
      </c>
      <c r="M198" s="326">
        <v>107</v>
      </c>
      <c r="N198" s="326">
        <v>208</v>
      </c>
      <c r="O198" s="326">
        <v>274</v>
      </c>
      <c r="P198" s="326">
        <v>371</v>
      </c>
      <c r="Q198" s="326">
        <v>487</v>
      </c>
      <c r="R198" s="326">
        <v>609</v>
      </c>
      <c r="S198" s="326">
        <v>1663</v>
      </c>
      <c r="T198" s="326">
        <v>2390</v>
      </c>
      <c r="U198" s="326">
        <v>3028</v>
      </c>
      <c r="V198" s="326">
        <v>3353</v>
      </c>
      <c r="W198" s="326">
        <v>2887</v>
      </c>
      <c r="X198" s="326">
        <v>3642</v>
      </c>
      <c r="Y198" s="326">
        <v>3612</v>
      </c>
      <c r="Z198" s="326">
        <v>3501</v>
      </c>
      <c r="AA198" s="326">
        <v>4148</v>
      </c>
      <c r="AB198" s="326">
        <v>4660.08</v>
      </c>
      <c r="AC198" s="326">
        <v>4963</v>
      </c>
      <c r="AD198" s="326">
        <v>4365.5</v>
      </c>
      <c r="AE198" s="326">
        <v>4649.39990234375</v>
      </c>
      <c r="AF198" s="326">
        <v>4718.89990234375</v>
      </c>
      <c r="AG198" s="326">
        <v>3828.699951171875</v>
      </c>
      <c r="AH198" s="326">
        <v>4037</v>
      </c>
      <c r="AI198" s="326">
        <v>4191</v>
      </c>
    </row>
    <row r="199" spans="2:35" ht="12.75">
      <c r="B199" s="471" t="s">
        <v>224</v>
      </c>
      <c r="C199" s="143" t="s">
        <v>172</v>
      </c>
      <c r="D199" s="322">
        <v>0.16216216216216217</v>
      </c>
      <c r="E199" s="322">
        <v>0.16216216216216217</v>
      </c>
      <c r="F199" s="322">
        <v>0.16216216216216217</v>
      </c>
      <c r="G199" s="322">
        <v>0.21621621621621623</v>
      </c>
      <c r="H199" s="322">
        <v>0.3783783783783784</v>
      </c>
      <c r="I199" s="322">
        <v>1</v>
      </c>
      <c r="J199" s="322">
        <v>1</v>
      </c>
      <c r="K199" s="322">
        <v>1</v>
      </c>
      <c r="L199" s="322">
        <v>2</v>
      </c>
      <c r="M199" s="322">
        <v>3</v>
      </c>
      <c r="N199" s="322">
        <v>7</v>
      </c>
      <c r="O199" s="322">
        <v>7</v>
      </c>
      <c r="P199" s="322">
        <v>9</v>
      </c>
      <c r="Q199" s="322">
        <v>8</v>
      </c>
      <c r="R199" s="322">
        <v>8.1</v>
      </c>
      <c r="S199" s="322">
        <v>72.099999999999994</v>
      </c>
      <c r="T199" s="322">
        <v>65.300000000000011</v>
      </c>
      <c r="U199" s="322">
        <v>71.399999999999991</v>
      </c>
      <c r="V199" s="322">
        <v>71.099999999999994</v>
      </c>
      <c r="W199" s="322">
        <v>66.800000000000011</v>
      </c>
      <c r="X199" s="322">
        <v>76.899999999999991</v>
      </c>
      <c r="Y199" s="322">
        <v>93.1</v>
      </c>
      <c r="Z199" s="322">
        <v>76.399999999999991</v>
      </c>
      <c r="AA199" s="322">
        <v>86.399999999999991</v>
      </c>
      <c r="AB199" s="322">
        <v>56.0854</v>
      </c>
      <c r="AC199" s="322">
        <v>23.5</v>
      </c>
      <c r="AD199" s="322">
        <v>25.100000381469727</v>
      </c>
      <c r="AE199" s="322">
        <v>13.610000252723694</v>
      </c>
      <c r="AF199" s="322">
        <v>3.3699999749660492</v>
      </c>
      <c r="AG199" s="322">
        <v>1.1199999749660492</v>
      </c>
      <c r="AH199" s="322">
        <v>0.87846998870372772</v>
      </c>
      <c r="AI199" s="322">
        <v>1.3886000000000001</v>
      </c>
    </row>
    <row r="200" spans="2:35" ht="14.25">
      <c r="B200" s="472"/>
      <c r="C200" s="146" t="s">
        <v>218</v>
      </c>
      <c r="D200" s="323">
        <v>2.7891891891891891</v>
      </c>
      <c r="E200" s="323">
        <v>2.7891891891891891</v>
      </c>
      <c r="F200" s="323">
        <v>2.7891891891891891</v>
      </c>
      <c r="G200" s="323">
        <v>3.7189189189189191</v>
      </c>
      <c r="H200" s="323">
        <v>6.5081081081081082</v>
      </c>
      <c r="I200" s="323">
        <v>17.2</v>
      </c>
      <c r="J200" s="323">
        <v>17.2</v>
      </c>
      <c r="K200" s="323">
        <v>17.2</v>
      </c>
      <c r="L200" s="323">
        <v>34.4</v>
      </c>
      <c r="M200" s="323">
        <v>51.6</v>
      </c>
      <c r="N200" s="323">
        <v>120.4</v>
      </c>
      <c r="O200" s="323">
        <v>120.4</v>
      </c>
      <c r="P200" s="323">
        <v>154.80000000000001</v>
      </c>
      <c r="Q200" s="323">
        <v>137.6</v>
      </c>
      <c r="R200" s="323">
        <v>139.32</v>
      </c>
      <c r="S200" s="323">
        <v>1240.1199999999999</v>
      </c>
      <c r="T200" s="323">
        <v>1123.1600000000003</v>
      </c>
      <c r="U200" s="323">
        <v>1228.0799999999997</v>
      </c>
      <c r="V200" s="323">
        <v>1222.92</v>
      </c>
      <c r="W200" s="323">
        <v>1148.9600000000003</v>
      </c>
      <c r="X200" s="323">
        <v>1322.6799999999998</v>
      </c>
      <c r="Y200" s="323">
        <v>1601.32</v>
      </c>
      <c r="Z200" s="323">
        <v>1314.0799999999997</v>
      </c>
      <c r="AA200" s="323">
        <v>1486.0799999999997</v>
      </c>
      <c r="AB200" s="323">
        <v>964.66888000000006</v>
      </c>
      <c r="AC200" s="323">
        <v>404.2</v>
      </c>
      <c r="AD200" s="323">
        <v>431.72000656127932</v>
      </c>
      <c r="AE200" s="323">
        <v>234.09200434684752</v>
      </c>
      <c r="AF200" s="323">
        <v>57.963999569416046</v>
      </c>
      <c r="AG200" s="323">
        <v>19.263999569416047</v>
      </c>
      <c r="AH200" s="323">
        <v>15.109683805704117</v>
      </c>
      <c r="AI200" s="323">
        <v>23.883920000000003</v>
      </c>
    </row>
    <row r="201" spans="2:35" ht="12.75">
      <c r="B201" s="214"/>
      <c r="C201" s="244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215"/>
      <c r="AH201" s="215"/>
      <c r="AI201" s="215"/>
    </row>
    <row r="202" spans="2:35" ht="12.75">
      <c r="B202" s="24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4.25">
      <c r="B203" s="1" t="s">
        <v>227</v>
      </c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2.75">
      <c r="B204" s="122" t="s">
        <v>128</v>
      </c>
      <c r="C204" s="122" t="s">
        <v>129</v>
      </c>
      <c r="D204" s="123">
        <v>1990</v>
      </c>
      <c r="E204" s="123">
        <f t="shared" ref="E204" si="430">D204+1</f>
        <v>1991</v>
      </c>
      <c r="F204" s="123">
        <f t="shared" ref="F204" si="431">E204+1</f>
        <v>1992</v>
      </c>
      <c r="G204" s="123">
        <f t="shared" ref="G204" si="432">F204+1</f>
        <v>1993</v>
      </c>
      <c r="H204" s="123">
        <f t="shared" ref="H204" si="433">G204+1</f>
        <v>1994</v>
      </c>
      <c r="I204" s="123">
        <f t="shared" ref="I204" si="434">H204+1</f>
        <v>1995</v>
      </c>
      <c r="J204" s="123">
        <f t="shared" ref="J204" si="435">I204+1</f>
        <v>1996</v>
      </c>
      <c r="K204" s="123">
        <f t="shared" ref="K204" si="436">J204+1</f>
        <v>1997</v>
      </c>
      <c r="L204" s="123">
        <f t="shared" ref="L204" si="437">K204+1</f>
        <v>1998</v>
      </c>
      <c r="M204" s="123">
        <f t="shared" ref="M204" si="438">L204+1</f>
        <v>1999</v>
      </c>
      <c r="N204" s="123">
        <f t="shared" ref="N204" si="439">M204+1</f>
        <v>2000</v>
      </c>
      <c r="O204" s="123">
        <f t="shared" ref="O204" si="440">N204+1</f>
        <v>2001</v>
      </c>
      <c r="P204" s="123">
        <f t="shared" ref="P204" si="441">O204+1</f>
        <v>2002</v>
      </c>
      <c r="Q204" s="123">
        <f t="shared" ref="Q204" si="442">P204+1</f>
        <v>2003</v>
      </c>
      <c r="R204" s="123">
        <f t="shared" ref="R204" si="443">Q204+1</f>
        <v>2004</v>
      </c>
      <c r="S204" s="123">
        <f t="shared" ref="S204" si="444">R204+1</f>
        <v>2005</v>
      </c>
      <c r="T204" s="123">
        <f t="shared" ref="T204" si="445">S204+1</f>
        <v>2006</v>
      </c>
      <c r="U204" s="123">
        <f t="shared" ref="U204" si="446">T204+1</f>
        <v>2007</v>
      </c>
      <c r="V204" s="123">
        <f t="shared" ref="V204" si="447">U204+1</f>
        <v>2008</v>
      </c>
      <c r="W204" s="123">
        <f t="shared" ref="W204" si="448">V204+1</f>
        <v>2009</v>
      </c>
      <c r="X204" s="123">
        <f t="shared" ref="X204" si="449">W204+1</f>
        <v>2010</v>
      </c>
      <c r="Y204" s="123">
        <f t="shared" ref="Y204" si="450">X204+1</f>
        <v>2011</v>
      </c>
      <c r="Z204" s="123">
        <f t="shared" ref="Z204" si="451">Y204+1</f>
        <v>2012</v>
      </c>
      <c r="AA204" s="123">
        <f t="shared" ref="AA204" si="452">Z204+1</f>
        <v>2013</v>
      </c>
      <c r="AB204" s="123">
        <f t="shared" ref="AB204" si="453">AA204+1</f>
        <v>2014</v>
      </c>
      <c r="AC204" s="123">
        <f t="shared" ref="AC204" si="454">AB204+1</f>
        <v>2015</v>
      </c>
      <c r="AD204" s="123">
        <f t="shared" ref="AD204" si="455">AC204+1</f>
        <v>2016</v>
      </c>
      <c r="AE204" s="123">
        <f t="shared" ref="AE204" si="456">AD204+1</f>
        <v>2017</v>
      </c>
      <c r="AF204" s="123">
        <f t="shared" ref="AF204:AI204" si="457">AE204+1</f>
        <v>2018</v>
      </c>
      <c r="AG204" s="123">
        <f t="shared" si="457"/>
        <v>2019</v>
      </c>
      <c r="AH204" s="123">
        <f t="shared" si="457"/>
        <v>2020</v>
      </c>
      <c r="AI204" s="123">
        <f t="shared" si="457"/>
        <v>2021</v>
      </c>
    </row>
    <row r="205" spans="2:35" ht="24.75">
      <c r="B205" s="161" t="s">
        <v>228</v>
      </c>
      <c r="C205" s="133" t="s">
        <v>229</v>
      </c>
      <c r="D205" s="164">
        <v>150690.94784260771</v>
      </c>
      <c r="E205" s="164">
        <v>146223.47741802403</v>
      </c>
      <c r="F205" s="164">
        <v>139451.38130245492</v>
      </c>
      <c r="G205" s="164">
        <v>139320.03964087434</v>
      </c>
      <c r="H205" s="164">
        <v>141560.60854721762</v>
      </c>
      <c r="I205" s="164">
        <v>143097.21435748952</v>
      </c>
      <c r="J205" s="164">
        <v>145624.48241152987</v>
      </c>
      <c r="K205" s="164">
        <v>148048.34959980415</v>
      </c>
      <c r="L205" s="164">
        <v>140181.80192133476</v>
      </c>
      <c r="M205" s="164">
        <v>144266.94226177692</v>
      </c>
      <c r="N205" s="164">
        <v>152105.82819768009</v>
      </c>
      <c r="O205" s="164">
        <v>149528.39021044466</v>
      </c>
      <c r="P205" s="164">
        <v>155366.35585838236</v>
      </c>
      <c r="Q205" s="164">
        <v>156831.90628997158</v>
      </c>
      <c r="R205" s="164">
        <v>157600.09199755464</v>
      </c>
      <c r="S205" s="164">
        <v>154168.07489521967</v>
      </c>
      <c r="T205" s="164">
        <v>156124.15360457523</v>
      </c>
      <c r="U205" s="164">
        <v>160330.04515798399</v>
      </c>
      <c r="V205" s="164">
        <v>144755.07365259205</v>
      </c>
      <c r="W205" s="164">
        <v>135634.70363606568</v>
      </c>
      <c r="X205" s="164">
        <v>153154.21052086283</v>
      </c>
      <c r="Y205" s="164">
        <v>148878.70055761517</v>
      </c>
      <c r="Z205" s="164">
        <v>151286.26503610192</v>
      </c>
      <c r="AA205" s="164">
        <v>157549.79994608668</v>
      </c>
      <c r="AB205" s="164">
        <v>155101.22307231391</v>
      </c>
      <c r="AC205" s="164">
        <v>148878.3269113274</v>
      </c>
      <c r="AD205" s="164">
        <v>142756.52627726516</v>
      </c>
      <c r="AE205" s="164">
        <v>139751.84333477454</v>
      </c>
      <c r="AF205" s="164">
        <v>136179.36539516618</v>
      </c>
      <c r="AG205" s="164">
        <v>134139.53754819845</v>
      </c>
      <c r="AH205" s="164">
        <v>111994.82312465213</v>
      </c>
      <c r="AI205" s="164">
        <v>124783.98229424622</v>
      </c>
    </row>
    <row r="206" spans="2:35" ht="25.5">
      <c r="B206" s="161" t="s">
        <v>230</v>
      </c>
      <c r="C206" s="133" t="s">
        <v>229</v>
      </c>
      <c r="D206" s="162">
        <v>7265.6764416128917</v>
      </c>
      <c r="E206" s="162">
        <v>7119.0705979612903</v>
      </c>
      <c r="F206" s="162">
        <v>6828.8850506820208</v>
      </c>
      <c r="G206" s="162">
        <v>6692.8373653858389</v>
      </c>
      <c r="H206" s="162">
        <v>6705.4638858638518</v>
      </c>
      <c r="I206" s="162">
        <v>6905.0859560106701</v>
      </c>
      <c r="J206" s="162">
        <v>6931.4455186566211</v>
      </c>
      <c r="K206" s="162">
        <v>6903.8648621962639</v>
      </c>
      <c r="L206" s="162">
        <v>6617.7807434145861</v>
      </c>
      <c r="M206" s="162">
        <v>6551.4152527651322</v>
      </c>
      <c r="N206" s="162">
        <v>6840.8661650238328</v>
      </c>
      <c r="O206" s="162">
        <v>6877.9758421539673</v>
      </c>
      <c r="P206" s="162">
        <v>6742.8882611310128</v>
      </c>
      <c r="Q206" s="162">
        <v>6513.5964242283071</v>
      </c>
      <c r="R206" s="162">
        <v>6619.7856382496866</v>
      </c>
      <c r="S206" s="162">
        <v>6637.4469579996312</v>
      </c>
      <c r="T206" s="162">
        <v>6699.901852146746</v>
      </c>
      <c r="U206" s="162">
        <v>6799.9921340388973</v>
      </c>
      <c r="V206" s="162">
        <v>6384.30708252563</v>
      </c>
      <c r="W206" s="162">
        <v>5724.6168736399641</v>
      </c>
      <c r="X206" s="162">
        <v>6322.0526860737255</v>
      </c>
      <c r="Y206" s="162">
        <v>6131.1908414647669</v>
      </c>
      <c r="Z206" s="162">
        <v>6230.1417174465823</v>
      </c>
      <c r="AA206" s="162">
        <v>6351.3721372495511</v>
      </c>
      <c r="AB206" s="162">
        <v>6266.7220079273284</v>
      </c>
      <c r="AC206" s="162">
        <v>6059.0358368798315</v>
      </c>
      <c r="AD206" s="162">
        <v>5990.4027188220143</v>
      </c>
      <c r="AE206" s="162">
        <v>5903.9734789856611</v>
      </c>
      <c r="AF206" s="162">
        <v>5775.9692477122317</v>
      </c>
      <c r="AG206" s="162">
        <v>5449.7681339006485</v>
      </c>
      <c r="AH206" s="162">
        <v>5022.9303085370111</v>
      </c>
      <c r="AI206" s="162">
        <v>5458.7260884472034</v>
      </c>
    </row>
    <row r="207" spans="2:35" ht="14.25">
      <c r="B207" s="161" t="s">
        <v>231</v>
      </c>
      <c r="C207" s="133" t="s">
        <v>229</v>
      </c>
      <c r="D207" s="163">
        <f>SUM(D205:D206)</f>
        <v>157956.6242842206</v>
      </c>
      <c r="E207" s="163">
        <f t="shared" ref="E207:AF207" si="458">SUM(E205:E206)</f>
        <v>153342.54801598532</v>
      </c>
      <c r="F207" s="163">
        <f t="shared" si="458"/>
        <v>146280.26635313695</v>
      </c>
      <c r="G207" s="163">
        <f t="shared" si="458"/>
        <v>146012.87700626018</v>
      </c>
      <c r="H207" s="163">
        <f t="shared" si="458"/>
        <v>148266.07243308148</v>
      </c>
      <c r="I207" s="163">
        <f t="shared" si="458"/>
        <v>150002.30031350019</v>
      </c>
      <c r="J207" s="163">
        <f t="shared" si="458"/>
        <v>152555.9279301865</v>
      </c>
      <c r="K207" s="163">
        <f t="shared" si="458"/>
        <v>154952.21446200041</v>
      </c>
      <c r="L207" s="163">
        <f t="shared" si="458"/>
        <v>146799.58266474935</v>
      </c>
      <c r="M207" s="163">
        <f t="shared" si="458"/>
        <v>150818.35751454206</v>
      </c>
      <c r="N207" s="163">
        <f t="shared" si="458"/>
        <v>158946.69436270391</v>
      </c>
      <c r="O207" s="163">
        <f t="shared" si="458"/>
        <v>156406.36605259863</v>
      </c>
      <c r="P207" s="163">
        <f t="shared" si="458"/>
        <v>162109.24411951337</v>
      </c>
      <c r="Q207" s="163">
        <f t="shared" si="458"/>
        <v>163345.50271419989</v>
      </c>
      <c r="R207" s="163">
        <f t="shared" si="458"/>
        <v>164219.87763580433</v>
      </c>
      <c r="S207" s="163">
        <f t="shared" si="458"/>
        <v>160805.52185321931</v>
      </c>
      <c r="T207" s="163">
        <f t="shared" si="458"/>
        <v>162824.05545672198</v>
      </c>
      <c r="U207" s="163">
        <f t="shared" si="458"/>
        <v>167130.0372920229</v>
      </c>
      <c r="V207" s="163">
        <f t="shared" si="458"/>
        <v>151139.38073511768</v>
      </c>
      <c r="W207" s="163">
        <f t="shared" si="458"/>
        <v>141359.32050970563</v>
      </c>
      <c r="X207" s="163">
        <f t="shared" si="458"/>
        <v>159476.26320693656</v>
      </c>
      <c r="Y207" s="163">
        <f t="shared" si="458"/>
        <v>155009.89139907993</v>
      </c>
      <c r="Z207" s="163">
        <f t="shared" si="458"/>
        <v>157516.40675354851</v>
      </c>
      <c r="AA207" s="163">
        <f t="shared" si="458"/>
        <v>163901.17208333625</v>
      </c>
      <c r="AB207" s="163">
        <f t="shared" si="458"/>
        <v>161367.94508024125</v>
      </c>
      <c r="AC207" s="163">
        <f t="shared" si="458"/>
        <v>154937.36274820723</v>
      </c>
      <c r="AD207" s="163">
        <f t="shared" si="458"/>
        <v>148746.92899608717</v>
      </c>
      <c r="AE207" s="163">
        <f t="shared" si="458"/>
        <v>145655.8168137602</v>
      </c>
      <c r="AF207" s="163">
        <f t="shared" si="458"/>
        <v>141955.33464287841</v>
      </c>
      <c r="AG207" s="163">
        <f t="shared" ref="AG207:AH207" si="459">SUM(AG205:AG206)</f>
        <v>139589.3056820991</v>
      </c>
      <c r="AH207" s="163">
        <f t="shared" si="459"/>
        <v>117017.75343318914</v>
      </c>
      <c r="AI207" s="163">
        <f t="shared" ref="AI207" si="460">SUM(AI205:AI206)</f>
        <v>130242.70838269342</v>
      </c>
    </row>
    <row r="208" spans="2:35" ht="12.75">
      <c r="B208" s="214"/>
      <c r="C208" s="21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215"/>
      <c r="AH208" s="215"/>
      <c r="AI208" s="215"/>
    </row>
    <row r="209" spans="2:36" ht="12.75">
      <c r="B209" s="24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6" ht="14.25">
      <c r="B210" s="1" t="s">
        <v>232</v>
      </c>
      <c r="C210" s="68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6" ht="12.75">
      <c r="B211" s="364" t="s">
        <v>408</v>
      </c>
      <c r="C211" s="307" t="s">
        <v>129</v>
      </c>
      <c r="D211" s="123">
        <v>1990</v>
      </c>
      <c r="E211" s="123">
        <f t="shared" ref="E211:Q211" si="461">D211+1</f>
        <v>1991</v>
      </c>
      <c r="F211" s="123">
        <f t="shared" si="461"/>
        <v>1992</v>
      </c>
      <c r="G211" s="123">
        <f t="shared" si="461"/>
        <v>1993</v>
      </c>
      <c r="H211" s="123">
        <f t="shared" si="461"/>
        <v>1994</v>
      </c>
      <c r="I211" s="123">
        <f t="shared" si="461"/>
        <v>1995</v>
      </c>
      <c r="J211" s="123">
        <f t="shared" si="461"/>
        <v>1996</v>
      </c>
      <c r="K211" s="123">
        <f t="shared" si="461"/>
        <v>1997</v>
      </c>
      <c r="L211" s="123">
        <f t="shared" si="461"/>
        <v>1998</v>
      </c>
      <c r="M211" s="123">
        <f t="shared" si="461"/>
        <v>1999</v>
      </c>
      <c r="N211" s="123">
        <f t="shared" si="461"/>
        <v>2000</v>
      </c>
      <c r="O211" s="123">
        <f t="shared" si="461"/>
        <v>2001</v>
      </c>
      <c r="P211" s="123">
        <f t="shared" si="461"/>
        <v>2002</v>
      </c>
      <c r="Q211" s="123">
        <f t="shared" si="461"/>
        <v>2003</v>
      </c>
      <c r="R211" s="123">
        <f t="shared" ref="R211:AI211" si="462">Q211+1</f>
        <v>2004</v>
      </c>
      <c r="S211" s="123">
        <f t="shared" si="462"/>
        <v>2005</v>
      </c>
      <c r="T211" s="123">
        <f t="shared" si="462"/>
        <v>2006</v>
      </c>
      <c r="U211" s="123">
        <f t="shared" si="462"/>
        <v>2007</v>
      </c>
      <c r="V211" s="123">
        <f t="shared" si="462"/>
        <v>2008</v>
      </c>
      <c r="W211" s="123">
        <f t="shared" si="462"/>
        <v>2009</v>
      </c>
      <c r="X211" s="123">
        <f t="shared" si="462"/>
        <v>2010</v>
      </c>
      <c r="Y211" s="123">
        <f t="shared" si="462"/>
        <v>2011</v>
      </c>
      <c r="Z211" s="123">
        <f t="shared" si="462"/>
        <v>2012</v>
      </c>
      <c r="AA211" s="123">
        <f t="shared" si="462"/>
        <v>2013</v>
      </c>
      <c r="AB211" s="123">
        <f t="shared" si="462"/>
        <v>2014</v>
      </c>
      <c r="AC211" s="123">
        <f t="shared" si="462"/>
        <v>2015</v>
      </c>
      <c r="AD211" s="123">
        <f t="shared" si="462"/>
        <v>2016</v>
      </c>
      <c r="AE211" s="123">
        <f t="shared" si="462"/>
        <v>2017</v>
      </c>
      <c r="AF211" s="123">
        <f t="shared" si="462"/>
        <v>2018</v>
      </c>
      <c r="AG211" s="123">
        <f t="shared" si="462"/>
        <v>2019</v>
      </c>
      <c r="AH211" s="123">
        <f t="shared" si="462"/>
        <v>2020</v>
      </c>
      <c r="AI211" s="123">
        <f t="shared" si="462"/>
        <v>2021</v>
      </c>
      <c r="AJ211" s="216"/>
    </row>
    <row r="212" spans="2:36" ht="12.75">
      <c r="B212" s="142" t="s">
        <v>233</v>
      </c>
      <c r="C212" s="143" t="s">
        <v>234</v>
      </c>
      <c r="D212" s="163">
        <v>12341.442999999999</v>
      </c>
      <c r="E212" s="163">
        <v>12843.708999999999</v>
      </c>
      <c r="F212" s="163">
        <v>10775.846</v>
      </c>
      <c r="G212" s="163">
        <v>9723.5950000000012</v>
      </c>
      <c r="H212" s="163">
        <v>14185.394</v>
      </c>
      <c r="I212" s="163">
        <v>18462.688000000002</v>
      </c>
      <c r="J212" s="163">
        <v>17406.936000000002</v>
      </c>
      <c r="K212" s="163">
        <v>15457.859</v>
      </c>
      <c r="L212" s="163">
        <v>10998.045999999998</v>
      </c>
      <c r="M212" s="163">
        <v>10857.964</v>
      </c>
      <c r="N212" s="163">
        <v>11362.501</v>
      </c>
      <c r="O212" s="163">
        <v>10905.974</v>
      </c>
      <c r="P212" s="163">
        <v>10860.174999999999</v>
      </c>
      <c r="Q212" s="163">
        <v>12000.827000000001</v>
      </c>
      <c r="R212" s="163">
        <v>15430.298999999999</v>
      </c>
      <c r="S212" s="163">
        <v>15075.115</v>
      </c>
      <c r="T212" s="163">
        <v>13892.597</v>
      </c>
      <c r="U212" s="163">
        <v>15035.397999999999</v>
      </c>
      <c r="V212" s="163">
        <v>15115.924999999999</v>
      </c>
      <c r="W212" s="163">
        <v>11218.203</v>
      </c>
      <c r="X212" s="163">
        <v>17321.311000000002</v>
      </c>
      <c r="Y212" s="163">
        <v>20437.419000000002</v>
      </c>
      <c r="Z212" s="163">
        <v>20026.878000000001</v>
      </c>
      <c r="AA212" s="163">
        <v>19959.734</v>
      </c>
      <c r="AB212" s="163">
        <v>19225.965</v>
      </c>
      <c r="AC212" s="163">
        <v>18209.348000000002</v>
      </c>
      <c r="AD212" s="163">
        <v>19772.577000000001</v>
      </c>
      <c r="AE212" s="163">
        <v>16652.808000000001</v>
      </c>
      <c r="AF212" s="163">
        <v>15719.800999999999</v>
      </c>
      <c r="AG212" s="163">
        <v>18055.593000000001</v>
      </c>
      <c r="AH212" s="163">
        <v>17380.321</v>
      </c>
      <c r="AI212" s="163">
        <v>23099.359</v>
      </c>
    </row>
    <row r="213" spans="2:36" ht="12.75">
      <c r="B213" s="142" t="s">
        <v>235</v>
      </c>
      <c r="C213" s="143" t="s">
        <v>234</v>
      </c>
      <c r="D213" s="163">
        <v>211933</v>
      </c>
      <c r="E213" s="163">
        <v>193576</v>
      </c>
      <c r="F213" s="163">
        <v>185992</v>
      </c>
      <c r="G213" s="163">
        <v>181946</v>
      </c>
      <c r="H213" s="163">
        <v>174855</v>
      </c>
      <c r="I213" s="163">
        <v>186143</v>
      </c>
      <c r="J213" s="163">
        <v>187298</v>
      </c>
      <c r="K213" s="163">
        <v>185335</v>
      </c>
      <c r="L213" s="163">
        <v>175089</v>
      </c>
      <c r="M213" s="163">
        <v>182145</v>
      </c>
      <c r="N213" s="163">
        <v>184728</v>
      </c>
      <c r="O213" s="163">
        <v>179028</v>
      </c>
      <c r="P213" s="163">
        <v>208655</v>
      </c>
      <c r="Q213" s="163">
        <v>206088</v>
      </c>
      <c r="R213" s="163">
        <v>206924</v>
      </c>
      <c r="S213" s="163">
        <v>216061</v>
      </c>
      <c r="T213" s="163">
        <v>221112</v>
      </c>
      <c r="U213" s="163">
        <v>229734</v>
      </c>
      <c r="V213" s="163">
        <v>201256</v>
      </c>
      <c r="W213" s="163">
        <v>169545</v>
      </c>
      <c r="X213" s="163">
        <v>205081</v>
      </c>
      <c r="Y213" s="163">
        <v>217847</v>
      </c>
      <c r="Z213" s="163">
        <v>197278</v>
      </c>
      <c r="AA213" s="163">
        <v>180322</v>
      </c>
      <c r="AB213" s="163">
        <v>180555</v>
      </c>
      <c r="AC213" s="163">
        <v>151979</v>
      </c>
      <c r="AD213" s="163">
        <v>141193</v>
      </c>
      <c r="AE213" s="163">
        <v>161919</v>
      </c>
      <c r="AF213" s="163">
        <v>160049</v>
      </c>
      <c r="AG213" s="163">
        <v>119233</v>
      </c>
      <c r="AH213" s="163">
        <v>76338</v>
      </c>
      <c r="AI213" s="163">
        <v>103026</v>
      </c>
    </row>
    <row r="214" spans="2:36" ht="12.75">
      <c r="B214" s="142" t="s">
        <v>236</v>
      </c>
      <c r="C214" s="143" t="s">
        <v>234</v>
      </c>
      <c r="D214" s="163">
        <v>87107.68</v>
      </c>
      <c r="E214" s="163">
        <v>80293.747000000003</v>
      </c>
      <c r="F214" s="163">
        <v>82122.777000000002</v>
      </c>
      <c r="G214" s="163">
        <v>78185.839000000007</v>
      </c>
      <c r="H214" s="163">
        <v>75067.235000000001</v>
      </c>
      <c r="I214" s="163">
        <v>92812.304999999993</v>
      </c>
      <c r="J214" s="163">
        <v>90500.349000000002</v>
      </c>
      <c r="K214" s="163">
        <v>85569.335999999996</v>
      </c>
      <c r="L214" s="163">
        <v>94022.895000000004</v>
      </c>
      <c r="M214" s="163">
        <v>101046.086</v>
      </c>
      <c r="N214" s="163">
        <v>107997.958</v>
      </c>
      <c r="O214" s="163">
        <v>112142.38</v>
      </c>
      <c r="P214" s="163">
        <v>135294.44500000001</v>
      </c>
      <c r="Q214" s="163">
        <v>131169.06200000001</v>
      </c>
      <c r="R214" s="163">
        <v>130259.97499999999</v>
      </c>
      <c r="S214" s="163">
        <v>138408.74900000001</v>
      </c>
      <c r="T214" s="163">
        <v>149330.242</v>
      </c>
      <c r="U214" s="163">
        <v>150490.592</v>
      </c>
      <c r="V214" s="163">
        <v>134509.31599999999</v>
      </c>
      <c r="W214" s="163">
        <v>116489.412</v>
      </c>
      <c r="X214" s="163">
        <v>139756.91800000001</v>
      </c>
      <c r="Y214" s="163">
        <v>154203.541</v>
      </c>
      <c r="Z214" s="163">
        <v>135863.39499999999</v>
      </c>
      <c r="AA214" s="163">
        <v>128435.29300000001</v>
      </c>
      <c r="AB214" s="163">
        <v>121079.383</v>
      </c>
      <c r="AC214" s="163">
        <v>103833.73299999999</v>
      </c>
      <c r="AD214" s="163">
        <v>90663.925000000003</v>
      </c>
      <c r="AE214" s="163">
        <v>104031.678</v>
      </c>
      <c r="AF214" s="163">
        <v>100267.671</v>
      </c>
      <c r="AG214" s="163">
        <v>72307.278999999995</v>
      </c>
      <c r="AH214" s="163">
        <v>44578.337</v>
      </c>
      <c r="AI214" s="163">
        <v>46239.031999999999</v>
      </c>
    </row>
    <row r="215" spans="2:36" ht="12.75">
      <c r="B215" s="142" t="s">
        <v>237</v>
      </c>
      <c r="C215" s="143" t="s">
        <v>234</v>
      </c>
      <c r="D215" s="163">
        <v>39982.710974711998</v>
      </c>
      <c r="E215" s="163">
        <v>37960.371949895991</v>
      </c>
      <c r="F215" s="163">
        <v>25932.861387443998</v>
      </c>
      <c r="G215" s="163">
        <v>23212.808962595998</v>
      </c>
      <c r="H215" s="163">
        <v>19608.385493795995</v>
      </c>
      <c r="I215" s="163">
        <v>14299.906465415997</v>
      </c>
      <c r="J215" s="163">
        <v>10498.205176403999</v>
      </c>
      <c r="K215" s="163">
        <v>10290.629003423999</v>
      </c>
      <c r="L215" s="163">
        <v>15220.321744055997</v>
      </c>
      <c r="M215" s="163">
        <v>35700.205340843997</v>
      </c>
      <c r="N215" s="163">
        <v>33200.897079999995</v>
      </c>
      <c r="O215" s="163">
        <v>34292.291710400001</v>
      </c>
      <c r="P215" s="163">
        <v>39978.470666000001</v>
      </c>
      <c r="Q215" s="163">
        <v>36114.300044800002</v>
      </c>
      <c r="R215" s="163">
        <v>32924.169057599996</v>
      </c>
      <c r="S215" s="163">
        <v>26699.728235999995</v>
      </c>
      <c r="T215" s="163">
        <v>37216.686208799998</v>
      </c>
      <c r="U215" s="163">
        <v>36414.950816799996</v>
      </c>
      <c r="V215" s="163">
        <v>39349.043727199998</v>
      </c>
      <c r="W215" s="163">
        <v>33709.417149200002</v>
      </c>
      <c r="X215" s="163">
        <v>39016.711475999997</v>
      </c>
      <c r="Y215" s="163">
        <v>39949.37543</v>
      </c>
      <c r="Z215" s="163">
        <v>33897.566342000006</v>
      </c>
      <c r="AA215" s="163">
        <v>32146.153414204997</v>
      </c>
      <c r="AB215" s="163">
        <v>34760.462287773473</v>
      </c>
      <c r="AC215" s="163">
        <v>30444.38334971149</v>
      </c>
      <c r="AD215" s="163">
        <v>31272.934615862294</v>
      </c>
      <c r="AE215" s="163">
        <v>28049.322855986255</v>
      </c>
      <c r="AF215" s="163">
        <v>27805.740319569839</v>
      </c>
      <c r="AG215" s="163">
        <v>27022.302055623779</v>
      </c>
      <c r="AH215" s="163">
        <v>24397.467968878645</v>
      </c>
      <c r="AI215" s="163">
        <v>28194.616328810815</v>
      </c>
    </row>
    <row r="216" spans="2:36" ht="25.5" thickBot="1">
      <c r="B216" s="135" t="s">
        <v>238</v>
      </c>
      <c r="C216" s="136" t="s">
        <v>234</v>
      </c>
      <c r="D216" s="137">
        <v>97184.052025288009</v>
      </c>
      <c r="E216" s="137">
        <v>88165.590050104016</v>
      </c>
      <c r="F216" s="137">
        <v>88712.207612555998</v>
      </c>
      <c r="G216" s="137">
        <v>90270.947037403996</v>
      </c>
      <c r="H216" s="137">
        <v>94364.773506204001</v>
      </c>
      <c r="I216" s="137">
        <v>97493.476534583999</v>
      </c>
      <c r="J216" s="137">
        <v>103706.38182359599</v>
      </c>
      <c r="K216" s="137">
        <v>104932.89399657601</v>
      </c>
      <c r="L216" s="137">
        <v>76843.829255944001</v>
      </c>
      <c r="M216" s="137">
        <v>56256.672659156015</v>
      </c>
      <c r="N216" s="137">
        <v>54891.645919999995</v>
      </c>
      <c r="O216" s="137">
        <v>43499.302289599982</v>
      </c>
      <c r="P216" s="137">
        <v>44242.25933399998</v>
      </c>
      <c r="Q216" s="137">
        <v>50805.464955199983</v>
      </c>
      <c r="R216" s="137">
        <v>59170.154942400011</v>
      </c>
      <c r="S216" s="137">
        <v>66027.637763999985</v>
      </c>
      <c r="T216" s="137">
        <v>48457.668791200012</v>
      </c>
      <c r="U216" s="137">
        <v>57863.855183199987</v>
      </c>
      <c r="V216" s="137">
        <v>42513.565272799999</v>
      </c>
      <c r="W216" s="137">
        <v>30564.37385080001</v>
      </c>
      <c r="X216" s="137">
        <v>43628.681523999985</v>
      </c>
      <c r="Y216" s="137">
        <v>44131.502569999997</v>
      </c>
      <c r="Z216" s="137">
        <v>47543.916658000002</v>
      </c>
      <c r="AA216" s="137">
        <v>39700.287585794998</v>
      </c>
      <c r="AB216" s="137">
        <v>43941.119712226522</v>
      </c>
      <c r="AC216" s="137">
        <v>35910.231650288515</v>
      </c>
      <c r="AD216" s="137">
        <v>39028.717384137693</v>
      </c>
      <c r="AE216" s="137">
        <v>46490.807144013736</v>
      </c>
      <c r="AF216" s="137">
        <v>47695.389680430162</v>
      </c>
      <c r="AG216" s="137">
        <v>37959.011944376223</v>
      </c>
      <c r="AH216" s="137">
        <v>24742.516031121351</v>
      </c>
      <c r="AI216" s="137">
        <v>51691.710671189176</v>
      </c>
    </row>
    <row r="217" spans="2:36" ht="15" thickTop="1">
      <c r="B217" s="134" t="s">
        <v>239</v>
      </c>
      <c r="C217" s="130" t="s">
        <v>240</v>
      </c>
      <c r="D217" s="132">
        <v>356.08799813345269</v>
      </c>
      <c r="E217" s="132">
        <v>323.04383086462639</v>
      </c>
      <c r="F217" s="132">
        <v>325.04666928823383</v>
      </c>
      <c r="G217" s="132">
        <v>330.7579808649665</v>
      </c>
      <c r="H217" s="132">
        <v>345.75799827112917</v>
      </c>
      <c r="I217" s="132">
        <v>357.22174746569874</v>
      </c>
      <c r="J217" s="132">
        <v>379.98619246312848</v>
      </c>
      <c r="K217" s="132">
        <v>384.48020413748344</v>
      </c>
      <c r="L217" s="132">
        <v>281.56024325408708</v>
      </c>
      <c r="M217" s="132">
        <v>206.12770852192136</v>
      </c>
      <c r="N217" s="132">
        <v>201.12617145061029</v>
      </c>
      <c r="O217" s="132">
        <v>159.38396423803229</v>
      </c>
      <c r="P217" s="132">
        <v>162.10620190075809</v>
      </c>
      <c r="Q217" s="132">
        <v>186.15416761413672</v>
      </c>
      <c r="R217" s="132">
        <v>216.80287643494151</v>
      </c>
      <c r="S217" s="132">
        <v>241.92909086303183</v>
      </c>
      <c r="T217" s="132">
        <v>177.5517064217735</v>
      </c>
      <c r="U217" s="132">
        <v>212.01651842123457</v>
      </c>
      <c r="V217" s="132">
        <v>155.77216668809052</v>
      </c>
      <c r="W217" s="132">
        <v>111.98963689949694</v>
      </c>
      <c r="X217" s="132">
        <v>159.85801724999712</v>
      </c>
      <c r="Y217" s="132">
        <v>161.700382699453</v>
      </c>
      <c r="Z217" s="132">
        <v>174.20366565664159</v>
      </c>
      <c r="AA217" s="132">
        <v>145.46415422223399</v>
      </c>
      <c r="AB217" s="132">
        <v>161.00280887647799</v>
      </c>
      <c r="AC217" s="132">
        <v>131.57716965261403</v>
      </c>
      <c r="AD217" s="132">
        <v>143.00348208796237</v>
      </c>
      <c r="AE217" s="132">
        <v>170.34501137298315</v>
      </c>
      <c r="AF217" s="132">
        <v>174.75867158821507</v>
      </c>
      <c r="AG217" s="132">
        <v>139.08401937058142</v>
      </c>
      <c r="AH217" s="132">
        <v>90.658012489686087</v>
      </c>
      <c r="AI217" s="132">
        <v>189.40142327269709</v>
      </c>
    </row>
    <row r="218" spans="2:36" ht="12.75">
      <c r="B218" s="214"/>
      <c r="C218" s="215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215"/>
      <c r="AH218" s="215"/>
      <c r="AI218" s="215"/>
    </row>
    <row r="219" spans="2:36" ht="12.75">
      <c r="B219" s="24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6" ht="12.75">
      <c r="B220" s="1" t="s">
        <v>241</v>
      </c>
      <c r="C220" s="68"/>
      <c r="D220" s="2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6" ht="12.75">
      <c r="B221" s="364" t="s">
        <v>407</v>
      </c>
      <c r="C221" s="233" t="s">
        <v>129</v>
      </c>
      <c r="D221" s="123">
        <v>1990</v>
      </c>
      <c r="E221" s="123">
        <f t="shared" ref="E221:R221" si="463">D221+1</f>
        <v>1991</v>
      </c>
      <c r="F221" s="123">
        <f t="shared" si="463"/>
        <v>1992</v>
      </c>
      <c r="G221" s="123">
        <f t="shared" si="463"/>
        <v>1993</v>
      </c>
      <c r="H221" s="123">
        <f t="shared" si="463"/>
        <v>1994</v>
      </c>
      <c r="I221" s="123">
        <f t="shared" si="463"/>
        <v>1995</v>
      </c>
      <c r="J221" s="123">
        <f t="shared" si="463"/>
        <v>1996</v>
      </c>
      <c r="K221" s="123">
        <f t="shared" si="463"/>
        <v>1997</v>
      </c>
      <c r="L221" s="123">
        <f t="shared" si="463"/>
        <v>1998</v>
      </c>
      <c r="M221" s="123">
        <f t="shared" si="463"/>
        <v>1999</v>
      </c>
      <c r="N221" s="123">
        <f t="shared" si="463"/>
        <v>2000</v>
      </c>
      <c r="O221" s="123">
        <f t="shared" si="463"/>
        <v>2001</v>
      </c>
      <c r="P221" s="123">
        <f t="shared" si="463"/>
        <v>2002</v>
      </c>
      <c r="Q221" s="123">
        <f t="shared" si="463"/>
        <v>2003</v>
      </c>
      <c r="R221" s="123">
        <f t="shared" si="463"/>
        <v>2004</v>
      </c>
      <c r="S221" s="123">
        <f t="shared" ref="S221:AI221" si="464">R221+1</f>
        <v>2005</v>
      </c>
      <c r="T221" s="123">
        <f t="shared" si="464"/>
        <v>2006</v>
      </c>
      <c r="U221" s="123">
        <f t="shared" si="464"/>
        <v>2007</v>
      </c>
      <c r="V221" s="123">
        <f t="shared" si="464"/>
        <v>2008</v>
      </c>
      <c r="W221" s="123">
        <f t="shared" si="464"/>
        <v>2009</v>
      </c>
      <c r="X221" s="123">
        <f t="shared" si="464"/>
        <v>2010</v>
      </c>
      <c r="Y221" s="123">
        <f t="shared" si="464"/>
        <v>2011</v>
      </c>
      <c r="Z221" s="123">
        <f t="shared" si="464"/>
        <v>2012</v>
      </c>
      <c r="AA221" s="123">
        <f t="shared" si="464"/>
        <v>2013</v>
      </c>
      <c r="AB221" s="123">
        <f t="shared" si="464"/>
        <v>2014</v>
      </c>
      <c r="AC221" s="123">
        <f t="shared" si="464"/>
        <v>2015</v>
      </c>
      <c r="AD221" s="123">
        <f t="shared" si="464"/>
        <v>2016</v>
      </c>
      <c r="AE221" s="123">
        <f t="shared" si="464"/>
        <v>2017</v>
      </c>
      <c r="AF221" s="123">
        <f t="shared" si="464"/>
        <v>2018</v>
      </c>
      <c r="AG221" s="123">
        <f t="shared" si="464"/>
        <v>2019</v>
      </c>
      <c r="AH221" s="123">
        <f t="shared" si="464"/>
        <v>2020</v>
      </c>
      <c r="AI221" s="123">
        <f t="shared" si="464"/>
        <v>2021</v>
      </c>
      <c r="AJ221" s="216"/>
    </row>
    <row r="222" spans="2:36" ht="12.75">
      <c r="B222" s="365" t="s">
        <v>409</v>
      </c>
      <c r="C222" s="234" t="s">
        <v>242</v>
      </c>
      <c r="D222" s="163">
        <v>57563.960399999996</v>
      </c>
      <c r="E222" s="163">
        <v>54379.71</v>
      </c>
      <c r="F222" s="163">
        <v>54539.330399999999</v>
      </c>
      <c r="G222" s="163">
        <v>52580.5524</v>
      </c>
      <c r="H222" s="163">
        <v>55338.7212</v>
      </c>
      <c r="I222" s="163">
        <v>55985.724000000002</v>
      </c>
      <c r="J222" s="163">
        <v>57270.445200000002</v>
      </c>
      <c r="K222" s="163">
        <v>57095.351999999999</v>
      </c>
      <c r="L222" s="163">
        <v>50392.612800000003</v>
      </c>
      <c r="M222" s="163">
        <v>50198.263200000001</v>
      </c>
      <c r="N222" s="163">
        <v>52456.582799999996</v>
      </c>
      <c r="O222" s="163">
        <v>49307.090400000001</v>
      </c>
      <c r="P222" s="163">
        <v>51998.871599999999</v>
      </c>
      <c r="Q222" s="163">
        <v>51905.617200000001</v>
      </c>
      <c r="R222" s="163">
        <v>53453.3148</v>
      </c>
      <c r="S222" s="163">
        <v>52747.063199999997</v>
      </c>
      <c r="T222" s="163">
        <v>55051.113600000004</v>
      </c>
      <c r="U222" s="163">
        <v>55686.668400000002</v>
      </c>
      <c r="V222" s="163">
        <v>47316.466800000002</v>
      </c>
      <c r="W222" s="163">
        <v>39752.8704</v>
      </c>
      <c r="X222" s="163">
        <v>45793.065600000002</v>
      </c>
      <c r="Y222" s="163">
        <v>47185.228799999997</v>
      </c>
      <c r="Z222" s="163">
        <v>46195.462800000001</v>
      </c>
      <c r="AA222" s="163">
        <v>46785.664799999999</v>
      </c>
      <c r="AB222" s="163">
        <v>46155.639600000002</v>
      </c>
      <c r="AC222" s="163">
        <v>42918.7932</v>
      </c>
      <c r="AD222" s="163">
        <v>43045.099199999997</v>
      </c>
      <c r="AE222" s="163">
        <v>46109.1276</v>
      </c>
      <c r="AF222" s="163">
        <v>46697.475600000005</v>
      </c>
      <c r="AG222" s="163">
        <v>41978.390400000004</v>
      </c>
      <c r="AH222" s="163">
        <v>38160.320400000004</v>
      </c>
      <c r="AI222" s="163">
        <v>43839.154799999997</v>
      </c>
    </row>
    <row r="223" spans="2:36" ht="12.75">
      <c r="B223" s="244"/>
      <c r="C223" s="246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215"/>
      <c r="AH223" s="246"/>
      <c r="AI223" s="246"/>
    </row>
    <row r="224" spans="2:36" ht="12.75">
      <c r="B224" s="24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2.75">
      <c r="B225" s="235" t="s">
        <v>464</v>
      </c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2.75">
      <c r="B226" s="307" t="s">
        <v>128</v>
      </c>
      <c r="C226" s="367" t="s">
        <v>129</v>
      </c>
      <c r="D226" s="123">
        <v>1990</v>
      </c>
      <c r="E226" s="123">
        <f t="shared" ref="E226" si="465">D226+1</f>
        <v>1991</v>
      </c>
      <c r="F226" s="123">
        <f t="shared" ref="F226" si="466">E226+1</f>
        <v>1992</v>
      </c>
      <c r="G226" s="123">
        <f t="shared" ref="G226" si="467">F226+1</f>
        <v>1993</v>
      </c>
      <c r="H226" s="123">
        <f t="shared" ref="H226" si="468">G226+1</f>
        <v>1994</v>
      </c>
      <c r="I226" s="123">
        <f t="shared" ref="I226" si="469">H226+1</f>
        <v>1995</v>
      </c>
      <c r="J226" s="123">
        <f t="shared" ref="J226" si="470">I226+1</f>
        <v>1996</v>
      </c>
      <c r="K226" s="123">
        <f t="shared" ref="K226" si="471">J226+1</f>
        <v>1997</v>
      </c>
      <c r="L226" s="123">
        <f t="shared" ref="L226" si="472">K226+1</f>
        <v>1998</v>
      </c>
      <c r="M226" s="123">
        <f t="shared" ref="M226" si="473">L226+1</f>
        <v>1999</v>
      </c>
      <c r="N226" s="123">
        <f t="shared" ref="N226" si="474">M226+1</f>
        <v>2000</v>
      </c>
      <c r="O226" s="123">
        <f t="shared" ref="O226" si="475">N226+1</f>
        <v>2001</v>
      </c>
      <c r="P226" s="123">
        <f t="shared" ref="P226" si="476">O226+1</f>
        <v>2002</v>
      </c>
      <c r="Q226" s="123">
        <f t="shared" ref="Q226" si="477">P226+1</f>
        <v>2003</v>
      </c>
      <c r="R226" s="123">
        <f t="shared" ref="R226" si="478">Q226+1</f>
        <v>2004</v>
      </c>
      <c r="S226" s="123">
        <f t="shared" ref="S226" si="479">R226+1</f>
        <v>2005</v>
      </c>
      <c r="T226" s="123">
        <f t="shared" ref="T226" si="480">S226+1</f>
        <v>2006</v>
      </c>
      <c r="U226" s="123">
        <f t="shared" ref="U226" si="481">T226+1</f>
        <v>2007</v>
      </c>
      <c r="V226" s="123">
        <f t="shared" ref="V226" si="482">U226+1</f>
        <v>2008</v>
      </c>
      <c r="W226" s="123">
        <f t="shared" ref="W226" si="483">V226+1</f>
        <v>2009</v>
      </c>
      <c r="X226" s="123">
        <f t="shared" ref="X226" si="484">W226+1</f>
        <v>2010</v>
      </c>
      <c r="Y226" s="123">
        <f t="shared" ref="Y226" si="485">X226+1</f>
        <v>2011</v>
      </c>
      <c r="Z226" s="123">
        <f t="shared" ref="Z226" si="486">Y226+1</f>
        <v>2012</v>
      </c>
      <c r="AA226" s="123">
        <f t="shared" ref="AA226" si="487">Z226+1</f>
        <v>2013</v>
      </c>
      <c r="AB226" s="123">
        <f t="shared" ref="AB226:AI226" si="488">AA226+1</f>
        <v>2014</v>
      </c>
      <c r="AC226" s="123">
        <f t="shared" si="488"/>
        <v>2015</v>
      </c>
      <c r="AD226" s="123">
        <f t="shared" si="488"/>
        <v>2016</v>
      </c>
      <c r="AE226" s="123">
        <f t="shared" si="488"/>
        <v>2017</v>
      </c>
      <c r="AF226" s="123">
        <f t="shared" si="488"/>
        <v>2018</v>
      </c>
      <c r="AG226" s="123">
        <f t="shared" si="488"/>
        <v>2019</v>
      </c>
      <c r="AH226" s="123">
        <f t="shared" si="488"/>
        <v>2020</v>
      </c>
      <c r="AI226" s="123">
        <f t="shared" si="488"/>
        <v>2021</v>
      </c>
    </row>
    <row r="227" spans="2:35" ht="12.75">
      <c r="B227" s="389" t="s">
        <v>452</v>
      </c>
      <c r="C227" s="138" t="s">
        <v>147</v>
      </c>
      <c r="D227" s="139">
        <v>14421.38239368442</v>
      </c>
      <c r="E227" s="139">
        <v>14213.420167900143</v>
      </c>
      <c r="F227" s="139">
        <v>13512.488831058978</v>
      </c>
      <c r="G227" s="139">
        <v>13250.824353039168</v>
      </c>
      <c r="H227" s="139">
        <v>13339.435556152925</v>
      </c>
      <c r="I227" s="139">
        <v>13587.625160477903</v>
      </c>
      <c r="J227" s="139">
        <v>13416.701673681016</v>
      </c>
      <c r="K227" s="139">
        <v>13400.493720130888</v>
      </c>
      <c r="L227" s="139">
        <v>13060.198077998317</v>
      </c>
      <c r="M227" s="139">
        <v>13001.042376607455</v>
      </c>
      <c r="N227" s="139">
        <v>13616.293205733136</v>
      </c>
      <c r="O227" s="139">
        <v>13728.005457139529</v>
      </c>
      <c r="P227" s="139">
        <v>13217.379076562565</v>
      </c>
      <c r="Q227" s="139">
        <v>12497.322667471186</v>
      </c>
      <c r="R227" s="139">
        <v>12690.624948770997</v>
      </c>
      <c r="S227" s="139">
        <v>12609.65004881094</v>
      </c>
      <c r="T227" s="139">
        <v>12788.711327176361</v>
      </c>
      <c r="U227" s="139">
        <v>12849.91781338436</v>
      </c>
      <c r="V227" s="139">
        <v>12153.232643018417</v>
      </c>
      <c r="W227" s="139">
        <v>10986.51865835155</v>
      </c>
      <c r="X227" s="139">
        <v>11812.95317401656</v>
      </c>
      <c r="Y227" s="139">
        <v>11476.226913823342</v>
      </c>
      <c r="Z227" s="139">
        <v>11637.435738276621</v>
      </c>
      <c r="AA227" s="139">
        <v>11826.931340445473</v>
      </c>
      <c r="AB227" s="139">
        <v>11640.448792357834</v>
      </c>
      <c r="AC227" s="139">
        <v>11328.73565940866</v>
      </c>
      <c r="AD227" s="139">
        <v>11143.817151101999</v>
      </c>
      <c r="AE227" s="139">
        <v>10942.416273480201</v>
      </c>
      <c r="AF227" s="139">
        <v>10679.740980342447</v>
      </c>
      <c r="AG227" s="139">
        <v>10176.914164835802</v>
      </c>
      <c r="AH227" s="139">
        <v>9590.0365674800032</v>
      </c>
      <c r="AI227" s="139">
        <v>10114.063265906625</v>
      </c>
    </row>
    <row r="228" spans="2:35" ht="12.75">
      <c r="B228" s="390" t="s">
        <v>151</v>
      </c>
      <c r="C228" s="138" t="s">
        <v>147</v>
      </c>
      <c r="D228" s="139">
        <v>1144.4834766447505</v>
      </c>
      <c r="E228" s="139">
        <v>1086.0848318375145</v>
      </c>
      <c r="F228" s="139">
        <v>1111.6165866463584</v>
      </c>
      <c r="G228" s="139">
        <v>1041.7042594983161</v>
      </c>
      <c r="H228" s="139">
        <v>935.3082485380661</v>
      </c>
      <c r="I228" s="139">
        <v>1089.1158676971256</v>
      </c>
      <c r="J228" s="139">
        <v>1240.8181670806578</v>
      </c>
      <c r="K228" s="139">
        <v>1172.2439588130442</v>
      </c>
      <c r="L228" s="139">
        <v>1098.9736682829016</v>
      </c>
      <c r="M228" s="139">
        <v>1140.262413747947</v>
      </c>
      <c r="N228" s="139">
        <v>1159.7511354771816</v>
      </c>
      <c r="O228" s="139">
        <v>1196.9954241187977</v>
      </c>
      <c r="P228" s="139">
        <v>1336.3413177693558</v>
      </c>
      <c r="Q228" s="139">
        <v>1443.6647632777244</v>
      </c>
      <c r="R228" s="139">
        <v>1382.0464276398866</v>
      </c>
      <c r="S228" s="139">
        <v>1429.7604522940651</v>
      </c>
      <c r="T228" s="139">
        <v>1475.6796864906298</v>
      </c>
      <c r="U228" s="139">
        <v>1519.8733382867324</v>
      </c>
      <c r="V228" s="139">
        <v>1426.213401737165</v>
      </c>
      <c r="W228" s="139">
        <v>1203.7550953047567</v>
      </c>
      <c r="X228" s="139">
        <v>1531.6827214846278</v>
      </c>
      <c r="Y228" s="139">
        <v>1505.5309182541616</v>
      </c>
      <c r="Z228" s="139">
        <v>1535.1318954935191</v>
      </c>
      <c r="AA228" s="139">
        <v>1584.7731956647488</v>
      </c>
      <c r="AB228" s="139">
        <v>1568.6465122326035</v>
      </c>
      <c r="AC228" s="139">
        <v>1528.6665160063703</v>
      </c>
      <c r="AD228" s="139">
        <v>1551.3920668522901</v>
      </c>
      <c r="AE228" s="139">
        <v>1544.1960035956331</v>
      </c>
      <c r="AF228" s="139">
        <v>1531.6420151675404</v>
      </c>
      <c r="AG228" s="139">
        <v>1412.3582757811359</v>
      </c>
      <c r="AH228" s="139">
        <v>1230.7164497045483</v>
      </c>
      <c r="AI228" s="139">
        <v>1422.7140619180602</v>
      </c>
    </row>
    <row r="229" spans="2:35" ht="12.75">
      <c r="B229" s="24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2.75">
      <c r="B230" s="235" t="s">
        <v>243</v>
      </c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2.75">
      <c r="B231" s="122" t="s">
        <v>128</v>
      </c>
      <c r="C231" s="122" t="s">
        <v>129</v>
      </c>
      <c r="D231" s="123">
        <v>1990</v>
      </c>
      <c r="E231" s="123">
        <f t="shared" ref="E231" si="489">D231+1</f>
        <v>1991</v>
      </c>
      <c r="F231" s="123">
        <f t="shared" ref="F231" si="490">E231+1</f>
        <v>1992</v>
      </c>
      <c r="G231" s="123">
        <f t="shared" ref="G231" si="491">F231+1</f>
        <v>1993</v>
      </c>
      <c r="H231" s="123">
        <f t="shared" ref="H231" si="492">G231+1</f>
        <v>1994</v>
      </c>
      <c r="I231" s="123">
        <f t="shared" ref="I231" si="493">H231+1</f>
        <v>1995</v>
      </c>
      <c r="J231" s="123">
        <f t="shared" ref="J231" si="494">I231+1</f>
        <v>1996</v>
      </c>
      <c r="K231" s="123">
        <f t="shared" ref="K231" si="495">J231+1</f>
        <v>1997</v>
      </c>
      <c r="L231" s="123">
        <f t="shared" ref="L231" si="496">K231+1</f>
        <v>1998</v>
      </c>
      <c r="M231" s="123">
        <f t="shared" ref="M231" si="497">L231+1</f>
        <v>1999</v>
      </c>
      <c r="N231" s="123">
        <f t="shared" ref="N231" si="498">M231+1</f>
        <v>2000</v>
      </c>
      <c r="O231" s="123">
        <f t="shared" ref="O231" si="499">N231+1</f>
        <v>2001</v>
      </c>
      <c r="P231" s="123">
        <f t="shared" ref="P231" si="500">O231+1</f>
        <v>2002</v>
      </c>
      <c r="Q231" s="123">
        <f t="shared" ref="Q231" si="501">P231+1</f>
        <v>2003</v>
      </c>
      <c r="R231" s="123">
        <f t="shared" ref="R231" si="502">Q231+1</f>
        <v>2004</v>
      </c>
      <c r="S231" s="123">
        <f t="shared" ref="S231" si="503">R231+1</f>
        <v>2005</v>
      </c>
      <c r="T231" s="123">
        <f t="shared" ref="T231" si="504">S231+1</f>
        <v>2006</v>
      </c>
      <c r="U231" s="123">
        <f t="shared" ref="U231" si="505">T231+1</f>
        <v>2007</v>
      </c>
      <c r="V231" s="123">
        <f t="shared" ref="V231" si="506">U231+1</f>
        <v>2008</v>
      </c>
      <c r="W231" s="123">
        <f t="shared" ref="W231" si="507">V231+1</f>
        <v>2009</v>
      </c>
      <c r="X231" s="123">
        <f t="shared" ref="X231" si="508">W231+1</f>
        <v>2010</v>
      </c>
      <c r="Y231" s="123">
        <f t="shared" ref="Y231" si="509">X231+1</f>
        <v>2011</v>
      </c>
      <c r="Z231" s="123">
        <f t="shared" ref="Z231" si="510">Y231+1</f>
        <v>2012</v>
      </c>
      <c r="AA231" s="123">
        <f t="shared" ref="AA231" si="511">Z231+1</f>
        <v>2013</v>
      </c>
      <c r="AB231" s="123">
        <f t="shared" ref="AB231" si="512">AA231+1</f>
        <v>2014</v>
      </c>
      <c r="AC231" s="123">
        <f t="shared" ref="AC231" si="513">AB231+1</f>
        <v>2015</v>
      </c>
      <c r="AD231" s="123">
        <f t="shared" ref="AD231" si="514">AC231+1</f>
        <v>2016</v>
      </c>
      <c r="AE231" s="123">
        <f t="shared" ref="AE231" si="515">AD231+1</f>
        <v>2017</v>
      </c>
      <c r="AF231" s="123">
        <f t="shared" ref="AF231" si="516">AE231+1</f>
        <v>2018</v>
      </c>
      <c r="AG231" s="123">
        <f t="shared" ref="AG231" si="517">AF231+1</f>
        <v>2019</v>
      </c>
      <c r="AH231" s="123">
        <f t="shared" ref="AH231:AI231" si="518">AG231+1</f>
        <v>2020</v>
      </c>
      <c r="AI231" s="123">
        <f t="shared" si="518"/>
        <v>2021</v>
      </c>
    </row>
    <row r="232" spans="2:35" ht="15.75">
      <c r="B232" s="239" t="s">
        <v>244</v>
      </c>
      <c r="C232" s="240" t="s">
        <v>245</v>
      </c>
      <c r="D232" s="164">
        <v>23.344954500377803</v>
      </c>
      <c r="E232" s="164">
        <v>22.650404517605427</v>
      </c>
      <c r="F232" s="164">
        <v>21.468584471087343</v>
      </c>
      <c r="G232" s="164">
        <v>21.310390402296246</v>
      </c>
      <c r="H232" s="164">
        <v>21.634047216062296</v>
      </c>
      <c r="I232" s="164">
        <v>21.619899638684839</v>
      </c>
      <c r="J232" s="164">
        <v>21.869125944771955</v>
      </c>
      <c r="K232" s="164">
        <v>22.080853752446824</v>
      </c>
      <c r="L232" s="164">
        <v>20.761410380141328</v>
      </c>
      <c r="M232" s="164">
        <v>21.445294338652285</v>
      </c>
      <c r="N232" s="164">
        <v>22.34442763356261</v>
      </c>
      <c r="O232" s="164">
        <v>23.174702655582237</v>
      </c>
      <c r="P232" s="164">
        <v>25.099390659979623</v>
      </c>
      <c r="Q232" s="164">
        <v>26.404052817097398</v>
      </c>
      <c r="R232" s="164">
        <v>27.712437229850739</v>
      </c>
      <c r="S232" s="164">
        <v>28.805393096806949</v>
      </c>
      <c r="T232" s="164">
        <v>30.738126865072108</v>
      </c>
      <c r="U232" s="164">
        <v>33.298769103215896</v>
      </c>
      <c r="V232" s="164">
        <v>31.19451041360756</v>
      </c>
      <c r="W232" s="164">
        <v>30.642729841040978</v>
      </c>
      <c r="X232" s="164">
        <v>36.335550515671287</v>
      </c>
      <c r="Y232" s="164">
        <v>33.061376632563828</v>
      </c>
      <c r="Z232" s="164">
        <v>32.290301906107118</v>
      </c>
      <c r="AA232" s="164">
        <v>37.244782670241733</v>
      </c>
      <c r="AB232" s="164">
        <v>34.859251806718042</v>
      </c>
      <c r="AC232" s="164">
        <v>31.163299753989097</v>
      </c>
      <c r="AD232" s="164">
        <v>29.023112870081007</v>
      </c>
      <c r="AE232" s="164">
        <v>26.413348309111953</v>
      </c>
      <c r="AF232" s="164">
        <v>24.099321812569926</v>
      </c>
      <c r="AG232" s="164">
        <v>21.550828489131558</v>
      </c>
      <c r="AH232" s="164">
        <v>15.747050122734761</v>
      </c>
      <c r="AI232" s="164">
        <v>18.987464316769401</v>
      </c>
    </row>
    <row r="233" spans="2:35" ht="15.75">
      <c r="B233" s="239" t="s">
        <v>246</v>
      </c>
      <c r="C233" s="240" t="s">
        <v>245</v>
      </c>
      <c r="D233" s="164">
        <v>14.350659660066032</v>
      </c>
      <c r="E233" s="164">
        <v>19.214884398668033</v>
      </c>
      <c r="F233" s="164">
        <v>23.129366813425015</v>
      </c>
      <c r="G233" s="164">
        <v>28.51628434753928</v>
      </c>
      <c r="H233" s="164">
        <v>35.602588815822145</v>
      </c>
      <c r="I233" s="164">
        <v>41.263026301582762</v>
      </c>
      <c r="J233" s="164">
        <v>47.323312041745005</v>
      </c>
      <c r="K233" s="164">
        <v>53.524947727889256</v>
      </c>
      <c r="L233" s="164">
        <v>54.812602379628593</v>
      </c>
      <c r="M233" s="164">
        <v>67.877888174000432</v>
      </c>
      <c r="N233" s="164">
        <v>79.61214344349014</v>
      </c>
      <c r="O233" s="164">
        <v>89.575491786805443</v>
      </c>
      <c r="P233" s="164">
        <v>106.83467529831192</v>
      </c>
      <c r="Q233" s="164">
        <v>117.41491373730508</v>
      </c>
      <c r="R233" s="164">
        <v>133.44234494426331</v>
      </c>
      <c r="S233" s="164">
        <v>138.60837259094652</v>
      </c>
      <c r="T233" s="164">
        <v>160.38675793022489</v>
      </c>
      <c r="U233" s="164">
        <v>174.7668321282901</v>
      </c>
      <c r="V233" s="164">
        <v>167.91293616330043</v>
      </c>
      <c r="W233" s="164">
        <v>169.92778593721312</v>
      </c>
      <c r="X233" s="164">
        <v>194.94939971802901</v>
      </c>
      <c r="Y233" s="164">
        <v>168.698941512392</v>
      </c>
      <c r="Z233" s="164">
        <v>170.28307816115858</v>
      </c>
      <c r="AA233" s="164">
        <v>211.45959722726974</v>
      </c>
      <c r="AB233" s="164">
        <v>202.95841393215258</v>
      </c>
      <c r="AC233" s="164">
        <v>184.6655414073542</v>
      </c>
      <c r="AD233" s="164">
        <v>177.10655545782996</v>
      </c>
      <c r="AE233" s="164">
        <v>158.94405978265868</v>
      </c>
      <c r="AF233" s="164">
        <v>149.54061500468106</v>
      </c>
      <c r="AG233" s="164">
        <v>138.9203455856952</v>
      </c>
      <c r="AH233" s="164">
        <v>110.5655710612301</v>
      </c>
      <c r="AI233" s="164">
        <v>123.56517779960254</v>
      </c>
    </row>
    <row r="234" spans="2:35" ht="12.75">
      <c r="B234" s="241"/>
      <c r="C234" s="24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97"/>
      <c r="AB234" s="1"/>
      <c r="AC234" s="1"/>
      <c r="AD234" s="1"/>
      <c r="AE234" s="1"/>
      <c r="AF234" s="1"/>
      <c r="AG234" s="1"/>
      <c r="AH234" s="246"/>
      <c r="AI234" s="246"/>
    </row>
    <row r="235" spans="2:35" ht="12.75">
      <c r="B235" s="24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2.75">
      <c r="B236" s="235" t="s">
        <v>412</v>
      </c>
      <c r="C236" s="68"/>
      <c r="D236" s="2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2.75">
      <c r="B237" s="364" t="s">
        <v>407</v>
      </c>
      <c r="C237" s="233" t="s">
        <v>129</v>
      </c>
      <c r="D237" s="123">
        <v>1990</v>
      </c>
      <c r="E237" s="123">
        <f t="shared" ref="E237:Q237" si="519">D237+1</f>
        <v>1991</v>
      </c>
      <c r="F237" s="123">
        <f t="shared" si="519"/>
        <v>1992</v>
      </c>
      <c r="G237" s="123">
        <f t="shared" si="519"/>
        <v>1993</v>
      </c>
      <c r="H237" s="123">
        <f t="shared" si="519"/>
        <v>1994</v>
      </c>
      <c r="I237" s="123">
        <f t="shared" si="519"/>
        <v>1995</v>
      </c>
      <c r="J237" s="123">
        <f t="shared" si="519"/>
        <v>1996</v>
      </c>
      <c r="K237" s="123">
        <f t="shared" si="519"/>
        <v>1997</v>
      </c>
      <c r="L237" s="123">
        <f t="shared" si="519"/>
        <v>1998</v>
      </c>
      <c r="M237" s="123">
        <f t="shared" si="519"/>
        <v>1999</v>
      </c>
      <c r="N237" s="123">
        <f t="shared" si="519"/>
        <v>2000</v>
      </c>
      <c r="O237" s="123">
        <f t="shared" si="519"/>
        <v>2001</v>
      </c>
      <c r="P237" s="123">
        <f t="shared" si="519"/>
        <v>2002</v>
      </c>
      <c r="Q237" s="123">
        <f t="shared" si="519"/>
        <v>2003</v>
      </c>
      <c r="R237" s="123">
        <f t="shared" ref="R237:AI237" si="520">Q237+1</f>
        <v>2004</v>
      </c>
      <c r="S237" s="123">
        <f t="shared" si="520"/>
        <v>2005</v>
      </c>
      <c r="T237" s="123">
        <f t="shared" si="520"/>
        <v>2006</v>
      </c>
      <c r="U237" s="123">
        <f t="shared" si="520"/>
        <v>2007</v>
      </c>
      <c r="V237" s="123">
        <f t="shared" si="520"/>
        <v>2008</v>
      </c>
      <c r="W237" s="123">
        <f t="shared" si="520"/>
        <v>2009</v>
      </c>
      <c r="X237" s="123">
        <f t="shared" si="520"/>
        <v>2010</v>
      </c>
      <c r="Y237" s="123">
        <f t="shared" si="520"/>
        <v>2011</v>
      </c>
      <c r="Z237" s="123">
        <f t="shared" si="520"/>
        <v>2012</v>
      </c>
      <c r="AA237" s="123">
        <f t="shared" si="520"/>
        <v>2013</v>
      </c>
      <c r="AB237" s="123">
        <f t="shared" si="520"/>
        <v>2014</v>
      </c>
      <c r="AC237" s="123">
        <f t="shared" si="520"/>
        <v>2015</v>
      </c>
      <c r="AD237" s="123">
        <f t="shared" si="520"/>
        <v>2016</v>
      </c>
      <c r="AE237" s="123">
        <f t="shared" si="520"/>
        <v>2017</v>
      </c>
      <c r="AF237" s="123">
        <f t="shared" si="520"/>
        <v>2018</v>
      </c>
      <c r="AG237" s="123">
        <f t="shared" si="520"/>
        <v>2019</v>
      </c>
      <c r="AH237" s="123">
        <f t="shared" si="520"/>
        <v>2020</v>
      </c>
      <c r="AI237" s="123">
        <f t="shared" si="520"/>
        <v>2021</v>
      </c>
    </row>
    <row r="238" spans="2:35" ht="12.75">
      <c r="B238" s="365" t="s">
        <v>410</v>
      </c>
      <c r="C238" s="234" t="s">
        <v>242</v>
      </c>
      <c r="D238" s="315">
        <v>14455.800000000001</v>
      </c>
      <c r="E238" s="315">
        <v>13847.284799999999</v>
      </c>
      <c r="F238" s="315">
        <v>11545.9596</v>
      </c>
      <c r="G238" s="315">
        <v>9551.7252000000008</v>
      </c>
      <c r="H238" s="315">
        <v>9587.3544000000002</v>
      </c>
      <c r="I238" s="315">
        <v>10699.380000000001</v>
      </c>
      <c r="J238" s="315">
        <v>10504.3752</v>
      </c>
      <c r="K238" s="315">
        <v>11081.2896</v>
      </c>
      <c r="L238" s="315">
        <v>9677.6028000000006</v>
      </c>
      <c r="M238" s="315">
        <v>9638.0784000000003</v>
      </c>
      <c r="N238" s="315">
        <v>10181.304000000002</v>
      </c>
      <c r="O238" s="315">
        <v>9634.1615999999995</v>
      </c>
      <c r="P238" s="315">
        <v>9902.6639999999989</v>
      </c>
      <c r="Q238" s="315">
        <v>9486.6083999999992</v>
      </c>
      <c r="R238" s="315">
        <v>9818.402399999999</v>
      </c>
      <c r="S238" s="315">
        <v>10071.828</v>
      </c>
      <c r="T238" s="315">
        <v>8782.9416000000001</v>
      </c>
      <c r="U238" s="315">
        <v>8675.9027999999998</v>
      </c>
      <c r="V238" s="315">
        <v>8577.6588000000011</v>
      </c>
      <c r="W238" s="315">
        <v>8458.2180000000008</v>
      </c>
      <c r="X238" s="315">
        <v>9510.4007999999994</v>
      </c>
      <c r="Y238" s="315">
        <v>8938.1483999999982</v>
      </c>
      <c r="Z238" s="315">
        <v>10037.581200000001</v>
      </c>
      <c r="AA238" s="315">
        <v>9955.9727999999996</v>
      </c>
      <c r="AB238" s="315">
        <v>9102.2904000000035</v>
      </c>
      <c r="AC238" s="315">
        <v>9227.6963999999989</v>
      </c>
      <c r="AD238" s="315">
        <v>8507.3148000000001</v>
      </c>
      <c r="AE238" s="315">
        <v>8361.8316000000013</v>
      </c>
      <c r="AF238" s="315">
        <v>8893.8000000000011</v>
      </c>
      <c r="AG238" s="315">
        <v>8765.9243999999999</v>
      </c>
      <c r="AH238" s="315">
        <v>6404.1444000000001</v>
      </c>
      <c r="AI238" s="315">
        <v>8016.8292000000001</v>
      </c>
    </row>
    <row r="239" spans="2:35" ht="12.75">
      <c r="B239" s="244"/>
      <c r="C239" s="246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215"/>
      <c r="AH239" s="246"/>
      <c r="AI239" s="246"/>
    </row>
    <row r="240" spans="2:35" ht="12.75">
      <c r="B240" s="24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2.75">
      <c r="B241" s="235" t="s">
        <v>413</v>
      </c>
      <c r="C241" s="68"/>
      <c r="D241" s="2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2.75">
      <c r="B242" s="307" t="s">
        <v>128</v>
      </c>
      <c r="C242" s="307" t="s">
        <v>129</v>
      </c>
      <c r="D242" s="123">
        <v>1990</v>
      </c>
      <c r="E242" s="123">
        <f t="shared" ref="E242:R242" si="521">D242+1</f>
        <v>1991</v>
      </c>
      <c r="F242" s="123">
        <f t="shared" si="521"/>
        <v>1992</v>
      </c>
      <c r="G242" s="123">
        <f t="shared" si="521"/>
        <v>1993</v>
      </c>
      <c r="H242" s="123">
        <f t="shared" si="521"/>
        <v>1994</v>
      </c>
      <c r="I242" s="123">
        <f t="shared" si="521"/>
        <v>1995</v>
      </c>
      <c r="J242" s="123">
        <f t="shared" si="521"/>
        <v>1996</v>
      </c>
      <c r="K242" s="123">
        <f t="shared" si="521"/>
        <v>1997</v>
      </c>
      <c r="L242" s="123">
        <f t="shared" si="521"/>
        <v>1998</v>
      </c>
      <c r="M242" s="123">
        <f t="shared" si="521"/>
        <v>1999</v>
      </c>
      <c r="N242" s="123">
        <f t="shared" si="521"/>
        <v>2000</v>
      </c>
      <c r="O242" s="123">
        <f t="shared" si="521"/>
        <v>2001</v>
      </c>
      <c r="P242" s="123">
        <f t="shared" si="521"/>
        <v>2002</v>
      </c>
      <c r="Q242" s="123">
        <f t="shared" si="521"/>
        <v>2003</v>
      </c>
      <c r="R242" s="123">
        <f t="shared" si="521"/>
        <v>2004</v>
      </c>
      <c r="S242" s="123">
        <f t="shared" ref="S242:AI242" si="522">R242+1</f>
        <v>2005</v>
      </c>
      <c r="T242" s="123">
        <f t="shared" si="522"/>
        <v>2006</v>
      </c>
      <c r="U242" s="123">
        <f t="shared" si="522"/>
        <v>2007</v>
      </c>
      <c r="V242" s="123">
        <f t="shared" si="522"/>
        <v>2008</v>
      </c>
      <c r="W242" s="123">
        <f t="shared" si="522"/>
        <v>2009</v>
      </c>
      <c r="X242" s="123">
        <f t="shared" si="522"/>
        <v>2010</v>
      </c>
      <c r="Y242" s="123">
        <f t="shared" si="522"/>
        <v>2011</v>
      </c>
      <c r="Z242" s="123">
        <f t="shared" si="522"/>
        <v>2012</v>
      </c>
      <c r="AA242" s="123">
        <f t="shared" si="522"/>
        <v>2013</v>
      </c>
      <c r="AB242" s="123">
        <f t="shared" si="522"/>
        <v>2014</v>
      </c>
      <c r="AC242" s="123">
        <f t="shared" si="522"/>
        <v>2015</v>
      </c>
      <c r="AD242" s="123">
        <f t="shared" si="522"/>
        <v>2016</v>
      </c>
      <c r="AE242" s="123">
        <f t="shared" si="522"/>
        <v>2017</v>
      </c>
      <c r="AF242" s="123">
        <f t="shared" si="522"/>
        <v>2018</v>
      </c>
      <c r="AG242" s="123">
        <f t="shared" si="522"/>
        <v>2019</v>
      </c>
      <c r="AH242" s="123">
        <f t="shared" si="522"/>
        <v>2020</v>
      </c>
      <c r="AI242" s="123">
        <f t="shared" si="522"/>
        <v>2021</v>
      </c>
    </row>
    <row r="243" spans="2:35" ht="14.25">
      <c r="B243" s="121" t="s">
        <v>247</v>
      </c>
      <c r="C243" s="240" t="s">
        <v>248</v>
      </c>
      <c r="D243" s="309">
        <v>1.1812185000000002</v>
      </c>
      <c r="E243" s="309">
        <v>1.1812185000000002</v>
      </c>
      <c r="F243" s="309">
        <v>1.1812185000000002</v>
      </c>
      <c r="G243" s="309">
        <v>1.1812185000000002</v>
      </c>
      <c r="H243" s="309">
        <v>1.1812185000000002</v>
      </c>
      <c r="I243" s="309">
        <v>1.1812185000000002</v>
      </c>
      <c r="J243" s="309">
        <v>1.12497</v>
      </c>
      <c r="K243" s="309">
        <v>1.0446150000000001</v>
      </c>
      <c r="L243" s="309">
        <v>0.96426000000000012</v>
      </c>
      <c r="M243" s="309">
        <v>0.88390500000000005</v>
      </c>
      <c r="N243" s="309">
        <v>0.8035500000000001</v>
      </c>
      <c r="O243" s="309">
        <v>0.67808400000000013</v>
      </c>
      <c r="P243" s="309">
        <v>0.68537700000000013</v>
      </c>
      <c r="Q243" s="309">
        <v>0.67755600000000005</v>
      </c>
      <c r="R243" s="309">
        <v>0.66834900000000008</v>
      </c>
      <c r="S243" s="309">
        <v>0.66305250000000004</v>
      </c>
      <c r="T243" s="309">
        <v>0.65369699999999997</v>
      </c>
      <c r="U243" s="309">
        <v>0.64693199999999995</v>
      </c>
      <c r="V243" s="309">
        <v>0.64693199999999995</v>
      </c>
      <c r="W243" s="309">
        <v>0.65075999999999989</v>
      </c>
      <c r="X243" s="309">
        <v>0.64693199999999995</v>
      </c>
      <c r="Y243" s="309">
        <v>0.64560936000000002</v>
      </c>
      <c r="Z243" s="309">
        <v>0.64394054999999994</v>
      </c>
      <c r="AA243" s="309">
        <v>0.64310400000000001</v>
      </c>
      <c r="AB243" s="309">
        <v>0.64310400000000001</v>
      </c>
      <c r="AC243" s="308" t="s">
        <v>249</v>
      </c>
      <c r="AD243" s="308" t="s">
        <v>249</v>
      </c>
      <c r="AE243" s="308" t="s">
        <v>249</v>
      </c>
      <c r="AF243" s="308" t="s">
        <v>249</v>
      </c>
      <c r="AG243" s="308" t="s">
        <v>249</v>
      </c>
      <c r="AH243" s="308" t="s">
        <v>249</v>
      </c>
      <c r="AI243" s="308" t="s">
        <v>249</v>
      </c>
    </row>
    <row r="244" spans="2:35" ht="14.25">
      <c r="B244" s="121" t="s">
        <v>250</v>
      </c>
      <c r="C244" s="240" t="s">
        <v>251</v>
      </c>
      <c r="D244" s="309">
        <v>9.0953824500000002E-2</v>
      </c>
      <c r="E244" s="309">
        <v>9.0953824500000002E-2</v>
      </c>
      <c r="F244" s="309">
        <v>9.0953824500000002E-2</v>
      </c>
      <c r="G244" s="309">
        <v>9.0953824500000002E-2</v>
      </c>
      <c r="H244" s="309">
        <v>9.0953824500000002E-2</v>
      </c>
      <c r="I244" s="309">
        <v>9.0953824500000002E-2</v>
      </c>
      <c r="J244" s="309">
        <v>8.6622689999999974E-2</v>
      </c>
      <c r="K244" s="309">
        <v>8.0435355000000014E-2</v>
      </c>
      <c r="L244" s="309">
        <v>7.4248019999999998E-2</v>
      </c>
      <c r="M244" s="309">
        <v>6.8060684999999996E-2</v>
      </c>
      <c r="N244" s="309">
        <v>6.1873350000000008E-2</v>
      </c>
      <c r="O244" s="309">
        <v>5.2212468000000012E-2</v>
      </c>
      <c r="P244" s="309">
        <v>5.2774029000000014E-2</v>
      </c>
      <c r="Q244" s="309">
        <v>5.2171812000000005E-2</v>
      </c>
      <c r="R244" s="309">
        <v>5.1462873000000006E-2</v>
      </c>
      <c r="S244" s="309">
        <v>5.1055042499999995E-2</v>
      </c>
      <c r="T244" s="309">
        <v>5.0334668999999992E-2</v>
      </c>
      <c r="U244" s="309">
        <v>4.9813763999999996E-2</v>
      </c>
      <c r="V244" s="309">
        <v>4.9813763999999996E-2</v>
      </c>
      <c r="W244" s="309">
        <v>5.010851999999999E-2</v>
      </c>
      <c r="X244" s="309">
        <v>4.9813763999999996E-2</v>
      </c>
      <c r="Y244" s="309">
        <v>4.9711920720000004E-2</v>
      </c>
      <c r="Z244" s="309">
        <v>4.9583422349999996E-2</v>
      </c>
      <c r="AA244" s="309">
        <v>4.9519008000000003E-2</v>
      </c>
      <c r="AB244" s="309">
        <v>4.9519008000000003E-2</v>
      </c>
      <c r="AC244" s="308" t="s">
        <v>249</v>
      </c>
      <c r="AD244" s="308" t="s">
        <v>249</v>
      </c>
      <c r="AE244" s="308" t="s">
        <v>249</v>
      </c>
      <c r="AF244" s="308" t="s">
        <v>249</v>
      </c>
      <c r="AG244" s="308" t="s">
        <v>249</v>
      </c>
      <c r="AH244" s="308" t="s">
        <v>249</v>
      </c>
      <c r="AI244" s="308" t="s">
        <v>249</v>
      </c>
    </row>
    <row r="245" spans="2:35" ht="12.75">
      <c r="B245" s="161" t="s">
        <v>252</v>
      </c>
      <c r="C245" s="143" t="s">
        <v>172</v>
      </c>
      <c r="D245" s="163">
        <v>34100</v>
      </c>
      <c r="E245" s="163">
        <v>28618</v>
      </c>
      <c r="F245" s="163">
        <v>19182</v>
      </c>
      <c r="G245" s="163">
        <v>17668</v>
      </c>
      <c r="H245" s="163">
        <v>17627</v>
      </c>
      <c r="I245" s="163">
        <v>17338</v>
      </c>
      <c r="J245" s="163">
        <v>17198</v>
      </c>
      <c r="K245" s="163">
        <v>16709</v>
      </c>
      <c r="L245" s="163">
        <v>15045</v>
      </c>
      <c r="M245" s="163">
        <v>9676</v>
      </c>
      <c r="N245" s="163">
        <v>6500</v>
      </c>
      <c r="O245" s="163">
        <v>6675</v>
      </c>
      <c r="P245" s="163">
        <v>6300</v>
      </c>
      <c r="Q245" s="163">
        <v>6466</v>
      </c>
      <c r="R245" s="163">
        <v>6432</v>
      </c>
      <c r="S245" s="163">
        <v>6490</v>
      </c>
      <c r="T245" s="163">
        <v>6600</v>
      </c>
      <c r="U245" s="163">
        <v>6610</v>
      </c>
      <c r="V245" s="163">
        <v>6600</v>
      </c>
      <c r="W245" s="163">
        <v>4930</v>
      </c>
      <c r="X245" s="163">
        <v>4670</v>
      </c>
      <c r="Y245" s="163">
        <v>4670</v>
      </c>
      <c r="Z245" s="163">
        <v>4075</v>
      </c>
      <c r="AA245" s="163">
        <v>2950</v>
      </c>
      <c r="AB245" s="163">
        <v>588</v>
      </c>
      <c r="AC245" s="401">
        <v>0</v>
      </c>
      <c r="AD245" s="163">
        <v>0</v>
      </c>
      <c r="AE245" s="163">
        <v>0</v>
      </c>
      <c r="AF245" s="163">
        <v>0</v>
      </c>
      <c r="AG245" s="163">
        <v>0</v>
      </c>
      <c r="AH245" s="163">
        <v>0</v>
      </c>
      <c r="AI245" s="163">
        <v>0</v>
      </c>
    </row>
    <row r="246" spans="2:35" ht="12.75">
      <c r="B246" s="244"/>
      <c r="C246" s="244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215"/>
      <c r="AH246" s="246"/>
      <c r="AI246" s="246"/>
    </row>
    <row r="247" spans="2:35" ht="12.75">
      <c r="B247" s="24"/>
      <c r="C247" s="69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</row>
    <row r="248" spans="2:35" ht="14.25">
      <c r="B248" s="235" t="s">
        <v>414</v>
      </c>
      <c r="C248" s="68"/>
      <c r="D248" s="2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372"/>
    </row>
    <row r="249" spans="2:35" ht="12.75">
      <c r="B249" s="307" t="s">
        <v>128</v>
      </c>
      <c r="C249" s="307" t="s">
        <v>129</v>
      </c>
      <c r="D249" s="123">
        <v>1990</v>
      </c>
      <c r="E249" s="123">
        <f t="shared" ref="E249:R249" si="523">D249+1</f>
        <v>1991</v>
      </c>
      <c r="F249" s="123">
        <f t="shared" si="523"/>
        <v>1992</v>
      </c>
      <c r="G249" s="123">
        <f t="shared" si="523"/>
        <v>1993</v>
      </c>
      <c r="H249" s="123">
        <f t="shared" si="523"/>
        <v>1994</v>
      </c>
      <c r="I249" s="123">
        <f t="shared" si="523"/>
        <v>1995</v>
      </c>
      <c r="J249" s="123">
        <f t="shared" si="523"/>
        <v>1996</v>
      </c>
      <c r="K249" s="123">
        <f t="shared" si="523"/>
        <v>1997</v>
      </c>
      <c r="L249" s="123">
        <f t="shared" si="523"/>
        <v>1998</v>
      </c>
      <c r="M249" s="123">
        <f t="shared" si="523"/>
        <v>1999</v>
      </c>
      <c r="N249" s="123">
        <f t="shared" si="523"/>
        <v>2000</v>
      </c>
      <c r="O249" s="123">
        <f t="shared" si="523"/>
        <v>2001</v>
      </c>
      <c r="P249" s="123">
        <f t="shared" si="523"/>
        <v>2002</v>
      </c>
      <c r="Q249" s="123">
        <f t="shared" si="523"/>
        <v>2003</v>
      </c>
      <c r="R249" s="123">
        <f t="shared" si="523"/>
        <v>2004</v>
      </c>
      <c r="S249" s="123">
        <f t="shared" ref="S249:AI249" si="524">R249+1</f>
        <v>2005</v>
      </c>
      <c r="T249" s="123">
        <f t="shared" si="524"/>
        <v>2006</v>
      </c>
      <c r="U249" s="123">
        <f t="shared" si="524"/>
        <v>2007</v>
      </c>
      <c r="V249" s="123">
        <f t="shared" si="524"/>
        <v>2008</v>
      </c>
      <c r="W249" s="123">
        <f t="shared" si="524"/>
        <v>2009</v>
      </c>
      <c r="X249" s="123">
        <f t="shared" si="524"/>
        <v>2010</v>
      </c>
      <c r="Y249" s="123">
        <f t="shared" si="524"/>
        <v>2011</v>
      </c>
      <c r="Z249" s="123">
        <f t="shared" si="524"/>
        <v>2012</v>
      </c>
      <c r="AA249" s="123">
        <f t="shared" si="524"/>
        <v>2013</v>
      </c>
      <c r="AB249" s="123">
        <f t="shared" si="524"/>
        <v>2014</v>
      </c>
      <c r="AC249" s="123">
        <f t="shared" si="524"/>
        <v>2015</v>
      </c>
      <c r="AD249" s="123">
        <f t="shared" si="524"/>
        <v>2016</v>
      </c>
      <c r="AE249" s="123">
        <f t="shared" si="524"/>
        <v>2017</v>
      </c>
      <c r="AF249" s="123">
        <f t="shared" si="524"/>
        <v>2018</v>
      </c>
      <c r="AG249" s="123">
        <f t="shared" si="524"/>
        <v>2019</v>
      </c>
      <c r="AH249" s="123">
        <f t="shared" si="524"/>
        <v>2020</v>
      </c>
      <c r="AI249" s="123">
        <f t="shared" si="524"/>
        <v>2021</v>
      </c>
    </row>
    <row r="250" spans="2:35" ht="12.75">
      <c r="B250" s="121" t="s">
        <v>253</v>
      </c>
      <c r="C250" s="143" t="s">
        <v>172</v>
      </c>
      <c r="D250" s="327">
        <v>0</v>
      </c>
      <c r="E250" s="327">
        <v>0</v>
      </c>
      <c r="F250" s="327">
        <v>0</v>
      </c>
      <c r="G250" s="327">
        <v>0</v>
      </c>
      <c r="H250" s="327">
        <v>0</v>
      </c>
      <c r="I250" s="327">
        <v>0</v>
      </c>
      <c r="J250" s="327">
        <v>0</v>
      </c>
      <c r="K250" s="327">
        <v>0</v>
      </c>
      <c r="L250" s="327">
        <v>0</v>
      </c>
      <c r="M250" s="327">
        <v>0</v>
      </c>
      <c r="N250" s="327">
        <v>0</v>
      </c>
      <c r="O250" s="327">
        <v>0</v>
      </c>
      <c r="P250" s="327">
        <v>0</v>
      </c>
      <c r="Q250" s="327">
        <v>0</v>
      </c>
      <c r="R250" s="327">
        <v>0</v>
      </c>
      <c r="S250" s="327">
        <v>0</v>
      </c>
      <c r="T250" s="327">
        <v>0</v>
      </c>
      <c r="U250" s="327">
        <v>0</v>
      </c>
      <c r="V250" s="327">
        <v>0</v>
      </c>
      <c r="W250" s="327">
        <v>0</v>
      </c>
      <c r="X250" s="327">
        <v>0</v>
      </c>
      <c r="Y250" s="328">
        <v>0.69999999999999984</v>
      </c>
      <c r="Z250" s="328">
        <v>0.9</v>
      </c>
      <c r="AA250" s="328">
        <v>0.9</v>
      </c>
      <c r="AB250" s="328">
        <v>0.9</v>
      </c>
      <c r="AC250" s="328">
        <v>0.6</v>
      </c>
      <c r="AD250" s="328">
        <v>0.79999999999999993</v>
      </c>
      <c r="AE250" s="328">
        <v>1</v>
      </c>
      <c r="AF250" s="328">
        <v>1.2</v>
      </c>
      <c r="AG250" s="328">
        <v>1</v>
      </c>
      <c r="AH250" s="328">
        <v>0.9</v>
      </c>
      <c r="AI250" s="328">
        <v>1.2</v>
      </c>
    </row>
    <row r="251" spans="2:35" ht="14.25">
      <c r="B251" s="121" t="s">
        <v>254</v>
      </c>
      <c r="C251" s="143" t="s">
        <v>172</v>
      </c>
      <c r="D251" s="301">
        <v>6.4273116654069051</v>
      </c>
      <c r="E251" s="301">
        <v>5.545477450239356</v>
      </c>
      <c r="F251" s="301">
        <v>4.6938775510204085</v>
      </c>
      <c r="G251" s="301">
        <v>4.9294532627865957</v>
      </c>
      <c r="H251" s="301">
        <v>4.7883597883597888</v>
      </c>
      <c r="I251" s="301">
        <v>5</v>
      </c>
      <c r="J251" s="301">
        <v>6</v>
      </c>
      <c r="K251" s="301">
        <v>8</v>
      </c>
      <c r="L251" s="301">
        <v>17</v>
      </c>
      <c r="M251" s="301">
        <v>27</v>
      </c>
      <c r="N251" s="301">
        <v>43</v>
      </c>
      <c r="O251" s="301">
        <v>48</v>
      </c>
      <c r="P251" s="301">
        <v>46.999999999999993</v>
      </c>
      <c r="Q251" s="301">
        <v>47.093188284518824</v>
      </c>
      <c r="R251" s="301">
        <v>46.486234309623434</v>
      </c>
      <c r="S251" s="301">
        <v>48.423054393305435</v>
      </c>
      <c r="T251" s="301">
        <v>45.652050209205022</v>
      </c>
      <c r="U251" s="301">
        <v>45.579163179916321</v>
      </c>
      <c r="V251" s="301">
        <v>27.3</v>
      </c>
      <c r="W251" s="301">
        <v>10</v>
      </c>
      <c r="X251" s="301">
        <v>12.882999999999999</v>
      </c>
      <c r="Y251" s="301">
        <v>8</v>
      </c>
      <c r="Z251" s="301">
        <v>8</v>
      </c>
      <c r="AA251" s="301">
        <v>7</v>
      </c>
      <c r="AB251" s="301">
        <v>8</v>
      </c>
      <c r="AC251" s="301">
        <v>10</v>
      </c>
      <c r="AD251" s="301">
        <v>13.799999999999999</v>
      </c>
      <c r="AE251" s="301">
        <v>10.800000000000002</v>
      </c>
      <c r="AF251" s="301">
        <v>12</v>
      </c>
      <c r="AG251" s="301">
        <v>11.000000000000002</v>
      </c>
      <c r="AH251" s="301">
        <v>13</v>
      </c>
      <c r="AI251" s="301">
        <v>14</v>
      </c>
    </row>
    <row r="252" spans="2:35" ht="12.75">
      <c r="B252" s="244"/>
      <c r="C252" s="24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215"/>
      <c r="AH252" s="245"/>
      <c r="AI252" s="245"/>
    </row>
    <row r="253" spans="2:35" ht="12.75">
      <c r="B253" s="24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2.75">
      <c r="B254" s="235" t="s">
        <v>415</v>
      </c>
      <c r="C254" s="68"/>
      <c r="D254" s="2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372"/>
    </row>
    <row r="255" spans="2:35" ht="12.75">
      <c r="B255" s="307" t="s">
        <v>128</v>
      </c>
      <c r="C255" s="307" t="s">
        <v>129</v>
      </c>
      <c r="D255" s="123">
        <v>1990</v>
      </c>
      <c r="E255" s="123">
        <f t="shared" ref="E255" si="525">D255+1</f>
        <v>1991</v>
      </c>
      <c r="F255" s="123">
        <f t="shared" ref="F255" si="526">E255+1</f>
        <v>1992</v>
      </c>
      <c r="G255" s="123">
        <f t="shared" ref="G255" si="527">F255+1</f>
        <v>1993</v>
      </c>
      <c r="H255" s="123">
        <f t="shared" ref="H255" si="528">G255+1</f>
        <v>1994</v>
      </c>
      <c r="I255" s="123">
        <f t="shared" ref="I255" si="529">H255+1</f>
        <v>1995</v>
      </c>
      <c r="J255" s="123">
        <f t="shared" ref="J255" si="530">I255+1</f>
        <v>1996</v>
      </c>
      <c r="K255" s="123">
        <f t="shared" ref="K255" si="531">J255+1</f>
        <v>1997</v>
      </c>
      <c r="L255" s="123">
        <f t="shared" ref="L255" si="532">K255+1</f>
        <v>1998</v>
      </c>
      <c r="M255" s="123">
        <f t="shared" ref="M255" si="533">L255+1</f>
        <v>1999</v>
      </c>
      <c r="N255" s="123">
        <f t="shared" ref="N255" si="534">M255+1</f>
        <v>2000</v>
      </c>
      <c r="O255" s="123">
        <f t="shared" ref="O255" si="535">N255+1</f>
        <v>2001</v>
      </c>
      <c r="P255" s="123">
        <f t="shared" ref="P255" si="536">O255+1</f>
        <v>2002</v>
      </c>
      <c r="Q255" s="123">
        <f t="shared" ref="Q255" si="537">P255+1</f>
        <v>2003</v>
      </c>
      <c r="R255" s="123">
        <f t="shared" ref="R255" si="538">Q255+1</f>
        <v>2004</v>
      </c>
      <c r="S255" s="123">
        <f t="shared" ref="S255" si="539">R255+1</f>
        <v>2005</v>
      </c>
      <c r="T255" s="123">
        <f t="shared" ref="T255" si="540">S255+1</f>
        <v>2006</v>
      </c>
      <c r="U255" s="123">
        <f t="shared" ref="U255" si="541">T255+1</f>
        <v>2007</v>
      </c>
      <c r="V255" s="123">
        <f t="shared" ref="V255" si="542">U255+1</f>
        <v>2008</v>
      </c>
      <c r="W255" s="123">
        <f t="shared" ref="W255" si="543">V255+1</f>
        <v>2009</v>
      </c>
      <c r="X255" s="123">
        <f t="shared" ref="X255" si="544">W255+1</f>
        <v>2010</v>
      </c>
      <c r="Y255" s="123">
        <f t="shared" ref="Y255" si="545">X255+1</f>
        <v>2011</v>
      </c>
      <c r="Z255" s="123">
        <f t="shared" ref="Z255" si="546">Y255+1</f>
        <v>2012</v>
      </c>
      <c r="AA255" s="123">
        <f t="shared" ref="AA255:AI255" si="547">Z255+1</f>
        <v>2013</v>
      </c>
      <c r="AB255" s="123">
        <f t="shared" si="547"/>
        <v>2014</v>
      </c>
      <c r="AC255" s="123">
        <f t="shared" si="547"/>
        <v>2015</v>
      </c>
      <c r="AD255" s="123">
        <f t="shared" si="547"/>
        <v>2016</v>
      </c>
      <c r="AE255" s="123">
        <f t="shared" si="547"/>
        <v>2017</v>
      </c>
      <c r="AF255" s="123">
        <f t="shared" si="547"/>
        <v>2018</v>
      </c>
      <c r="AG255" s="123">
        <f t="shared" si="547"/>
        <v>2019</v>
      </c>
      <c r="AH255" s="123">
        <f t="shared" si="547"/>
        <v>2020</v>
      </c>
      <c r="AI255" s="123">
        <f t="shared" si="547"/>
        <v>2021</v>
      </c>
    </row>
    <row r="256" spans="2:35" ht="12.75">
      <c r="B256" s="121" t="s">
        <v>255</v>
      </c>
      <c r="C256" s="143" t="s">
        <v>242</v>
      </c>
      <c r="D256" s="93">
        <v>23449.03385191183</v>
      </c>
      <c r="E256" s="93">
        <v>23582.188519848478</v>
      </c>
      <c r="F256" s="93">
        <v>24008.060368401868</v>
      </c>
      <c r="G256" s="93">
        <v>23610.935458474218</v>
      </c>
      <c r="H256" s="93">
        <v>25207.270104854939</v>
      </c>
      <c r="I256" s="93">
        <v>24385.029552553009</v>
      </c>
      <c r="J256" s="93">
        <v>25989.618612255588</v>
      </c>
      <c r="K256" s="93">
        <v>25481.191364059043</v>
      </c>
      <c r="L256" s="93">
        <v>25066.250634075495</v>
      </c>
      <c r="M256" s="93">
        <v>24221.069350060898</v>
      </c>
      <c r="N256" s="93">
        <v>24143.513653132726</v>
      </c>
      <c r="O256" s="93">
        <v>23428.613378573587</v>
      </c>
      <c r="P256" s="93">
        <v>23244.322750857431</v>
      </c>
      <c r="Q256" s="93">
        <v>23025.241980320192</v>
      </c>
      <c r="R256" s="93">
        <v>22309.201668442744</v>
      </c>
      <c r="S256" s="93">
        <v>22298.36866836618</v>
      </c>
      <c r="T256" s="93">
        <v>22782.741437425626</v>
      </c>
      <c r="U256" s="93">
        <v>21717.449363703981</v>
      </c>
      <c r="V256" s="93">
        <v>20449.422192478152</v>
      </c>
      <c r="W256" s="93">
        <v>20803.871936477342</v>
      </c>
      <c r="X256" s="93">
        <v>20768.351528933654</v>
      </c>
      <c r="Y256" s="93">
        <v>19475.946685398216</v>
      </c>
      <c r="Z256" s="93">
        <v>17755.826691876988</v>
      </c>
      <c r="AA256" s="93">
        <v>17788.359092413528</v>
      </c>
      <c r="AB256" s="93">
        <v>17383.756500849751</v>
      </c>
      <c r="AC256" s="93">
        <v>15998.253281032446</v>
      </c>
      <c r="AD256" s="93">
        <v>15167.850949409567</v>
      </c>
      <c r="AE256" s="93">
        <v>15388.671018536412</v>
      </c>
      <c r="AF256" s="93">
        <v>16789.604613428874</v>
      </c>
      <c r="AG256" s="93">
        <v>16754.15507194641</v>
      </c>
      <c r="AH256" s="93">
        <v>16184.441581976691</v>
      </c>
      <c r="AI256" s="93">
        <v>15895.262464399559</v>
      </c>
    </row>
    <row r="257" spans="2:35" ht="12.75">
      <c r="B257" s="121" t="s">
        <v>256</v>
      </c>
      <c r="C257" s="143" t="s">
        <v>242</v>
      </c>
      <c r="D257" s="308">
        <v>3151.9686214398812</v>
      </c>
      <c r="E257" s="308">
        <v>3195.6147562936726</v>
      </c>
      <c r="F257" s="308">
        <v>2830.751476928755</v>
      </c>
      <c r="G257" s="308">
        <v>2634.2918436645546</v>
      </c>
      <c r="H257" s="308">
        <v>2816.4401261789308</v>
      </c>
      <c r="I257" s="308">
        <v>2503.4427165493817</v>
      </c>
      <c r="J257" s="308">
        <v>2513.5632832966471</v>
      </c>
      <c r="K257" s="308">
        <v>2370.5197801716708</v>
      </c>
      <c r="L257" s="308">
        <v>2182.4799966178693</v>
      </c>
      <c r="M257" s="308">
        <v>2143.5910210412617</v>
      </c>
      <c r="N257" s="308">
        <v>2435.393127289396</v>
      </c>
      <c r="O257" s="308">
        <v>2100.7538333574357</v>
      </c>
      <c r="P257" s="308">
        <v>2241.8338036495256</v>
      </c>
      <c r="Q257" s="308">
        <v>2416.5584619675915</v>
      </c>
      <c r="R257" s="308">
        <v>2645.0411365872319</v>
      </c>
      <c r="S257" s="308">
        <v>2658.3306975252922</v>
      </c>
      <c r="T257" s="308">
        <v>2821.5062233145236</v>
      </c>
      <c r="U257" s="308">
        <v>3080.6930924345893</v>
      </c>
      <c r="V257" s="308">
        <v>2529.5806766696824</v>
      </c>
      <c r="W257" s="308">
        <v>2299.3930681684619</v>
      </c>
      <c r="X257" s="308">
        <v>2621.5409024269143</v>
      </c>
      <c r="Y257" s="308">
        <v>2572.6873598641128</v>
      </c>
      <c r="Z257" s="308">
        <v>2396.6711427519363</v>
      </c>
      <c r="AA257" s="308">
        <v>2477.5203147899842</v>
      </c>
      <c r="AB257" s="308">
        <v>2485.8169653210966</v>
      </c>
      <c r="AC257" s="308">
        <v>2463.9950340598957</v>
      </c>
      <c r="AD257" s="308">
        <v>2337.3367814171324</v>
      </c>
      <c r="AE257" s="308">
        <v>2163.8175459355548</v>
      </c>
      <c r="AF257" s="308">
        <v>2146.174842586398</v>
      </c>
      <c r="AG257" s="308">
        <v>1945.4428755044235</v>
      </c>
      <c r="AH257" s="308">
        <v>1863.2188097336707</v>
      </c>
      <c r="AI257" s="308">
        <v>1997.1433776656352</v>
      </c>
    </row>
    <row r="258" spans="2:35" ht="12.75">
      <c r="B258" s="244"/>
      <c r="C258" s="24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215"/>
      <c r="AH258" s="246"/>
      <c r="AI258" s="246"/>
    </row>
    <row r="259" spans="2:35" ht="12.75">
      <c r="B259" s="24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2.75">
      <c r="B260" s="235" t="s">
        <v>416</v>
      </c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2.75">
      <c r="B261" s="122" t="s">
        <v>128</v>
      </c>
      <c r="C261" s="122" t="s">
        <v>129</v>
      </c>
      <c r="D261" s="123">
        <v>1990</v>
      </c>
      <c r="E261" s="123">
        <f t="shared" ref="E261" si="548">D261+1</f>
        <v>1991</v>
      </c>
      <c r="F261" s="123">
        <f t="shared" ref="F261" si="549">E261+1</f>
        <v>1992</v>
      </c>
      <c r="G261" s="123">
        <f t="shared" ref="G261" si="550">F261+1</f>
        <v>1993</v>
      </c>
      <c r="H261" s="123">
        <f t="shared" ref="H261" si="551">G261+1</f>
        <v>1994</v>
      </c>
      <c r="I261" s="123">
        <f t="shared" ref="I261" si="552">H261+1</f>
        <v>1995</v>
      </c>
      <c r="J261" s="123">
        <f t="shared" ref="J261" si="553">I261+1</f>
        <v>1996</v>
      </c>
      <c r="K261" s="123">
        <f t="shared" ref="K261" si="554">J261+1</f>
        <v>1997</v>
      </c>
      <c r="L261" s="123">
        <f t="shared" ref="L261" si="555">K261+1</f>
        <v>1998</v>
      </c>
      <c r="M261" s="123">
        <f t="shared" ref="M261" si="556">L261+1</f>
        <v>1999</v>
      </c>
      <c r="N261" s="123">
        <f t="shared" ref="N261" si="557">M261+1</f>
        <v>2000</v>
      </c>
      <c r="O261" s="123">
        <f t="shared" ref="O261" si="558">N261+1</f>
        <v>2001</v>
      </c>
      <c r="P261" s="123">
        <f t="shared" ref="P261" si="559">O261+1</f>
        <v>2002</v>
      </c>
      <c r="Q261" s="123">
        <f t="shared" ref="Q261" si="560">P261+1</f>
        <v>2003</v>
      </c>
      <c r="R261" s="123">
        <f t="shared" ref="R261" si="561">Q261+1</f>
        <v>2004</v>
      </c>
      <c r="S261" s="123">
        <f t="shared" ref="S261" si="562">R261+1</f>
        <v>2005</v>
      </c>
      <c r="T261" s="123">
        <f t="shared" ref="T261" si="563">S261+1</f>
        <v>2006</v>
      </c>
      <c r="U261" s="123">
        <f t="shared" ref="U261" si="564">T261+1</f>
        <v>2007</v>
      </c>
      <c r="V261" s="123">
        <f t="shared" ref="V261" si="565">U261+1</f>
        <v>2008</v>
      </c>
      <c r="W261" s="123">
        <f t="shared" ref="W261" si="566">V261+1</f>
        <v>2009</v>
      </c>
      <c r="X261" s="123">
        <f t="shared" ref="X261" si="567">W261+1</f>
        <v>2010</v>
      </c>
      <c r="Y261" s="123">
        <f t="shared" ref="Y261" si="568">X261+1</f>
        <v>2011</v>
      </c>
      <c r="Z261" s="123">
        <f t="shared" ref="Z261" si="569">Y261+1</f>
        <v>2012</v>
      </c>
      <c r="AA261" s="123">
        <f t="shared" ref="AA261" si="570">Z261+1</f>
        <v>2013</v>
      </c>
      <c r="AB261" s="123">
        <f t="shared" ref="AB261" si="571">AA261+1</f>
        <v>2014</v>
      </c>
      <c r="AC261" s="123">
        <f t="shared" ref="AC261:AI261" si="572">AB261+1</f>
        <v>2015</v>
      </c>
      <c r="AD261" s="123">
        <f t="shared" si="572"/>
        <v>2016</v>
      </c>
      <c r="AE261" s="123">
        <f t="shared" si="572"/>
        <v>2017</v>
      </c>
      <c r="AF261" s="123">
        <f t="shared" si="572"/>
        <v>2018</v>
      </c>
      <c r="AG261" s="123">
        <f t="shared" si="572"/>
        <v>2019</v>
      </c>
      <c r="AH261" s="123">
        <f t="shared" si="572"/>
        <v>2020</v>
      </c>
      <c r="AI261" s="123">
        <f t="shared" si="572"/>
        <v>2021</v>
      </c>
    </row>
    <row r="262" spans="2:35" ht="12.75">
      <c r="B262" s="161" t="s">
        <v>257</v>
      </c>
      <c r="C262" s="143" t="s">
        <v>147</v>
      </c>
      <c r="D262" s="124">
        <v>265.6504116047048</v>
      </c>
      <c r="E262" s="124">
        <v>295.04751372042392</v>
      </c>
      <c r="F262" s="124">
        <v>282.86968049239397</v>
      </c>
      <c r="G262" s="124">
        <v>267.01549394383062</v>
      </c>
      <c r="H262" s="124">
        <v>294.77088319355028</v>
      </c>
      <c r="I262" s="124">
        <v>289.38548772329887</v>
      </c>
      <c r="J262" s="124">
        <v>312.78782483514772</v>
      </c>
      <c r="K262" s="124">
        <v>311.64577150406046</v>
      </c>
      <c r="L262" s="124">
        <v>308.05379670806383</v>
      </c>
      <c r="M262" s="124">
        <v>309.15374094247932</v>
      </c>
      <c r="N262" s="124">
        <v>330.814321854441</v>
      </c>
      <c r="O262" s="124">
        <v>321.81610876298265</v>
      </c>
      <c r="P262" s="124">
        <v>346.20722456294862</v>
      </c>
      <c r="Q262" s="124">
        <v>337.51740626850244</v>
      </c>
      <c r="R262" s="124">
        <v>338.71050126469663</v>
      </c>
      <c r="S262" s="124">
        <v>338.98118200000005</v>
      </c>
      <c r="T262" s="124">
        <v>359.41252800000001</v>
      </c>
      <c r="U262" s="124">
        <v>355.27718599999997</v>
      </c>
      <c r="V262" s="124">
        <v>318.25551000000002</v>
      </c>
      <c r="W262" s="124">
        <v>298.38471711779562</v>
      </c>
      <c r="X262" s="124">
        <v>296.18096160597401</v>
      </c>
      <c r="Y262" s="124">
        <v>262.49601984576333</v>
      </c>
      <c r="Z262" s="124">
        <v>263.68905100683531</v>
      </c>
      <c r="AA262" s="124">
        <v>262.77958984721232</v>
      </c>
      <c r="AB262" s="124">
        <v>260.41260574390361</v>
      </c>
      <c r="AC262" s="124">
        <v>284.69352917522554</v>
      </c>
      <c r="AD262" s="124">
        <v>302.54530629197166</v>
      </c>
      <c r="AE262" s="124">
        <v>329.29921817296304</v>
      </c>
      <c r="AF262" s="124">
        <v>307.6248065222012</v>
      </c>
      <c r="AG262" s="124">
        <v>304.49882597914711</v>
      </c>
      <c r="AH262" s="124">
        <v>285.51075490672696</v>
      </c>
      <c r="AI262" s="124">
        <v>263.15353348386998</v>
      </c>
    </row>
    <row r="263" spans="2:35" ht="12.75">
      <c r="B263" s="161" t="s">
        <v>258</v>
      </c>
      <c r="C263" s="143" t="s">
        <v>147</v>
      </c>
      <c r="D263" s="124">
        <v>84.983066045722438</v>
      </c>
      <c r="E263" s="124">
        <v>87.385806731531986</v>
      </c>
      <c r="F263" s="124">
        <v>85.591980922289849</v>
      </c>
      <c r="G263" s="124">
        <v>93.332276243356517</v>
      </c>
      <c r="H263" s="124">
        <v>89.877874472857997</v>
      </c>
      <c r="I263" s="124">
        <v>99.734491643930568</v>
      </c>
      <c r="J263" s="124">
        <v>102.67716040997243</v>
      </c>
      <c r="K263" s="124">
        <v>107.30582320045119</v>
      </c>
      <c r="L263" s="124">
        <v>96.769322926017864</v>
      </c>
      <c r="M263" s="124">
        <v>90.733827041928805</v>
      </c>
      <c r="N263" s="124">
        <v>90.251585668712323</v>
      </c>
      <c r="O263" s="124">
        <v>104.07979445427678</v>
      </c>
      <c r="P263" s="124">
        <v>110.74477318637558</v>
      </c>
      <c r="Q263" s="124">
        <v>109.48095877705904</v>
      </c>
      <c r="R263" s="124">
        <v>108.20775836768651</v>
      </c>
      <c r="S263" s="124">
        <v>107.64013725148691</v>
      </c>
      <c r="T263" s="124">
        <v>99.535609174813573</v>
      </c>
      <c r="U263" s="124">
        <v>87.2930247914353</v>
      </c>
      <c r="V263" s="124">
        <v>62.851180920316288</v>
      </c>
      <c r="W263" s="124">
        <v>66.772587334257253</v>
      </c>
      <c r="X263" s="124">
        <v>65.344870214615128</v>
      </c>
      <c r="Y263" s="124">
        <v>66.988370639771006</v>
      </c>
      <c r="Z263" s="124">
        <v>43.836609950448896</v>
      </c>
      <c r="AA263" s="124">
        <v>44.636608632291512</v>
      </c>
      <c r="AB263" s="124">
        <v>47.871988158780958</v>
      </c>
      <c r="AC263" s="124">
        <v>45.912639720359742</v>
      </c>
      <c r="AD263" s="124">
        <v>52.74564751861633</v>
      </c>
      <c r="AE263" s="124">
        <v>54.916286854640177</v>
      </c>
      <c r="AF263" s="124">
        <v>55.114833694160772</v>
      </c>
      <c r="AG263" s="124">
        <v>52.579446971159463</v>
      </c>
      <c r="AH263" s="124">
        <v>50.013726120156704</v>
      </c>
      <c r="AI263" s="124">
        <v>44.77604336311957</v>
      </c>
    </row>
    <row r="264" spans="2:35" ht="12.75">
      <c r="B264" s="161" t="s">
        <v>259</v>
      </c>
      <c r="C264" s="143" t="s">
        <v>147</v>
      </c>
      <c r="D264" s="124">
        <v>172.01994236735374</v>
      </c>
      <c r="E264" s="124">
        <v>172.6083507573577</v>
      </c>
      <c r="F264" s="124">
        <v>170.11445837564571</v>
      </c>
      <c r="G264" s="124">
        <v>175.65488532180848</v>
      </c>
      <c r="H264" s="124">
        <v>187.91520630270315</v>
      </c>
      <c r="I264" s="124">
        <v>194.92431873301388</v>
      </c>
      <c r="J264" s="124">
        <v>209.74093884355446</v>
      </c>
      <c r="K264" s="124">
        <v>218.16628214815896</v>
      </c>
      <c r="L264" s="124">
        <v>216.54982875173587</v>
      </c>
      <c r="M264" s="124">
        <v>226.88649905400217</v>
      </c>
      <c r="N264" s="124">
        <v>237.30426800000001</v>
      </c>
      <c r="O264" s="124">
        <v>237.15561179999997</v>
      </c>
      <c r="P264" s="124">
        <v>236.76239719999995</v>
      </c>
      <c r="Q264" s="124">
        <v>236.12462419999991</v>
      </c>
      <c r="R264" s="124">
        <v>235.24229279999989</v>
      </c>
      <c r="S264" s="124">
        <v>234.11540299999996</v>
      </c>
      <c r="T264" s="124">
        <v>231.46825925541009</v>
      </c>
      <c r="U264" s="124">
        <v>244.83899715060818</v>
      </c>
      <c r="V264" s="124">
        <v>231.5005216624244</v>
      </c>
      <c r="W264" s="124">
        <v>220.7568475855509</v>
      </c>
      <c r="X264" s="124">
        <v>230.57615849327948</v>
      </c>
      <c r="Y264" s="124">
        <v>234.58212435715367</v>
      </c>
      <c r="Z264" s="124">
        <v>234.54928501665037</v>
      </c>
      <c r="AA264" s="124">
        <v>231.70643726910268</v>
      </c>
      <c r="AB264" s="124">
        <v>219.7704454679517</v>
      </c>
      <c r="AC264" s="124">
        <v>219.18754997532116</v>
      </c>
      <c r="AD264" s="124">
        <v>209.98157467535236</v>
      </c>
      <c r="AE264" s="124">
        <v>210.02321464982847</v>
      </c>
      <c r="AF264" s="124">
        <v>201.77278116854632</v>
      </c>
      <c r="AG264" s="124">
        <v>191.3831011048724</v>
      </c>
      <c r="AH264" s="124">
        <v>163.86591438378423</v>
      </c>
      <c r="AI264" s="124">
        <v>169.73450839768805</v>
      </c>
    </row>
    <row r="265" spans="2:35" ht="12.75">
      <c r="B265" s="161" t="s">
        <v>260</v>
      </c>
      <c r="C265" s="143" t="s">
        <v>147</v>
      </c>
      <c r="D265" s="124">
        <v>51.299182185778271</v>
      </c>
      <c r="E265" s="124">
        <v>46.673975490885404</v>
      </c>
      <c r="F265" s="124">
        <v>49.051494570024914</v>
      </c>
      <c r="G265" s="124">
        <v>55.331192066781661</v>
      </c>
      <c r="H265" s="124">
        <v>73.700282911053932</v>
      </c>
      <c r="I265" s="124">
        <v>79.195340370591964</v>
      </c>
      <c r="J265" s="124">
        <v>91.371556665408349</v>
      </c>
      <c r="K265" s="124">
        <v>100.8824481098587</v>
      </c>
      <c r="L265" s="124">
        <v>105.60735056564536</v>
      </c>
      <c r="M265" s="124">
        <v>125.93155968935061</v>
      </c>
      <c r="N265" s="124">
        <v>130.63345398460254</v>
      </c>
      <c r="O265" s="124">
        <v>140.20191961611113</v>
      </c>
      <c r="P265" s="124">
        <v>145.53994691354765</v>
      </c>
      <c r="Q265" s="124">
        <v>146.14565200011532</v>
      </c>
      <c r="R265" s="124">
        <v>146.99713334628629</v>
      </c>
      <c r="S265" s="124">
        <v>150.015691475316</v>
      </c>
      <c r="T265" s="124">
        <v>162.54890991572438</v>
      </c>
      <c r="U265" s="124">
        <v>165.15608255351367</v>
      </c>
      <c r="V265" s="124">
        <v>161.92549360848133</v>
      </c>
      <c r="W265" s="124">
        <v>172.0767174590633</v>
      </c>
      <c r="X265" s="124">
        <v>181.80199854792605</v>
      </c>
      <c r="Y265" s="124">
        <v>182.74362919061005</v>
      </c>
      <c r="Z265" s="124">
        <v>179.38163735296055</v>
      </c>
      <c r="AA265" s="124">
        <v>189.61741872839295</v>
      </c>
      <c r="AB265" s="124">
        <v>182.93748848943554</v>
      </c>
      <c r="AC265" s="124">
        <v>193.05452729429959</v>
      </c>
      <c r="AD265" s="124">
        <v>200.61346798850519</v>
      </c>
      <c r="AE265" s="124">
        <v>204.30137816226573</v>
      </c>
      <c r="AF265" s="124">
        <v>209.688632397833</v>
      </c>
      <c r="AG265" s="124">
        <v>196.5271107242792</v>
      </c>
      <c r="AH265" s="124">
        <v>182.86694768439943</v>
      </c>
      <c r="AI265" s="124">
        <v>194.41858174442643</v>
      </c>
    </row>
    <row r="266" spans="2:35" ht="12.75">
      <c r="B266" s="161" t="s">
        <v>261</v>
      </c>
      <c r="C266" s="143" t="s">
        <v>147</v>
      </c>
      <c r="D266" s="124">
        <v>154.82090921099962</v>
      </c>
      <c r="E266" s="124">
        <v>161.67759512197296</v>
      </c>
      <c r="F266" s="124">
        <v>165.89877020543176</v>
      </c>
      <c r="G266" s="124">
        <v>168.69392734887748</v>
      </c>
      <c r="H266" s="124">
        <v>190.25998931079499</v>
      </c>
      <c r="I266" s="124">
        <v>208.0113522194747</v>
      </c>
      <c r="J266" s="124">
        <v>206.46854766167272</v>
      </c>
      <c r="K266" s="124">
        <v>212.68792429392403</v>
      </c>
      <c r="L266" s="124">
        <v>179.33366489644021</v>
      </c>
      <c r="M266" s="124">
        <v>208.33390864869398</v>
      </c>
      <c r="N266" s="124">
        <v>208.82578912218176</v>
      </c>
      <c r="O266" s="124">
        <v>238.65790096670273</v>
      </c>
      <c r="P266" s="124">
        <v>263.30888374369533</v>
      </c>
      <c r="Q266" s="124">
        <v>275.02026711679127</v>
      </c>
      <c r="R266" s="124">
        <v>291.92452980213744</v>
      </c>
      <c r="S266" s="124">
        <v>302.1133875031432</v>
      </c>
      <c r="T266" s="124">
        <v>323.62563562745947</v>
      </c>
      <c r="U266" s="124">
        <v>315.54166618319584</v>
      </c>
      <c r="V266" s="124">
        <v>293.64018404758309</v>
      </c>
      <c r="W266" s="124">
        <v>342.94610612071813</v>
      </c>
      <c r="X266" s="124">
        <v>335.67468757454913</v>
      </c>
      <c r="Y266" s="124">
        <v>335.74930974800725</v>
      </c>
      <c r="Z266" s="124">
        <v>330.59441363457552</v>
      </c>
      <c r="AA266" s="124">
        <v>365.73842353332543</v>
      </c>
      <c r="AB266" s="124">
        <v>345.57055079814461</v>
      </c>
      <c r="AC266" s="124">
        <v>366.65434702071434</v>
      </c>
      <c r="AD266" s="124">
        <v>381.18772285318363</v>
      </c>
      <c r="AE266" s="124">
        <v>394.24143281746854</v>
      </c>
      <c r="AF266" s="124">
        <v>399.19932792049656</v>
      </c>
      <c r="AG266" s="124">
        <v>388.49489383110881</v>
      </c>
      <c r="AH266" s="124">
        <v>347.41221918676661</v>
      </c>
      <c r="AI266" s="124">
        <v>353.49913907736516</v>
      </c>
    </row>
    <row r="267" spans="2:35" ht="12.75">
      <c r="B267" s="214"/>
      <c r="C267" s="24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215"/>
      <c r="AH267" s="215"/>
      <c r="AI267" s="215"/>
    </row>
    <row r="268" spans="2:35" ht="12.75">
      <c r="B268" s="24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2.75">
      <c r="B269" s="235" t="s">
        <v>417</v>
      </c>
      <c r="C269" s="68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2.75">
      <c r="B270" s="122" t="s">
        <v>128</v>
      </c>
      <c r="C270" s="122" t="s">
        <v>129</v>
      </c>
      <c r="D270" s="123">
        <v>1990</v>
      </c>
      <c r="E270" s="123">
        <f t="shared" ref="E270:R270" si="573">D270+1</f>
        <v>1991</v>
      </c>
      <c r="F270" s="123">
        <f t="shared" si="573"/>
        <v>1992</v>
      </c>
      <c r="G270" s="123">
        <f t="shared" si="573"/>
        <v>1993</v>
      </c>
      <c r="H270" s="123">
        <f t="shared" si="573"/>
        <v>1994</v>
      </c>
      <c r="I270" s="123">
        <f t="shared" si="573"/>
        <v>1995</v>
      </c>
      <c r="J270" s="123">
        <f t="shared" si="573"/>
        <v>1996</v>
      </c>
      <c r="K270" s="123">
        <f t="shared" si="573"/>
        <v>1997</v>
      </c>
      <c r="L270" s="123">
        <f t="shared" si="573"/>
        <v>1998</v>
      </c>
      <c r="M270" s="123">
        <f t="shared" si="573"/>
        <v>1999</v>
      </c>
      <c r="N270" s="123">
        <f t="shared" si="573"/>
        <v>2000</v>
      </c>
      <c r="O270" s="123">
        <f t="shared" si="573"/>
        <v>2001</v>
      </c>
      <c r="P270" s="123">
        <f t="shared" si="573"/>
        <v>2002</v>
      </c>
      <c r="Q270" s="123">
        <f t="shared" si="573"/>
        <v>2003</v>
      </c>
      <c r="R270" s="123">
        <f t="shared" si="573"/>
        <v>2004</v>
      </c>
      <c r="S270" s="123">
        <f t="shared" ref="S270:AI270" si="574">R270+1</f>
        <v>2005</v>
      </c>
      <c r="T270" s="123">
        <f t="shared" si="574"/>
        <v>2006</v>
      </c>
      <c r="U270" s="123">
        <f t="shared" si="574"/>
        <v>2007</v>
      </c>
      <c r="V270" s="123">
        <f t="shared" si="574"/>
        <v>2008</v>
      </c>
      <c r="W270" s="123">
        <f t="shared" si="574"/>
        <v>2009</v>
      </c>
      <c r="X270" s="123">
        <f t="shared" si="574"/>
        <v>2010</v>
      </c>
      <c r="Y270" s="123">
        <f t="shared" si="574"/>
        <v>2011</v>
      </c>
      <c r="Z270" s="123">
        <f t="shared" si="574"/>
        <v>2012</v>
      </c>
      <c r="AA270" s="123">
        <f t="shared" si="574"/>
        <v>2013</v>
      </c>
      <c r="AB270" s="123">
        <f t="shared" si="574"/>
        <v>2014</v>
      </c>
      <c r="AC270" s="123">
        <f t="shared" si="574"/>
        <v>2015</v>
      </c>
      <c r="AD270" s="123">
        <f t="shared" si="574"/>
        <v>2016</v>
      </c>
      <c r="AE270" s="123">
        <f t="shared" si="574"/>
        <v>2017</v>
      </c>
      <c r="AF270" s="123">
        <f t="shared" si="574"/>
        <v>2018</v>
      </c>
      <c r="AG270" s="123">
        <f t="shared" si="574"/>
        <v>2019</v>
      </c>
      <c r="AH270" s="123">
        <f t="shared" si="574"/>
        <v>2020</v>
      </c>
      <c r="AI270" s="123">
        <f t="shared" si="574"/>
        <v>2021</v>
      </c>
    </row>
    <row r="271" spans="2:35" ht="12.75">
      <c r="B271" s="142" t="s">
        <v>262</v>
      </c>
      <c r="C271" s="143" t="s">
        <v>263</v>
      </c>
      <c r="D271" s="144">
        <v>0.12925811891292976</v>
      </c>
      <c r="E271" s="93">
        <v>0</v>
      </c>
      <c r="F271" s="144">
        <v>3.8777435673878933</v>
      </c>
      <c r="G271" s="144">
        <v>25.205333188021307</v>
      </c>
      <c r="H271" s="144">
        <v>43.301469835831476</v>
      </c>
      <c r="I271" s="144">
        <v>47.825503997784018</v>
      </c>
      <c r="J271" s="144">
        <v>48.272240678912681</v>
      </c>
      <c r="K271" s="144">
        <v>53.696455955040015</v>
      </c>
      <c r="L271" s="144">
        <v>49.277326741784208</v>
      </c>
      <c r="M271" s="144">
        <v>49.660293243152807</v>
      </c>
      <c r="N271" s="144">
        <v>49.373984176758626</v>
      </c>
      <c r="O271" s="144">
        <v>40.287474021266284</v>
      </c>
      <c r="P271" s="144">
        <v>42.563117740700292</v>
      </c>
      <c r="Q271" s="144">
        <v>37.901101562500003</v>
      </c>
      <c r="R271" s="144">
        <v>41.92</v>
      </c>
      <c r="S271" s="144">
        <v>42.119</v>
      </c>
      <c r="T271" s="144">
        <v>48.576199218749998</v>
      </c>
      <c r="U271" s="144">
        <v>62.111800000000002</v>
      </c>
      <c r="V271" s="144">
        <v>73.7030546875</v>
      </c>
      <c r="W271" s="144">
        <v>53.756542968749997</v>
      </c>
      <c r="X271" s="144">
        <v>67.067899999999995</v>
      </c>
      <c r="Y271" s="144">
        <v>68.430999999999997</v>
      </c>
      <c r="Z271" s="144">
        <v>66.662460937500001</v>
      </c>
      <c r="AA271" s="144">
        <v>66.739999999999995</v>
      </c>
      <c r="AB271" s="144">
        <v>77.164999855000005</v>
      </c>
      <c r="AC271" s="144">
        <v>86.218850000000003</v>
      </c>
      <c r="AD271" s="144">
        <v>83.22</v>
      </c>
      <c r="AE271" s="144">
        <v>84.293000000000006</v>
      </c>
      <c r="AF271" s="144">
        <v>85.236000000000004</v>
      </c>
      <c r="AG271" s="144">
        <v>72.650700000000001</v>
      </c>
      <c r="AH271" s="144">
        <v>81</v>
      </c>
      <c r="AI271" s="144">
        <v>89.916482500000001</v>
      </c>
    </row>
    <row r="272" spans="2:35" ht="12.75">
      <c r="B272" s="142" t="s">
        <v>264</v>
      </c>
      <c r="C272" s="143" t="s">
        <v>263</v>
      </c>
      <c r="D272" s="144">
        <v>113.26953530036253</v>
      </c>
      <c r="E272" s="144">
        <v>131.15419876884084</v>
      </c>
      <c r="F272" s="144">
        <v>134.13497601358722</v>
      </c>
      <c r="G272" s="144">
        <v>193.75052090851489</v>
      </c>
      <c r="H272" s="144">
        <v>238.46217957971061</v>
      </c>
      <c r="I272" s="144">
        <v>312.98161069837016</v>
      </c>
      <c r="J272" s="144">
        <v>299.6072878271375</v>
      </c>
      <c r="K272" s="144">
        <v>280.65616063457099</v>
      </c>
      <c r="L272" s="144">
        <v>279.04783451564015</v>
      </c>
      <c r="M272" s="144">
        <v>282.59799696532616</v>
      </c>
      <c r="N272" s="144">
        <v>299.87726220813778</v>
      </c>
      <c r="O272" s="144">
        <v>215.05805690840555</v>
      </c>
      <c r="P272" s="144">
        <v>224.16686473112614</v>
      </c>
      <c r="Q272" s="144">
        <v>228.15964062500001</v>
      </c>
      <c r="R272" s="144">
        <v>235.43100000000001</v>
      </c>
      <c r="S272" s="144">
        <v>231.536</v>
      </c>
      <c r="T272" s="144">
        <v>232.91176562499999</v>
      </c>
      <c r="U272" s="144">
        <v>277.54259999999999</v>
      </c>
      <c r="V272" s="144">
        <v>276.85434375</v>
      </c>
      <c r="W272" s="144">
        <v>208.86573437499999</v>
      </c>
      <c r="X272" s="144">
        <v>265.34820000000002</v>
      </c>
      <c r="Y272" s="144">
        <v>248.262</v>
      </c>
      <c r="Z272" s="144">
        <v>222.40153125000001</v>
      </c>
      <c r="AA272" s="144">
        <v>218.12200000000001</v>
      </c>
      <c r="AB272" s="144">
        <v>253.61879655799999</v>
      </c>
      <c r="AC272" s="144">
        <v>285.46984100000003</v>
      </c>
      <c r="AD272" s="144">
        <v>317.108</v>
      </c>
      <c r="AE272" s="144">
        <v>365.12099999999998</v>
      </c>
      <c r="AF272" s="144">
        <v>376.27685000000002</v>
      </c>
      <c r="AG272" s="144">
        <v>369.10602219315462</v>
      </c>
      <c r="AH272" s="144">
        <v>406.9</v>
      </c>
      <c r="AI272" s="144">
        <v>421.16308186148933</v>
      </c>
    </row>
    <row r="273" spans="2:39" ht="12.75">
      <c r="B273" s="142" t="s">
        <v>265</v>
      </c>
      <c r="C273" s="143" t="s">
        <v>263</v>
      </c>
      <c r="D273" s="144">
        <v>75.827740051384495</v>
      </c>
      <c r="E273" s="144">
        <v>87.800541112129423</v>
      </c>
      <c r="F273" s="144">
        <v>89.796007955586916</v>
      </c>
      <c r="G273" s="144">
        <v>129.70534482473664</v>
      </c>
      <c r="H273" s="144">
        <v>159.63734747659893</v>
      </c>
      <c r="I273" s="144">
        <v>209.52401856303612</v>
      </c>
      <c r="J273" s="144">
        <v>316.37946169378904</v>
      </c>
      <c r="K273" s="144">
        <v>463.89113805823746</v>
      </c>
      <c r="L273" s="144">
        <v>467.58389159616962</v>
      </c>
      <c r="M273" s="144">
        <v>514.53751857252792</v>
      </c>
      <c r="N273" s="144">
        <v>561.21351394391502</v>
      </c>
      <c r="O273" s="144">
        <v>449.23910328068246</v>
      </c>
      <c r="P273" s="144">
        <v>447.35766237532096</v>
      </c>
      <c r="Q273" s="144">
        <v>449.34071875000001</v>
      </c>
      <c r="R273" s="144">
        <v>434.47800000000001</v>
      </c>
      <c r="S273" s="144">
        <v>393.18799999999999</v>
      </c>
      <c r="T273" s="144">
        <v>355.59300000000002</v>
      </c>
      <c r="U273" s="144">
        <v>320.95870000000002</v>
      </c>
      <c r="V273" s="144">
        <v>284.90843749999999</v>
      </c>
      <c r="W273" s="144">
        <v>171.49940624999999</v>
      </c>
      <c r="X273" s="144">
        <v>194.28819999999999</v>
      </c>
      <c r="Y273" s="144">
        <v>159.946</v>
      </c>
      <c r="Z273" s="144">
        <v>139.44825</v>
      </c>
      <c r="AA273" s="144">
        <v>117.76</v>
      </c>
      <c r="AB273" s="144">
        <v>105.4829</v>
      </c>
      <c r="AC273" s="144">
        <v>96.444810000000004</v>
      </c>
      <c r="AD273" s="144">
        <v>102.328</v>
      </c>
      <c r="AE273" s="144">
        <v>126.077</v>
      </c>
      <c r="AF273" s="144">
        <v>92.555000000000007</v>
      </c>
      <c r="AG273" s="144">
        <v>80.385000000000005</v>
      </c>
      <c r="AH273" s="144">
        <v>86</v>
      </c>
      <c r="AI273" s="144">
        <v>77.009</v>
      </c>
    </row>
    <row r="274" spans="2:39" ht="12.75">
      <c r="B274" s="142" t="s">
        <v>266</v>
      </c>
      <c r="C274" s="143" t="s">
        <v>263</v>
      </c>
      <c r="D274" s="145">
        <v>9.0525229061814462E-3</v>
      </c>
      <c r="E274" s="145">
        <v>1.0481868628210095E-2</v>
      </c>
      <c r="F274" s="145">
        <v>1.072009291521487E-2</v>
      </c>
      <c r="G274" s="145">
        <v>1.5484578655310367E-2</v>
      </c>
      <c r="H274" s="145">
        <v>1.9057942960381991E-2</v>
      </c>
      <c r="I274" s="145">
        <v>2.5013550135501363E-2</v>
      </c>
      <c r="J274" s="145">
        <v>2.9260067928190196E-2</v>
      </c>
      <c r="K274" s="145">
        <v>3.5999999999999997E-2</v>
      </c>
      <c r="L274" s="145">
        <v>3.5999999999999997E-2</v>
      </c>
      <c r="M274" s="144">
        <v>3.5344792475982532</v>
      </c>
      <c r="N274" s="144">
        <v>9.9069585029860683</v>
      </c>
      <c r="O274" s="144">
        <v>28.711543758495306</v>
      </c>
      <c r="P274" s="144">
        <v>80.566181792406283</v>
      </c>
      <c r="Q274" s="144">
        <v>126.471</v>
      </c>
      <c r="R274" s="144">
        <v>159.15199999999999</v>
      </c>
      <c r="S274" s="144">
        <v>181.79599999999999</v>
      </c>
      <c r="T274" s="144">
        <v>189.184</v>
      </c>
      <c r="U274" s="144">
        <v>195.1395</v>
      </c>
      <c r="V274" s="144">
        <v>180.983796875</v>
      </c>
      <c r="W274" s="144">
        <v>129.471796875</v>
      </c>
      <c r="X274" s="144">
        <v>166.95740000000001</v>
      </c>
      <c r="Y274" s="144">
        <v>137</v>
      </c>
      <c r="Z274" s="144">
        <v>115.483</v>
      </c>
      <c r="AA274" s="144">
        <v>106.075</v>
      </c>
      <c r="AB274" s="144">
        <v>117.19</v>
      </c>
      <c r="AC274" s="144">
        <v>110.9</v>
      </c>
      <c r="AD274" s="144">
        <v>107.55</v>
      </c>
      <c r="AE274" s="144">
        <v>130.07499999999999</v>
      </c>
      <c r="AF274" s="144">
        <v>126.95099999999999</v>
      </c>
      <c r="AG274" s="144">
        <v>107.881</v>
      </c>
      <c r="AH274" s="144">
        <v>105.9</v>
      </c>
      <c r="AI274" s="144">
        <v>110.63928571428571</v>
      </c>
    </row>
    <row r="275" spans="2:39" ht="12.75">
      <c r="B275" s="142" t="s">
        <v>267</v>
      </c>
      <c r="C275" s="143" t="s">
        <v>263</v>
      </c>
      <c r="D275" s="144">
        <v>0.22646751209500318</v>
      </c>
      <c r="E275" s="144">
        <v>0.26222554032053003</v>
      </c>
      <c r="F275" s="144">
        <v>0.2681852116914511</v>
      </c>
      <c r="G275" s="144">
        <v>0.38737863910987386</v>
      </c>
      <c r="H275" s="144">
        <v>0.47677370967369087</v>
      </c>
      <c r="I275" s="144">
        <v>0.62576549394671932</v>
      </c>
      <c r="J275" s="144">
        <v>3.4365991865544521</v>
      </c>
      <c r="K275" s="144">
        <v>4.5562200458325206</v>
      </c>
      <c r="L275" s="144">
        <v>5.8914503833696754</v>
      </c>
      <c r="M275" s="144">
        <v>9.2541207257779163</v>
      </c>
      <c r="N275" s="144">
        <v>38.569375931736857</v>
      </c>
      <c r="O275" s="144">
        <v>14.866606763313076</v>
      </c>
      <c r="P275" s="144">
        <v>12.61788981314184</v>
      </c>
      <c r="Q275" s="144">
        <v>15.045599609375</v>
      </c>
      <c r="R275" s="144">
        <v>21.831</v>
      </c>
      <c r="S275" s="144">
        <v>24.751000000000001</v>
      </c>
      <c r="T275" s="144">
        <v>28.273349609375</v>
      </c>
      <c r="U275" s="144">
        <v>33.354100000000003</v>
      </c>
      <c r="V275" s="144">
        <v>40.204324218750003</v>
      </c>
      <c r="W275" s="144">
        <v>33.288464843749999</v>
      </c>
      <c r="X275" s="144">
        <v>35.816299999999998</v>
      </c>
      <c r="Y275" s="144">
        <v>36.79</v>
      </c>
      <c r="Z275" s="144">
        <v>39.728000000000002</v>
      </c>
      <c r="AA275" s="144">
        <v>42.156999999999996</v>
      </c>
      <c r="AB275" s="144">
        <v>52.557949999999998</v>
      </c>
      <c r="AC275" s="144">
        <v>63.2809995</v>
      </c>
      <c r="AD275" s="144">
        <v>70.352999999999994</v>
      </c>
      <c r="AE275" s="144">
        <v>106.587</v>
      </c>
      <c r="AF275" s="144">
        <v>166.76170000000002</v>
      </c>
      <c r="AG275" s="144">
        <v>208.2637</v>
      </c>
      <c r="AH275" s="144">
        <v>265.89999999999998</v>
      </c>
      <c r="AI275" s="144">
        <v>310.47970000000004</v>
      </c>
    </row>
    <row r="276" spans="2:39" ht="14.25">
      <c r="B276" s="142" t="s">
        <v>268</v>
      </c>
      <c r="C276" s="143" t="s">
        <v>263</v>
      </c>
      <c r="D276" s="144">
        <v>70.133813401153148</v>
      </c>
      <c r="E276" s="144">
        <v>78.384850271877056</v>
      </c>
      <c r="F276" s="144">
        <v>86.635887142600964</v>
      </c>
      <c r="G276" s="144">
        <v>86.635887142600964</v>
      </c>
      <c r="H276" s="144">
        <v>82.510368707238996</v>
      </c>
      <c r="I276" s="144">
        <v>90.761405577962904</v>
      </c>
      <c r="J276" s="144">
        <v>96.314507064386547</v>
      </c>
      <c r="K276" s="144">
        <v>115.03161778598681</v>
      </c>
      <c r="L276" s="144">
        <v>114.7729173784663</v>
      </c>
      <c r="M276" s="144">
        <v>116.56768175487306</v>
      </c>
      <c r="N276" s="144">
        <v>131.93732650212084</v>
      </c>
      <c r="O276" s="144">
        <v>93.787997996197419</v>
      </c>
      <c r="P276" s="144">
        <v>94.985122985003315</v>
      </c>
      <c r="Q276" s="144">
        <v>94.7868984375</v>
      </c>
      <c r="R276" s="144">
        <v>104.613</v>
      </c>
      <c r="S276" s="144">
        <v>96.781999999999996</v>
      </c>
      <c r="T276" s="144">
        <v>85.834999999999994</v>
      </c>
      <c r="U276" s="144">
        <v>82.85</v>
      </c>
      <c r="V276" s="144">
        <v>79.122468749999996</v>
      </c>
      <c r="W276" s="144">
        <v>60.15244921875</v>
      </c>
      <c r="X276" s="144">
        <v>76.693600000000004</v>
      </c>
      <c r="Y276" s="144">
        <v>65.200999999999993</v>
      </c>
      <c r="Z276" s="144">
        <v>63.704828124999999</v>
      </c>
      <c r="AA276" s="144">
        <v>57.613999999999997</v>
      </c>
      <c r="AB276" s="144">
        <v>64.871461999999994</v>
      </c>
      <c r="AC276" s="144">
        <v>68.036630000000002</v>
      </c>
      <c r="AD276" s="144">
        <v>73.379000000000005</v>
      </c>
      <c r="AE276" s="144">
        <v>86.501999999999995</v>
      </c>
      <c r="AF276" s="144">
        <v>87.151499999999999</v>
      </c>
      <c r="AG276" s="144">
        <v>84.311899999999994</v>
      </c>
      <c r="AH276" s="144">
        <v>95.9</v>
      </c>
      <c r="AI276" s="144">
        <v>94.519964999999999</v>
      </c>
    </row>
    <row r="277" spans="2:39" ht="14.25">
      <c r="B277" s="142" t="s">
        <v>269</v>
      </c>
      <c r="C277" s="143" t="s">
        <v>263</v>
      </c>
      <c r="D277" s="144">
        <v>8.8142250403232882</v>
      </c>
      <c r="E277" s="144">
        <v>8.8142250403232882</v>
      </c>
      <c r="F277" s="144">
        <v>8.8142250403232882</v>
      </c>
      <c r="G277" s="144">
        <v>11.752300053764385</v>
      </c>
      <c r="H277" s="144">
        <v>20.566525094087673</v>
      </c>
      <c r="I277" s="144">
        <v>54.354387748660272</v>
      </c>
      <c r="J277" s="144">
        <v>54.569403043043685</v>
      </c>
      <c r="K277" s="144">
        <v>40.145114542946494</v>
      </c>
      <c r="L277" s="144">
        <v>38.339084545047371</v>
      </c>
      <c r="M277" s="144">
        <v>68.340645366117045</v>
      </c>
      <c r="N277" s="144">
        <v>106.3035702925897</v>
      </c>
      <c r="O277" s="144">
        <v>174.69445661526711</v>
      </c>
      <c r="P277" s="144">
        <v>204.68003940565421</v>
      </c>
      <c r="Q277" s="144">
        <v>251.535</v>
      </c>
      <c r="R277" s="144">
        <v>327.721</v>
      </c>
      <c r="S277" s="144">
        <v>406.68700000000001</v>
      </c>
      <c r="T277" s="144">
        <v>600.13618750000001</v>
      </c>
      <c r="U277" s="144">
        <v>730.71780000000001</v>
      </c>
      <c r="V277" s="144">
        <v>821.83487500000001</v>
      </c>
      <c r="W277" s="144">
        <v>724.84100000000001</v>
      </c>
      <c r="X277" s="144">
        <v>860.66242999999997</v>
      </c>
      <c r="Y277" s="144">
        <v>834.452</v>
      </c>
      <c r="Z277" s="144">
        <v>880.53468750000002</v>
      </c>
      <c r="AA277" s="144">
        <v>905.36800000000005</v>
      </c>
      <c r="AB277" s="144">
        <v>1055.3149075000001</v>
      </c>
      <c r="AC277" s="144">
        <v>1232.0645099999997</v>
      </c>
      <c r="AD277" s="144">
        <v>1310.0839999999998</v>
      </c>
      <c r="AE277" s="144">
        <v>1597.4099999999999</v>
      </c>
      <c r="AF277" s="144">
        <v>1876.3161420000001</v>
      </c>
      <c r="AG277" s="144">
        <v>2009.6999999999998</v>
      </c>
      <c r="AH277" s="144">
        <v>2282.6999999999998</v>
      </c>
      <c r="AI277" s="144">
        <v>2560.599299999998</v>
      </c>
    </row>
    <row r="278" spans="2:39" ht="12.75">
      <c r="B278" s="142" t="s">
        <v>270</v>
      </c>
      <c r="C278" s="133" t="s">
        <v>271</v>
      </c>
      <c r="D278" s="96">
        <v>0.9</v>
      </c>
      <c r="E278" s="96">
        <v>0.9</v>
      </c>
      <c r="F278" s="96">
        <v>0.9</v>
      </c>
      <c r="G278" s="96">
        <v>0.9</v>
      </c>
      <c r="H278" s="96">
        <v>0.9</v>
      </c>
      <c r="I278" s="96">
        <v>0.9</v>
      </c>
      <c r="J278" s="96">
        <v>0.9</v>
      </c>
      <c r="K278" s="96">
        <v>0.9</v>
      </c>
      <c r="L278" s="96">
        <v>0.9</v>
      </c>
      <c r="M278" s="96">
        <v>0.9</v>
      </c>
      <c r="N278" s="96">
        <v>0.9</v>
      </c>
      <c r="O278" s="96">
        <v>0.9</v>
      </c>
      <c r="P278" s="96">
        <v>0.9</v>
      </c>
      <c r="Q278" s="96">
        <v>0.9</v>
      </c>
      <c r="R278" s="96">
        <v>0.9</v>
      </c>
      <c r="S278" s="96">
        <v>0.9</v>
      </c>
      <c r="T278" s="96">
        <v>0.9</v>
      </c>
      <c r="U278" s="96">
        <v>0.9</v>
      </c>
      <c r="V278" s="96">
        <v>0.9</v>
      </c>
      <c r="W278" s="96">
        <v>0.9</v>
      </c>
      <c r="X278" s="96">
        <v>0.9</v>
      </c>
      <c r="Y278" s="96">
        <v>0.9</v>
      </c>
      <c r="Z278" s="96">
        <v>0.9</v>
      </c>
      <c r="AA278" s="96">
        <v>0.9</v>
      </c>
      <c r="AB278" s="96">
        <v>0.9</v>
      </c>
      <c r="AC278" s="96">
        <v>0.9</v>
      </c>
      <c r="AD278" s="96">
        <v>0.9</v>
      </c>
      <c r="AE278" s="96">
        <v>0.9</v>
      </c>
      <c r="AF278" s="96">
        <v>0.9</v>
      </c>
      <c r="AG278" s="96">
        <v>0.9</v>
      </c>
      <c r="AH278" s="96">
        <v>0.9</v>
      </c>
      <c r="AI278" s="96">
        <v>0.9</v>
      </c>
      <c r="AJ278" s="7"/>
      <c r="AK278" s="7"/>
      <c r="AL278" s="7"/>
      <c r="AM278" s="7"/>
    </row>
    <row r="279" spans="2:39" ht="12.75">
      <c r="B279" s="121" t="s">
        <v>272</v>
      </c>
      <c r="C279" s="133" t="s">
        <v>271</v>
      </c>
      <c r="D279" s="468" t="s">
        <v>273</v>
      </c>
      <c r="E279" s="469"/>
      <c r="F279" s="469"/>
      <c r="G279" s="469"/>
      <c r="H279" s="469"/>
      <c r="I279" s="469"/>
      <c r="J279" s="469"/>
      <c r="K279" s="469"/>
      <c r="L279" s="469"/>
      <c r="M279" s="469"/>
      <c r="N279" s="469"/>
      <c r="O279" s="469"/>
      <c r="P279" s="469"/>
      <c r="Q279" s="469"/>
      <c r="R279" s="469"/>
      <c r="S279" s="469"/>
      <c r="T279" s="469"/>
      <c r="U279" s="469"/>
      <c r="V279" s="469"/>
      <c r="W279" s="469"/>
      <c r="X279" s="469"/>
      <c r="Y279" s="469"/>
      <c r="Z279" s="469"/>
      <c r="AA279" s="469"/>
      <c r="AB279" s="469"/>
      <c r="AC279" s="469"/>
      <c r="AD279" s="469"/>
      <c r="AE279" s="469"/>
      <c r="AF279" s="469"/>
      <c r="AG279" s="469"/>
      <c r="AH279" s="469"/>
      <c r="AI279" s="470"/>
    </row>
    <row r="280" spans="2:39" ht="14.25">
      <c r="B280" s="121" t="s">
        <v>455</v>
      </c>
      <c r="C280" s="133" t="s">
        <v>271</v>
      </c>
      <c r="D280" s="170">
        <v>0.9</v>
      </c>
      <c r="E280" s="170">
        <v>0.9</v>
      </c>
      <c r="F280" s="170">
        <v>0.9</v>
      </c>
      <c r="G280" s="170">
        <v>0.9</v>
      </c>
      <c r="H280" s="170">
        <v>0.9</v>
      </c>
      <c r="I280" s="170">
        <v>0.9</v>
      </c>
      <c r="J280" s="170">
        <v>0.9</v>
      </c>
      <c r="K280" s="170">
        <v>0.9</v>
      </c>
      <c r="L280" s="170">
        <v>0.9</v>
      </c>
      <c r="M280" s="170">
        <v>0.9</v>
      </c>
      <c r="N280" s="170">
        <v>0.9</v>
      </c>
      <c r="O280" s="170">
        <v>0.9</v>
      </c>
      <c r="P280" s="170">
        <v>0.9</v>
      </c>
      <c r="Q280" s="170">
        <v>0.9</v>
      </c>
      <c r="R280" s="170">
        <v>0.9</v>
      </c>
      <c r="S280" s="170">
        <v>0.9</v>
      </c>
      <c r="T280" s="170">
        <v>0.9</v>
      </c>
      <c r="U280" s="170">
        <v>0.9</v>
      </c>
      <c r="V280" s="170">
        <v>0.9</v>
      </c>
      <c r="W280" s="170">
        <v>0.9</v>
      </c>
      <c r="X280" s="170">
        <v>0.9</v>
      </c>
      <c r="Y280" s="170">
        <v>0.9</v>
      </c>
      <c r="Z280" s="170">
        <v>0.9</v>
      </c>
      <c r="AA280" s="102">
        <v>0.9</v>
      </c>
      <c r="AB280" s="102">
        <v>0.9</v>
      </c>
      <c r="AC280" s="102">
        <v>0.9</v>
      </c>
      <c r="AD280" s="102">
        <v>0.9</v>
      </c>
      <c r="AE280" s="102">
        <v>0.9</v>
      </c>
      <c r="AF280" s="102">
        <v>0.9</v>
      </c>
      <c r="AG280" s="102">
        <v>0.9</v>
      </c>
      <c r="AH280" s="102">
        <v>0.9</v>
      </c>
      <c r="AI280" s="102">
        <v>0.9</v>
      </c>
      <c r="AJ280" s="6"/>
    </row>
    <row r="281" spans="2:39" ht="14.25">
      <c r="B281" s="121" t="s">
        <v>456</v>
      </c>
      <c r="C281" s="133" t="s">
        <v>271</v>
      </c>
      <c r="D281" s="170">
        <v>0.9</v>
      </c>
      <c r="E281" s="170">
        <v>0.9</v>
      </c>
      <c r="F281" s="170">
        <v>0.9</v>
      </c>
      <c r="G281" s="170">
        <v>0.9</v>
      </c>
      <c r="H281" s="170">
        <v>0.9</v>
      </c>
      <c r="I281" s="170">
        <v>0.9</v>
      </c>
      <c r="J281" s="170">
        <v>0.9</v>
      </c>
      <c r="K281" s="170">
        <v>0.9</v>
      </c>
      <c r="L281" s="170">
        <v>0.9</v>
      </c>
      <c r="M281" s="170">
        <v>0.9</v>
      </c>
      <c r="N281" s="170">
        <v>0.9</v>
      </c>
      <c r="O281" s="170">
        <v>0.9</v>
      </c>
      <c r="P281" s="170">
        <v>0.9</v>
      </c>
      <c r="Q281" s="170">
        <v>0.9</v>
      </c>
      <c r="R281" s="170">
        <v>0.9</v>
      </c>
      <c r="S281" s="170">
        <v>0.9</v>
      </c>
      <c r="T281" s="170">
        <v>0.9</v>
      </c>
      <c r="U281" s="170">
        <v>0.9</v>
      </c>
      <c r="V281" s="170">
        <v>0.9</v>
      </c>
      <c r="W281" s="170">
        <v>0.9</v>
      </c>
      <c r="X281" s="170">
        <v>0.9</v>
      </c>
      <c r="Y281" s="170">
        <v>0.9</v>
      </c>
      <c r="Z281" s="170">
        <v>0.9</v>
      </c>
      <c r="AA281" s="102">
        <v>0.9</v>
      </c>
      <c r="AB281" s="102">
        <v>0.9</v>
      </c>
      <c r="AC281" s="102">
        <v>0.9</v>
      </c>
      <c r="AD281" s="102">
        <v>0.9</v>
      </c>
      <c r="AE281" s="102">
        <v>0.9</v>
      </c>
      <c r="AF281" s="102">
        <v>0.9</v>
      </c>
      <c r="AG281" s="102">
        <v>0.9</v>
      </c>
      <c r="AH281" s="102">
        <v>0.9</v>
      </c>
      <c r="AI281" s="102">
        <v>0.9</v>
      </c>
      <c r="AJ281" s="6"/>
    </row>
    <row r="282" spans="2:39" ht="14.25">
      <c r="B282" s="121" t="s">
        <v>274</v>
      </c>
      <c r="C282" s="133" t="s">
        <v>271</v>
      </c>
      <c r="D282" s="468" t="s">
        <v>275</v>
      </c>
      <c r="E282" s="469"/>
      <c r="F282" s="469"/>
      <c r="G282" s="469"/>
      <c r="H282" s="469"/>
      <c r="I282" s="469"/>
      <c r="J282" s="469"/>
      <c r="K282" s="469"/>
      <c r="L282" s="469"/>
      <c r="M282" s="469"/>
      <c r="N282" s="469"/>
      <c r="O282" s="469"/>
      <c r="P282" s="469"/>
      <c r="Q282" s="469"/>
      <c r="R282" s="469"/>
      <c r="S282" s="469"/>
      <c r="T282" s="469"/>
      <c r="U282" s="469"/>
      <c r="V282" s="469"/>
      <c r="W282" s="469"/>
      <c r="X282" s="469"/>
      <c r="Y282" s="469"/>
      <c r="Z282" s="469"/>
      <c r="AA282" s="469"/>
      <c r="AB282" s="469"/>
      <c r="AC282" s="469"/>
      <c r="AD282" s="469"/>
      <c r="AE282" s="469"/>
      <c r="AF282" s="469"/>
      <c r="AG282" s="469"/>
      <c r="AH282" s="469"/>
      <c r="AI282" s="470"/>
    </row>
    <row r="283" spans="2:39" ht="14.25">
      <c r="B283" s="121" t="s">
        <v>276</v>
      </c>
      <c r="C283" s="133" t="s">
        <v>271</v>
      </c>
      <c r="D283" s="170">
        <v>0.9</v>
      </c>
      <c r="E283" s="170">
        <v>0.9</v>
      </c>
      <c r="F283" s="170">
        <v>0.9</v>
      </c>
      <c r="G283" s="170">
        <v>0.9</v>
      </c>
      <c r="H283" s="170">
        <v>0.9</v>
      </c>
      <c r="I283" s="170">
        <v>0.9</v>
      </c>
      <c r="J283" s="170">
        <v>0.9</v>
      </c>
      <c r="K283" s="170">
        <v>0.9</v>
      </c>
      <c r="L283" s="170">
        <v>0.9</v>
      </c>
      <c r="M283" s="170">
        <v>0.9</v>
      </c>
      <c r="N283" s="170">
        <v>0.9</v>
      </c>
      <c r="O283" s="170">
        <v>0.9</v>
      </c>
      <c r="P283" s="170">
        <v>0.9</v>
      </c>
      <c r="Q283" s="170">
        <v>0.9</v>
      </c>
      <c r="R283" s="170">
        <v>0.9</v>
      </c>
      <c r="S283" s="170">
        <v>0.9</v>
      </c>
      <c r="T283" s="170">
        <v>0.9</v>
      </c>
      <c r="U283" s="170">
        <v>0.9</v>
      </c>
      <c r="V283" s="170">
        <v>0.9</v>
      </c>
      <c r="W283" s="170">
        <v>0.9</v>
      </c>
      <c r="X283" s="170">
        <v>0.9</v>
      </c>
      <c r="Y283" s="170">
        <v>0.9</v>
      </c>
      <c r="Z283" s="170">
        <v>0.9</v>
      </c>
      <c r="AA283" s="102">
        <v>0.9</v>
      </c>
      <c r="AB283" s="102">
        <v>0.9</v>
      </c>
      <c r="AC283" s="102">
        <v>0.9</v>
      </c>
      <c r="AD283" s="102">
        <v>0.9</v>
      </c>
      <c r="AE283" s="102">
        <v>0.9</v>
      </c>
      <c r="AF283" s="102">
        <v>0.9</v>
      </c>
      <c r="AG283" s="102">
        <v>0.9</v>
      </c>
      <c r="AH283" s="102">
        <v>0.9</v>
      </c>
      <c r="AI283" s="102">
        <v>0.9</v>
      </c>
    </row>
    <row r="284" spans="2:39" ht="14.25">
      <c r="B284" s="231" t="s">
        <v>277</v>
      </c>
      <c r="C284" s="146" t="s">
        <v>218</v>
      </c>
      <c r="D284" s="147">
        <v>0.73139221483304717</v>
      </c>
      <c r="E284" s="147" t="s">
        <v>469</v>
      </c>
      <c r="F284" s="147">
        <v>21.941766444991416</v>
      </c>
      <c r="G284" s="147">
        <v>142.62148189244417</v>
      </c>
      <c r="H284" s="147">
        <v>245.01639196907078</v>
      </c>
      <c r="I284" s="147">
        <v>270.61511948822744</v>
      </c>
      <c r="J284" s="147">
        <v>264.10495987570835</v>
      </c>
      <c r="K284" s="147">
        <v>294.4565908327267</v>
      </c>
      <c r="L284" s="147">
        <v>272.04461910244851</v>
      </c>
      <c r="M284" s="147">
        <v>273.31824752772332</v>
      </c>
      <c r="N284" s="147">
        <v>282.71458393162396</v>
      </c>
      <c r="O284" s="147">
        <v>219.92074504843313</v>
      </c>
      <c r="P284" s="147">
        <v>213.48964371045017</v>
      </c>
      <c r="Q284" s="147">
        <v>206.32061957507008</v>
      </c>
      <c r="R284" s="147">
        <v>232.77072347963076</v>
      </c>
      <c r="S284" s="147">
        <v>223.97577971716925</v>
      </c>
      <c r="T284" s="147">
        <v>242.72335247993681</v>
      </c>
      <c r="U284" s="147">
        <v>262.77787342971925</v>
      </c>
      <c r="V284" s="147">
        <v>234.20692864183877</v>
      </c>
      <c r="W284" s="147">
        <v>149.81006359248079</v>
      </c>
      <c r="X284" s="147">
        <v>164.92711200055876</v>
      </c>
      <c r="Y284" s="147">
        <v>142.19160538011073</v>
      </c>
      <c r="Z284" s="147">
        <v>121.62745052291997</v>
      </c>
      <c r="AA284" s="147">
        <v>109.24075921440111</v>
      </c>
      <c r="AB284" s="147">
        <v>112.89397430008549</v>
      </c>
      <c r="AC284" s="147">
        <v>113.0815577772003</v>
      </c>
      <c r="AD284" s="147">
        <v>117.33322989930085</v>
      </c>
      <c r="AE284" s="147">
        <v>123.12696329684331</v>
      </c>
      <c r="AF284" s="147">
        <v>112.73736667571465</v>
      </c>
      <c r="AG284" s="147">
        <v>99.411463931774946</v>
      </c>
      <c r="AH284" s="147">
        <v>108.22257951868805</v>
      </c>
      <c r="AI284" s="147">
        <v>106.25317164601316</v>
      </c>
    </row>
    <row r="285" spans="2:39" ht="14.25">
      <c r="B285" s="231" t="s">
        <v>278</v>
      </c>
      <c r="C285" s="146" t="s">
        <v>218</v>
      </c>
      <c r="D285" s="147">
        <v>1423.4313191740412</v>
      </c>
      <c r="E285" s="147">
        <v>1648.1836327278372</v>
      </c>
      <c r="F285" s="147">
        <v>1685.6423516534699</v>
      </c>
      <c r="G285" s="147">
        <v>2434.8167301661233</v>
      </c>
      <c r="H285" s="147">
        <v>2996.6975140506133</v>
      </c>
      <c r="I285" s="147">
        <v>3933.1654871914297</v>
      </c>
      <c r="J285" s="147">
        <v>4620.6895351792009</v>
      </c>
      <c r="K285" s="147">
        <v>5803.9204889376351</v>
      </c>
      <c r="L285" s="147">
        <v>5887.6350313287267</v>
      </c>
      <c r="M285" s="147">
        <v>6282.3805660741227</v>
      </c>
      <c r="N285" s="147">
        <v>6771.4719610404945</v>
      </c>
      <c r="O285" s="147">
        <v>5204.2758578653556</v>
      </c>
      <c r="P285" s="147">
        <v>5186.6022711831438</v>
      </c>
      <c r="Q285" s="147">
        <v>5138.3584990482786</v>
      </c>
      <c r="R285" s="147">
        <v>5433.2456075833979</v>
      </c>
      <c r="S285" s="147">
        <v>4594.1136966449412</v>
      </c>
      <c r="T285" s="147">
        <v>4934.7855812000926</v>
      </c>
      <c r="U285" s="147">
        <v>4432.8835937950025</v>
      </c>
      <c r="V285" s="147">
        <v>3338.8950097896773</v>
      </c>
      <c r="W285" s="147">
        <v>2109.0788710434817</v>
      </c>
      <c r="X285" s="147">
        <v>2214.33318596243</v>
      </c>
      <c r="Y285" s="147">
        <v>1863.3271886046591</v>
      </c>
      <c r="Z285" s="147">
        <v>1624.1721536369046</v>
      </c>
      <c r="AA285" s="147">
        <v>1555.7323503258608</v>
      </c>
      <c r="AB285" s="147">
        <v>1616.8578402526341</v>
      </c>
      <c r="AC285" s="147">
        <v>1582.2223403535763</v>
      </c>
      <c r="AD285" s="147">
        <v>1721.2705607226765</v>
      </c>
      <c r="AE285" s="147">
        <v>1846.9504580691764</v>
      </c>
      <c r="AF285" s="147">
        <v>1783.6691290487563</v>
      </c>
      <c r="AG285" s="147">
        <v>1685.5760717148908</v>
      </c>
      <c r="AH285" s="147">
        <v>1823.5029105690905</v>
      </c>
      <c r="AI285" s="147">
        <v>1533.5755617174259</v>
      </c>
    </row>
    <row r="286" spans="2:39" ht="14.25">
      <c r="B286" s="231" t="s">
        <v>279</v>
      </c>
      <c r="C286" s="146" t="s">
        <v>218</v>
      </c>
      <c r="D286" s="147">
        <v>309.08672287996046</v>
      </c>
      <c r="E286" s="147">
        <v>345.44986674819108</v>
      </c>
      <c r="F286" s="147">
        <v>381.81301061642176</v>
      </c>
      <c r="G286" s="147">
        <v>381.81301061642176</v>
      </c>
      <c r="H286" s="147">
        <v>363.63143868230645</v>
      </c>
      <c r="I286" s="147">
        <v>399.99458255053707</v>
      </c>
      <c r="J286" s="147">
        <v>429.41845247341388</v>
      </c>
      <c r="K286" s="147">
        <v>529.88919035603283</v>
      </c>
      <c r="L286" s="147">
        <v>533.46666379988676</v>
      </c>
      <c r="M286" s="147">
        <v>551.67430148685253</v>
      </c>
      <c r="N286" s="147">
        <v>628.71282554988102</v>
      </c>
      <c r="O286" s="147">
        <v>463.75076011900035</v>
      </c>
      <c r="P286" s="147">
        <v>493.96513327880575</v>
      </c>
      <c r="Q286" s="147">
        <v>516.44690280712837</v>
      </c>
      <c r="R286" s="147">
        <v>587.95071971543689</v>
      </c>
      <c r="S286" s="147">
        <v>540.20721733431947</v>
      </c>
      <c r="T286" s="147">
        <v>463.35255030968517</v>
      </c>
      <c r="U286" s="147">
        <v>430.60346807507943</v>
      </c>
      <c r="V286" s="147">
        <v>328.61800191316979</v>
      </c>
      <c r="W286" s="147">
        <v>210.92295218847789</v>
      </c>
      <c r="X286" s="147">
        <v>224.78611040704504</v>
      </c>
      <c r="Y286" s="147">
        <v>196.49758447274104</v>
      </c>
      <c r="Z286" s="147">
        <v>183.54560330370327</v>
      </c>
      <c r="AA286" s="147">
        <v>181.46430338562618</v>
      </c>
      <c r="AB286" s="147">
        <v>174.75512481269493</v>
      </c>
      <c r="AC286" s="147">
        <v>183.9720882131663</v>
      </c>
      <c r="AD286" s="147">
        <v>192.14661087866108</v>
      </c>
      <c r="AE286" s="147">
        <v>199.94661087866109</v>
      </c>
      <c r="AF286" s="147">
        <v>182.11201321872505</v>
      </c>
      <c r="AG286" s="147">
        <v>173.78444552715186</v>
      </c>
      <c r="AH286" s="147">
        <v>185.42508395751696</v>
      </c>
      <c r="AI286" s="147">
        <v>170.81544675624485</v>
      </c>
    </row>
    <row r="287" spans="2:39" ht="14.25">
      <c r="B287" s="231" t="s">
        <v>280</v>
      </c>
      <c r="C287" s="146" t="s">
        <v>218</v>
      </c>
      <c r="D287" s="147">
        <v>27.288840724840902</v>
      </c>
      <c r="E287" s="147">
        <v>27.288840724840902</v>
      </c>
      <c r="F287" s="147">
        <v>27.288840724840902</v>
      </c>
      <c r="G287" s="147">
        <v>36.385120966454537</v>
      </c>
      <c r="H287" s="147">
        <v>63.673961691295439</v>
      </c>
      <c r="I287" s="147">
        <v>168.28118446985215</v>
      </c>
      <c r="J287" s="147">
        <v>168.94687182126322</v>
      </c>
      <c r="K287" s="147">
        <v>124.28927462496232</v>
      </c>
      <c r="L287" s="147">
        <v>118.69780575146663</v>
      </c>
      <c r="M287" s="147">
        <v>211.58263805349833</v>
      </c>
      <c r="N287" s="147">
        <v>99.55017386893384</v>
      </c>
      <c r="O287" s="147">
        <v>117.22935642846208</v>
      </c>
      <c r="P287" s="147">
        <v>166.52600766236583</v>
      </c>
      <c r="Q287" s="147">
        <v>130.33130915908129</v>
      </c>
      <c r="R287" s="147">
        <v>181.53149160564004</v>
      </c>
      <c r="S287" s="147">
        <v>161.03926756079997</v>
      </c>
      <c r="T287" s="147">
        <v>193.15992933054008</v>
      </c>
      <c r="U287" s="147">
        <v>245.16117660003863</v>
      </c>
      <c r="V287" s="147">
        <v>227.29132105209004</v>
      </c>
      <c r="W287" s="147">
        <v>182.13178385376023</v>
      </c>
      <c r="X287" s="147">
        <v>190.69287786193343</v>
      </c>
      <c r="Y287" s="147">
        <v>174.82296773663998</v>
      </c>
      <c r="Z287" s="147">
        <v>177.03201767288814</v>
      </c>
      <c r="AA287" s="147">
        <v>109.77620623594511</v>
      </c>
      <c r="AB287" s="147">
        <v>132.00954704763009</v>
      </c>
      <c r="AC287" s="147">
        <v>144.65359425170817</v>
      </c>
      <c r="AD287" s="147">
        <v>183.10202622525753</v>
      </c>
      <c r="AE287" s="147">
        <v>193.74117577693394</v>
      </c>
      <c r="AF287" s="147">
        <v>233.20474493534073</v>
      </c>
      <c r="AG287" s="147">
        <v>256.66954967330821</v>
      </c>
      <c r="AH287" s="147">
        <v>302.88830967322258</v>
      </c>
      <c r="AI287" s="147">
        <v>337.30103674870747</v>
      </c>
    </row>
    <row r="288" spans="2:39" ht="12.75">
      <c r="B288" s="360"/>
      <c r="C288" s="241"/>
      <c r="D288" s="1"/>
      <c r="E288" s="1"/>
      <c r="F288" s="1"/>
      <c r="G288" s="1"/>
      <c r="H288" s="1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210"/>
      <c r="AH288" s="241"/>
      <c r="AI288" s="241"/>
    </row>
    <row r="289" spans="2:36" ht="12.75">
      <c r="B289" s="24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6" ht="12.75">
      <c r="B290" s="235" t="s">
        <v>418</v>
      </c>
      <c r="C290" s="68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6" ht="12.75">
      <c r="B291" s="122" t="s">
        <v>128</v>
      </c>
      <c r="C291" s="122" t="s">
        <v>129</v>
      </c>
      <c r="D291" s="123">
        <v>1990</v>
      </c>
      <c r="E291" s="123">
        <f t="shared" ref="E291:R291" si="575">D291+1</f>
        <v>1991</v>
      </c>
      <c r="F291" s="123">
        <f t="shared" si="575"/>
        <v>1992</v>
      </c>
      <c r="G291" s="123">
        <f t="shared" si="575"/>
        <v>1993</v>
      </c>
      <c r="H291" s="123">
        <f t="shared" si="575"/>
        <v>1994</v>
      </c>
      <c r="I291" s="123">
        <f t="shared" si="575"/>
        <v>1995</v>
      </c>
      <c r="J291" s="123">
        <f t="shared" si="575"/>
        <v>1996</v>
      </c>
      <c r="K291" s="123">
        <f t="shared" si="575"/>
        <v>1997</v>
      </c>
      <c r="L291" s="123">
        <f t="shared" si="575"/>
        <v>1998</v>
      </c>
      <c r="M291" s="123">
        <f t="shared" si="575"/>
        <v>1999</v>
      </c>
      <c r="N291" s="123">
        <f t="shared" si="575"/>
        <v>2000</v>
      </c>
      <c r="O291" s="123">
        <f t="shared" si="575"/>
        <v>2001</v>
      </c>
      <c r="P291" s="123">
        <f t="shared" si="575"/>
        <v>2002</v>
      </c>
      <c r="Q291" s="123">
        <f t="shared" si="575"/>
        <v>2003</v>
      </c>
      <c r="R291" s="123">
        <f t="shared" si="575"/>
        <v>2004</v>
      </c>
      <c r="S291" s="123">
        <f t="shared" ref="S291:AI291" si="576">R291+1</f>
        <v>2005</v>
      </c>
      <c r="T291" s="123">
        <f t="shared" si="576"/>
        <v>2006</v>
      </c>
      <c r="U291" s="123">
        <f t="shared" si="576"/>
        <v>2007</v>
      </c>
      <c r="V291" s="123">
        <f t="shared" si="576"/>
        <v>2008</v>
      </c>
      <c r="W291" s="123">
        <f t="shared" si="576"/>
        <v>2009</v>
      </c>
      <c r="X291" s="123">
        <f t="shared" si="576"/>
        <v>2010</v>
      </c>
      <c r="Y291" s="123">
        <f t="shared" si="576"/>
        <v>2011</v>
      </c>
      <c r="Z291" s="123">
        <f t="shared" si="576"/>
        <v>2012</v>
      </c>
      <c r="AA291" s="123">
        <f t="shared" si="576"/>
        <v>2013</v>
      </c>
      <c r="AB291" s="123">
        <f t="shared" si="576"/>
        <v>2014</v>
      </c>
      <c r="AC291" s="123">
        <f t="shared" si="576"/>
        <v>2015</v>
      </c>
      <c r="AD291" s="123">
        <f t="shared" si="576"/>
        <v>2016</v>
      </c>
      <c r="AE291" s="123">
        <f t="shared" si="576"/>
        <v>2017</v>
      </c>
      <c r="AF291" s="123">
        <f t="shared" si="576"/>
        <v>2018</v>
      </c>
      <c r="AG291" s="123">
        <f t="shared" si="576"/>
        <v>2019</v>
      </c>
      <c r="AH291" s="123">
        <f t="shared" si="576"/>
        <v>2020</v>
      </c>
      <c r="AI291" s="123">
        <f t="shared" si="576"/>
        <v>2021</v>
      </c>
    </row>
    <row r="292" spans="2:36" ht="12.75">
      <c r="B292" s="142" t="s">
        <v>262</v>
      </c>
      <c r="C292" s="143" t="s">
        <v>263</v>
      </c>
      <c r="D292" s="148">
        <v>2.7027027027027027E-4</v>
      </c>
      <c r="E292" s="93">
        <v>0</v>
      </c>
      <c r="F292" s="120">
        <v>8.1081081081081086E-3</v>
      </c>
      <c r="G292" s="144">
        <v>5.2702702702702706E-2</v>
      </c>
      <c r="H292" s="144">
        <v>9.0540540540540546E-2</v>
      </c>
      <c r="I292" s="144">
        <v>0.1</v>
      </c>
      <c r="J292" s="144">
        <v>9.9000000000000005E-2</v>
      </c>
      <c r="K292" s="144">
        <v>0.315</v>
      </c>
      <c r="L292" s="144">
        <v>0.29799999999999999</v>
      </c>
      <c r="M292" s="144">
        <v>1.407</v>
      </c>
      <c r="N292" s="144">
        <v>0.69</v>
      </c>
      <c r="O292" s="144">
        <v>1.0249999999999999</v>
      </c>
      <c r="P292" s="144">
        <v>1.256</v>
      </c>
      <c r="Q292" s="144">
        <v>1.3420000000000001</v>
      </c>
      <c r="R292" s="144">
        <v>1.5920000000000001</v>
      </c>
      <c r="S292" s="144">
        <v>1.6459999999999999</v>
      </c>
      <c r="T292" s="144">
        <v>1.5960000000000001</v>
      </c>
      <c r="U292" s="144">
        <v>1.6525999999999998</v>
      </c>
      <c r="V292" s="144">
        <v>1.5465134944493846</v>
      </c>
      <c r="W292" s="144">
        <v>1.0746663404021408</v>
      </c>
      <c r="X292" s="144">
        <v>1.097</v>
      </c>
      <c r="Y292" s="144">
        <v>1.1930000000000001</v>
      </c>
      <c r="Z292" s="144">
        <v>1.0309999999999999</v>
      </c>
      <c r="AA292" s="144">
        <v>1.3</v>
      </c>
      <c r="AB292" s="144">
        <v>1.504</v>
      </c>
      <c r="AC292" s="144">
        <v>1.13055964</v>
      </c>
      <c r="AD292" s="144">
        <v>1.1359999999999999</v>
      </c>
      <c r="AE292" s="144">
        <v>1.095</v>
      </c>
      <c r="AF292" s="144">
        <v>1.3049999999999999</v>
      </c>
      <c r="AG292" s="144">
        <v>1.1599999999999999</v>
      </c>
      <c r="AH292" s="144">
        <v>0.91500000000000004</v>
      </c>
      <c r="AI292" s="144">
        <v>0.72</v>
      </c>
    </row>
    <row r="293" spans="2:36" ht="12.75">
      <c r="B293" s="142" t="s">
        <v>264</v>
      </c>
      <c r="C293" s="143" t="s">
        <v>263</v>
      </c>
      <c r="D293" s="144">
        <v>7.4881714285714285</v>
      </c>
      <c r="E293" s="144">
        <v>8.670514285714285</v>
      </c>
      <c r="F293" s="144">
        <v>8.8675714285714271</v>
      </c>
      <c r="G293" s="144">
        <v>12.808714285714286</v>
      </c>
      <c r="H293" s="144">
        <v>15.764571428571427</v>
      </c>
      <c r="I293" s="144">
        <v>20.690999999999999</v>
      </c>
      <c r="J293" s="144">
        <v>19.201000000000001</v>
      </c>
      <c r="K293" s="144">
        <v>36.106000000000002</v>
      </c>
      <c r="L293" s="144">
        <v>39.572000000000003</v>
      </c>
      <c r="M293" s="144">
        <v>48.100999999999999</v>
      </c>
      <c r="N293" s="144">
        <v>47.317</v>
      </c>
      <c r="O293" s="144">
        <v>30.853000000000002</v>
      </c>
      <c r="P293" s="144">
        <v>40.97</v>
      </c>
      <c r="Q293" s="144">
        <v>46.600999999999999</v>
      </c>
      <c r="R293" s="144">
        <v>64.951999999999998</v>
      </c>
      <c r="S293" s="144">
        <v>77.787999999999997</v>
      </c>
      <c r="T293" s="144">
        <v>86.470300000000009</v>
      </c>
      <c r="U293" s="144">
        <v>80.364087142857144</v>
      </c>
      <c r="V293" s="144">
        <v>69.257182347691042</v>
      </c>
      <c r="W293" s="144">
        <v>51.917090343038986</v>
      </c>
      <c r="X293" s="144">
        <v>93.743799999999993</v>
      </c>
      <c r="Y293" s="144">
        <v>124.292</v>
      </c>
      <c r="Z293" s="144">
        <v>121.12127142857143</v>
      </c>
      <c r="AA293" s="144">
        <v>154.52020999999999</v>
      </c>
      <c r="AB293" s="144">
        <v>191.66333333333333</v>
      </c>
      <c r="AC293" s="144">
        <v>177.05038999999999</v>
      </c>
      <c r="AD293" s="144">
        <v>151.8399</v>
      </c>
      <c r="AE293" s="144">
        <v>184.97499999999999</v>
      </c>
      <c r="AF293" s="144">
        <v>176.40379999999999</v>
      </c>
      <c r="AG293" s="144">
        <v>163.95650000000001</v>
      </c>
      <c r="AH293" s="144">
        <v>174.9282</v>
      </c>
      <c r="AI293" s="144">
        <v>193.624</v>
      </c>
    </row>
    <row r="294" spans="2:36" ht="12.75">
      <c r="B294" s="142" t="s">
        <v>265</v>
      </c>
      <c r="C294" s="143" t="s">
        <v>263</v>
      </c>
      <c r="D294" s="144">
        <v>0.13028571428571428</v>
      </c>
      <c r="E294" s="144">
        <v>0.15085714285714286</v>
      </c>
      <c r="F294" s="144">
        <v>0.15428571428571428</v>
      </c>
      <c r="G294" s="144">
        <v>0.22285714285714286</v>
      </c>
      <c r="H294" s="144">
        <v>0.2742857142857143</v>
      </c>
      <c r="I294" s="144">
        <v>0.36</v>
      </c>
      <c r="J294" s="144">
        <v>0.623</v>
      </c>
      <c r="K294" s="144">
        <v>1.008</v>
      </c>
      <c r="L294" s="144">
        <v>1.1399999999999999</v>
      </c>
      <c r="M294" s="144">
        <v>1.8109999999999999</v>
      </c>
      <c r="N294" s="144">
        <v>2.706</v>
      </c>
      <c r="O294" s="144">
        <v>3.9140000000000001</v>
      </c>
      <c r="P294" s="144">
        <v>3.4319999999999999</v>
      </c>
      <c r="Q294" s="144">
        <v>4.7370000000000001</v>
      </c>
      <c r="R294" s="144">
        <v>9.3239999999999998</v>
      </c>
      <c r="S294" s="144">
        <v>9.8559999999999999</v>
      </c>
      <c r="T294" s="144">
        <v>8.7059999999999995</v>
      </c>
      <c r="U294" s="144">
        <v>5.2073</v>
      </c>
      <c r="V294" s="144">
        <v>4.0774400000000002</v>
      </c>
      <c r="W294" s="144">
        <v>2.3182879999999999</v>
      </c>
      <c r="X294" s="93">
        <v>0</v>
      </c>
      <c r="Y294" s="93">
        <v>0</v>
      </c>
      <c r="Z294" s="93">
        <v>0</v>
      </c>
      <c r="AA294" s="93">
        <v>0</v>
      </c>
      <c r="AB294" s="93">
        <v>0</v>
      </c>
      <c r="AC294" s="93">
        <v>0</v>
      </c>
      <c r="AD294" s="93">
        <v>0</v>
      </c>
      <c r="AE294" s="93">
        <v>0</v>
      </c>
      <c r="AF294" s="93">
        <v>0</v>
      </c>
      <c r="AG294" s="93">
        <v>0</v>
      </c>
      <c r="AH294" s="93">
        <v>0</v>
      </c>
      <c r="AI294" s="93">
        <v>0</v>
      </c>
    </row>
    <row r="295" spans="2:36" ht="12.75">
      <c r="B295" s="142" t="s">
        <v>267</v>
      </c>
      <c r="C295" s="143" t="s">
        <v>263</v>
      </c>
      <c r="D295" s="93">
        <v>0</v>
      </c>
      <c r="E295" s="93">
        <v>0</v>
      </c>
      <c r="F295" s="93">
        <v>0</v>
      </c>
      <c r="G295" s="93">
        <v>0</v>
      </c>
      <c r="H295" s="93">
        <v>0</v>
      </c>
      <c r="I295" s="93">
        <v>0</v>
      </c>
      <c r="J295" s="93">
        <v>0</v>
      </c>
      <c r="K295" s="93">
        <v>0</v>
      </c>
      <c r="L295" s="93">
        <v>0</v>
      </c>
      <c r="M295" s="93">
        <v>0</v>
      </c>
      <c r="N295" s="93">
        <v>0</v>
      </c>
      <c r="O295" s="93">
        <v>0</v>
      </c>
      <c r="P295" s="145">
        <v>3.4000000000000002E-2</v>
      </c>
      <c r="Q295" s="144">
        <v>0.498</v>
      </c>
      <c r="R295" s="144">
        <v>0.82199999999999995</v>
      </c>
      <c r="S295" s="144">
        <v>0.83499999999999996</v>
      </c>
      <c r="T295" s="144">
        <v>1.238</v>
      </c>
      <c r="U295" s="144">
        <v>1.9969000000000001</v>
      </c>
      <c r="V295" s="144">
        <v>1.8613868507992968</v>
      </c>
      <c r="W295" s="144">
        <v>1.6630796352048933</v>
      </c>
      <c r="X295" s="144">
        <v>1.63</v>
      </c>
      <c r="Y295" s="144">
        <v>1.899</v>
      </c>
      <c r="Z295" s="144">
        <v>1.728</v>
      </c>
      <c r="AA295" s="144">
        <v>1.38</v>
      </c>
      <c r="AB295" s="144">
        <v>1.77</v>
      </c>
      <c r="AC295" s="144">
        <v>1.08</v>
      </c>
      <c r="AD295" s="144">
        <v>1.1115999999999999</v>
      </c>
      <c r="AE295" s="144">
        <v>1.105</v>
      </c>
      <c r="AF295" s="144">
        <v>0.61799999999999999</v>
      </c>
      <c r="AG295" s="144">
        <v>0.92</v>
      </c>
      <c r="AH295" s="144">
        <v>0.86</v>
      </c>
      <c r="AI295" s="144">
        <v>0.42</v>
      </c>
    </row>
    <row r="296" spans="2:36" ht="14.25">
      <c r="B296" s="142" t="s">
        <v>268</v>
      </c>
      <c r="C296" s="143" t="s">
        <v>263</v>
      </c>
      <c r="D296" s="144">
        <v>8.9033636363636361</v>
      </c>
      <c r="E296" s="144">
        <v>9.9508181818181818</v>
      </c>
      <c r="F296" s="144">
        <v>10.998272727272727</v>
      </c>
      <c r="G296" s="144">
        <v>10.998272727272727</v>
      </c>
      <c r="H296" s="144">
        <v>10.474545454545455</v>
      </c>
      <c r="I296" s="144">
        <v>11.522</v>
      </c>
      <c r="J296" s="144">
        <v>34.209000000000003</v>
      </c>
      <c r="K296" s="144">
        <v>47.188000000000002</v>
      </c>
      <c r="L296" s="144">
        <v>57.850999999999999</v>
      </c>
      <c r="M296" s="144">
        <v>80.441999999999993</v>
      </c>
      <c r="N296" s="144">
        <v>85.290999999999997</v>
      </c>
      <c r="O296" s="144">
        <v>83.325999999999993</v>
      </c>
      <c r="P296" s="144">
        <v>93.796999999999997</v>
      </c>
      <c r="Q296" s="144">
        <v>99.096999999999994</v>
      </c>
      <c r="R296" s="144">
        <v>100.98</v>
      </c>
      <c r="S296" s="144">
        <v>101.35599999999999</v>
      </c>
      <c r="T296" s="144">
        <v>106.5183</v>
      </c>
      <c r="U296" s="144">
        <v>117.35525625</v>
      </c>
      <c r="V296" s="144">
        <v>146.84802850799298</v>
      </c>
      <c r="W296" s="144">
        <v>127.10066485502679</v>
      </c>
      <c r="X296" s="144">
        <v>176.85</v>
      </c>
      <c r="Y296" s="144">
        <v>129.00276000000002</v>
      </c>
      <c r="Z296" s="144">
        <v>104.14489</v>
      </c>
      <c r="AA296" s="144">
        <v>107.3951</v>
      </c>
      <c r="AB296" s="144">
        <v>126.24646666666666</v>
      </c>
      <c r="AC296" s="144">
        <v>126.58677</v>
      </c>
      <c r="AD296" s="144">
        <v>109.56019999999999</v>
      </c>
      <c r="AE296" s="144">
        <v>116.40300000000001</v>
      </c>
      <c r="AF296" s="144">
        <v>117.01060000000001</v>
      </c>
      <c r="AG296" s="144">
        <v>98.630089999999996</v>
      </c>
      <c r="AH296" s="144">
        <v>95.146730000000005</v>
      </c>
      <c r="AI296" s="144">
        <v>87.113</v>
      </c>
    </row>
    <row r="297" spans="2:36" ht="14.25">
      <c r="B297" s="142" t="s">
        <v>269</v>
      </c>
      <c r="C297" s="143" t="s">
        <v>263</v>
      </c>
      <c r="D297" s="144">
        <v>1.3143243243243243</v>
      </c>
      <c r="E297" s="144">
        <v>1.3143243243243243</v>
      </c>
      <c r="F297" s="144">
        <v>1.3143243243243243</v>
      </c>
      <c r="G297" s="144">
        <v>1.7524324324324323</v>
      </c>
      <c r="H297" s="144">
        <v>3.0667567567567566</v>
      </c>
      <c r="I297" s="144">
        <v>8.1050000000000004</v>
      </c>
      <c r="J297" s="144">
        <v>16.202999999999999</v>
      </c>
      <c r="K297" s="144">
        <v>30.516999999999999</v>
      </c>
      <c r="L297" s="144">
        <v>49.44</v>
      </c>
      <c r="M297" s="144">
        <v>77.861000000000004</v>
      </c>
      <c r="N297" s="144">
        <v>106.85</v>
      </c>
      <c r="O297" s="144">
        <v>102.35599999999999</v>
      </c>
      <c r="P297" s="144">
        <v>153.28800000000001</v>
      </c>
      <c r="Q297" s="144">
        <v>184.35300000000001</v>
      </c>
      <c r="R297" s="144">
        <v>226.08199999999999</v>
      </c>
      <c r="S297" s="144">
        <v>232.21899999999999</v>
      </c>
      <c r="T297" s="144">
        <v>296.00309999999996</v>
      </c>
      <c r="U297" s="144">
        <v>438.88513214285717</v>
      </c>
      <c r="V297" s="144">
        <v>556.05224388484339</v>
      </c>
      <c r="W297" s="144">
        <v>532.23516333611622</v>
      </c>
      <c r="X297" s="144">
        <v>764.07249999999999</v>
      </c>
      <c r="Y297" s="144">
        <v>718.03449999999998</v>
      </c>
      <c r="Z297" s="144">
        <v>668.048</v>
      </c>
      <c r="AA297" s="144">
        <v>783.7604</v>
      </c>
      <c r="AB297" s="144">
        <v>918.93290000000002</v>
      </c>
      <c r="AC297" s="144">
        <v>808.00624000000005</v>
      </c>
      <c r="AD297" s="144">
        <v>691.93970000000002</v>
      </c>
      <c r="AE297" s="144">
        <v>813.245</v>
      </c>
      <c r="AF297" s="144">
        <v>766.96290099999987</v>
      </c>
      <c r="AG297" s="144">
        <v>664.48850099999993</v>
      </c>
      <c r="AH297" s="144">
        <v>718.14150100000006</v>
      </c>
      <c r="AI297" s="144">
        <v>805.73699999999997</v>
      </c>
    </row>
    <row r="298" spans="2:36" ht="12.75">
      <c r="B298" s="142" t="s">
        <v>270</v>
      </c>
      <c r="C298" s="133" t="s">
        <v>271</v>
      </c>
      <c r="D298" s="96">
        <v>0.9</v>
      </c>
      <c r="E298" s="96">
        <v>0.9</v>
      </c>
      <c r="F298" s="96">
        <v>0.9</v>
      </c>
      <c r="G298" s="96">
        <v>0.9</v>
      </c>
      <c r="H298" s="96">
        <v>0.9</v>
      </c>
      <c r="I298" s="96">
        <v>0.9</v>
      </c>
      <c r="J298" s="96">
        <v>0.9</v>
      </c>
      <c r="K298" s="96">
        <v>0.9</v>
      </c>
      <c r="L298" s="96">
        <v>0.9</v>
      </c>
      <c r="M298" s="96">
        <v>0.9</v>
      </c>
      <c r="N298" s="96">
        <v>0.9</v>
      </c>
      <c r="O298" s="96">
        <v>0.9</v>
      </c>
      <c r="P298" s="96">
        <v>0.9</v>
      </c>
      <c r="Q298" s="96">
        <v>0.9</v>
      </c>
      <c r="R298" s="96">
        <v>0.9</v>
      </c>
      <c r="S298" s="96">
        <v>0.9</v>
      </c>
      <c r="T298" s="96">
        <v>0.9</v>
      </c>
      <c r="U298" s="96">
        <v>0.9</v>
      </c>
      <c r="V298" s="96">
        <v>0.9</v>
      </c>
      <c r="W298" s="96">
        <v>0.9</v>
      </c>
      <c r="X298" s="96">
        <v>0.9</v>
      </c>
      <c r="Y298" s="96">
        <v>0.9</v>
      </c>
      <c r="Z298" s="96">
        <v>0.9</v>
      </c>
      <c r="AA298" s="96">
        <v>0.9</v>
      </c>
      <c r="AB298" s="96">
        <v>0.9</v>
      </c>
      <c r="AC298" s="96">
        <v>0.9</v>
      </c>
      <c r="AD298" s="96">
        <v>0.9</v>
      </c>
      <c r="AE298" s="96">
        <v>0.9</v>
      </c>
      <c r="AF298" s="96">
        <v>0.9</v>
      </c>
      <c r="AG298" s="96">
        <v>0.9</v>
      </c>
      <c r="AH298" s="96">
        <v>0.9</v>
      </c>
      <c r="AI298" s="96">
        <v>0.9</v>
      </c>
    </row>
    <row r="299" spans="2:36" ht="12.75">
      <c r="B299" s="121" t="s">
        <v>272</v>
      </c>
      <c r="C299" s="133" t="s">
        <v>271</v>
      </c>
      <c r="D299" s="468" t="s">
        <v>281</v>
      </c>
      <c r="E299" s="469"/>
      <c r="F299" s="469"/>
      <c r="G299" s="469"/>
      <c r="H299" s="469"/>
      <c r="I299" s="469"/>
      <c r="J299" s="469"/>
      <c r="K299" s="469"/>
      <c r="L299" s="469"/>
      <c r="M299" s="469"/>
      <c r="N299" s="469"/>
      <c r="O299" s="469"/>
      <c r="P299" s="469"/>
      <c r="Q299" s="469"/>
      <c r="R299" s="469"/>
      <c r="S299" s="469"/>
      <c r="T299" s="469"/>
      <c r="U299" s="469"/>
      <c r="V299" s="469"/>
      <c r="W299" s="469"/>
      <c r="X299" s="469"/>
      <c r="Y299" s="469"/>
      <c r="Z299" s="469"/>
      <c r="AA299" s="469"/>
      <c r="AB299" s="469"/>
      <c r="AC299" s="469"/>
      <c r="AD299" s="469"/>
      <c r="AE299" s="469"/>
      <c r="AF299" s="469"/>
      <c r="AG299" s="469"/>
      <c r="AH299" s="469"/>
      <c r="AI299" s="470"/>
    </row>
    <row r="300" spans="2:36" ht="14.25">
      <c r="B300" s="121" t="s">
        <v>455</v>
      </c>
      <c r="C300" s="133" t="s">
        <v>271</v>
      </c>
      <c r="D300" s="96">
        <v>0.9</v>
      </c>
      <c r="E300" s="96">
        <v>0.9</v>
      </c>
      <c r="F300" s="96">
        <v>0.9</v>
      </c>
      <c r="G300" s="96">
        <v>0.9</v>
      </c>
      <c r="H300" s="96">
        <v>0.9</v>
      </c>
      <c r="I300" s="96">
        <v>0.9</v>
      </c>
      <c r="J300" s="96">
        <v>0.9</v>
      </c>
      <c r="K300" s="96">
        <v>0.9</v>
      </c>
      <c r="L300" s="96">
        <v>0.9</v>
      </c>
      <c r="M300" s="96">
        <v>0.9</v>
      </c>
      <c r="N300" s="96">
        <v>0.9</v>
      </c>
      <c r="O300" s="96">
        <v>0.9</v>
      </c>
      <c r="P300" s="96">
        <v>0.9</v>
      </c>
      <c r="Q300" s="96">
        <v>0.9</v>
      </c>
      <c r="R300" s="96">
        <v>0.9</v>
      </c>
      <c r="S300" s="96">
        <v>0.9</v>
      </c>
      <c r="T300" s="96">
        <v>0.9</v>
      </c>
      <c r="U300" s="96">
        <v>0.9</v>
      </c>
      <c r="V300" s="96">
        <v>0.9</v>
      </c>
      <c r="W300" s="96">
        <v>0.9</v>
      </c>
      <c r="X300" s="96">
        <v>0.9</v>
      </c>
      <c r="Y300" s="96">
        <v>0.9</v>
      </c>
      <c r="Z300" s="96">
        <v>0.9</v>
      </c>
      <c r="AA300" s="96">
        <v>0.9</v>
      </c>
      <c r="AB300" s="96">
        <v>0.9</v>
      </c>
      <c r="AC300" s="96">
        <v>0.9</v>
      </c>
      <c r="AD300" s="96">
        <v>0.9</v>
      </c>
      <c r="AE300" s="96">
        <v>0.9</v>
      </c>
      <c r="AF300" s="96">
        <v>0.9</v>
      </c>
      <c r="AG300" s="96">
        <v>0.9</v>
      </c>
      <c r="AH300" s="96">
        <v>0.9</v>
      </c>
      <c r="AI300" s="96">
        <v>0.9</v>
      </c>
      <c r="AJ300" s="6"/>
    </row>
    <row r="301" spans="2:36" ht="14.25">
      <c r="B301" s="121" t="s">
        <v>456</v>
      </c>
      <c r="C301" s="133" t="s">
        <v>271</v>
      </c>
      <c r="D301" s="96">
        <v>0.95</v>
      </c>
      <c r="E301" s="96">
        <v>0.95</v>
      </c>
      <c r="F301" s="96">
        <v>0.95</v>
      </c>
      <c r="G301" s="96">
        <v>0.95</v>
      </c>
      <c r="H301" s="96">
        <v>0.95</v>
      </c>
      <c r="I301" s="96">
        <v>0.95</v>
      </c>
      <c r="J301" s="96">
        <v>0.95</v>
      </c>
      <c r="K301" s="96">
        <v>0.95</v>
      </c>
      <c r="L301" s="96">
        <v>0.95</v>
      </c>
      <c r="M301" s="96">
        <v>0.95</v>
      </c>
      <c r="N301" s="96">
        <v>0.95</v>
      </c>
      <c r="O301" s="96">
        <v>0.95</v>
      </c>
      <c r="P301" s="96">
        <v>0.95</v>
      </c>
      <c r="Q301" s="96">
        <v>0.95</v>
      </c>
      <c r="R301" s="96">
        <v>0.95</v>
      </c>
      <c r="S301" s="96">
        <v>0.95</v>
      </c>
      <c r="T301" s="96">
        <v>0.95</v>
      </c>
      <c r="U301" s="96">
        <v>0.95</v>
      </c>
      <c r="V301" s="96">
        <v>0.95</v>
      </c>
      <c r="W301" s="96">
        <v>0.95</v>
      </c>
      <c r="X301" s="96">
        <v>0.95</v>
      </c>
      <c r="Y301" s="96">
        <v>0.95</v>
      </c>
      <c r="Z301" s="96">
        <v>0.95</v>
      </c>
      <c r="AA301" s="96">
        <v>0.95</v>
      </c>
      <c r="AB301" s="96">
        <v>0.95</v>
      </c>
      <c r="AC301" s="96">
        <v>0.95</v>
      </c>
      <c r="AD301" s="96">
        <v>0.95</v>
      </c>
      <c r="AE301" s="96">
        <v>0.95</v>
      </c>
      <c r="AF301" s="96">
        <v>0.95</v>
      </c>
      <c r="AG301" s="96">
        <v>0.95</v>
      </c>
      <c r="AH301" s="96">
        <v>0.95</v>
      </c>
      <c r="AI301" s="96">
        <v>0.95</v>
      </c>
      <c r="AJ301" s="6"/>
    </row>
    <row r="302" spans="2:36" ht="14.25">
      <c r="B302" s="121" t="s">
        <v>282</v>
      </c>
      <c r="C302" s="133" t="s">
        <v>271</v>
      </c>
      <c r="D302" s="468" t="s">
        <v>283</v>
      </c>
      <c r="E302" s="469"/>
      <c r="F302" s="469"/>
      <c r="G302" s="469"/>
      <c r="H302" s="469"/>
      <c r="I302" s="469"/>
      <c r="J302" s="469"/>
      <c r="K302" s="469"/>
      <c r="L302" s="469"/>
      <c r="M302" s="469"/>
      <c r="N302" s="469"/>
      <c r="O302" s="469"/>
      <c r="P302" s="469"/>
      <c r="Q302" s="469"/>
      <c r="R302" s="469"/>
      <c r="S302" s="469"/>
      <c r="T302" s="469"/>
      <c r="U302" s="469"/>
      <c r="V302" s="469"/>
      <c r="W302" s="469"/>
      <c r="X302" s="469"/>
      <c r="Y302" s="469"/>
      <c r="Z302" s="469"/>
      <c r="AA302" s="469"/>
      <c r="AB302" s="469"/>
      <c r="AC302" s="469"/>
      <c r="AD302" s="469"/>
      <c r="AE302" s="469"/>
      <c r="AF302" s="469"/>
      <c r="AG302" s="469"/>
      <c r="AH302" s="469"/>
      <c r="AI302" s="470"/>
    </row>
    <row r="303" spans="2:36" ht="14.25">
      <c r="B303" s="121" t="s">
        <v>284</v>
      </c>
      <c r="C303" s="133" t="s">
        <v>271</v>
      </c>
      <c r="D303" s="96">
        <v>0.9</v>
      </c>
      <c r="E303" s="96">
        <v>0.9</v>
      </c>
      <c r="F303" s="96">
        <v>0.9</v>
      </c>
      <c r="G303" s="96">
        <v>0.9</v>
      </c>
      <c r="H303" s="96">
        <v>0.9</v>
      </c>
      <c r="I303" s="96">
        <v>0.9</v>
      </c>
      <c r="J303" s="96">
        <v>0.9</v>
      </c>
      <c r="K303" s="96">
        <v>0.9</v>
      </c>
      <c r="L303" s="96">
        <v>0.9</v>
      </c>
      <c r="M303" s="96">
        <v>0.9</v>
      </c>
      <c r="N303" s="96">
        <v>0.9</v>
      </c>
      <c r="O303" s="96">
        <v>0.9</v>
      </c>
      <c r="P303" s="96">
        <v>0.9</v>
      </c>
      <c r="Q303" s="96">
        <v>0.9</v>
      </c>
      <c r="R303" s="96">
        <v>0.9</v>
      </c>
      <c r="S303" s="96">
        <v>0.9</v>
      </c>
      <c r="T303" s="96">
        <v>0.9</v>
      </c>
      <c r="U303" s="96">
        <v>0.9</v>
      </c>
      <c r="V303" s="96">
        <v>0.9</v>
      </c>
      <c r="W303" s="96">
        <v>0.9</v>
      </c>
      <c r="X303" s="96">
        <v>0.9</v>
      </c>
      <c r="Y303" s="96">
        <v>0.9</v>
      </c>
      <c r="Z303" s="96">
        <v>0.9</v>
      </c>
      <c r="AA303" s="96">
        <v>0.9</v>
      </c>
      <c r="AB303" s="96">
        <v>0.9</v>
      </c>
      <c r="AC303" s="96">
        <v>0.9</v>
      </c>
      <c r="AD303" s="96">
        <v>0.9</v>
      </c>
      <c r="AE303" s="96">
        <v>0.9</v>
      </c>
      <c r="AF303" s="96">
        <v>0.9</v>
      </c>
      <c r="AG303" s="96">
        <v>0.9</v>
      </c>
      <c r="AH303" s="96">
        <v>0.9</v>
      </c>
      <c r="AI303" s="96">
        <v>0.9</v>
      </c>
    </row>
    <row r="304" spans="2:36" ht="14.25">
      <c r="B304" s="231" t="s">
        <v>277</v>
      </c>
      <c r="C304" s="146" t="s">
        <v>218</v>
      </c>
      <c r="D304" s="149">
        <v>7.1999999999999994E-4</v>
      </c>
      <c r="E304" s="150" t="s">
        <v>469</v>
      </c>
      <c r="F304" s="151">
        <v>2.1599999999999998E-2</v>
      </c>
      <c r="G304" s="181">
        <v>0.1404</v>
      </c>
      <c r="H304" s="181">
        <v>0.24119999999999997</v>
      </c>
      <c r="I304" s="181">
        <v>0.26639999999999997</v>
      </c>
      <c r="J304" s="181">
        <v>0.26373599999999997</v>
      </c>
      <c r="K304" s="150">
        <v>0.83915999999999991</v>
      </c>
      <c r="L304" s="150">
        <v>0.7938719999999998</v>
      </c>
      <c r="M304" s="150">
        <v>3.7482479999999994</v>
      </c>
      <c r="N304" s="150">
        <v>1.8381599999999996</v>
      </c>
      <c r="O304" s="150">
        <v>1.1601719999999995</v>
      </c>
      <c r="P304" s="150">
        <v>1.9059321599999999</v>
      </c>
      <c r="Q304" s="150">
        <v>1.6534915199999995</v>
      </c>
      <c r="R304" s="150">
        <v>3.0454847999999992</v>
      </c>
      <c r="S304" s="150">
        <v>2.9782187999999992</v>
      </c>
      <c r="T304" s="150">
        <v>2.8293811199999999</v>
      </c>
      <c r="U304" s="150">
        <v>3.0619030319999987</v>
      </c>
      <c r="V304" s="150">
        <v>2.8337639806266082</v>
      </c>
      <c r="W304" s="150">
        <v>2.2982250411935596</v>
      </c>
      <c r="X304" s="150">
        <v>3.0209759999999988</v>
      </c>
      <c r="Y304" s="150">
        <v>3.2766933599999994</v>
      </c>
      <c r="Z304" s="150">
        <v>2.3886223199999996</v>
      </c>
      <c r="AA304" s="150">
        <v>2.3678164799999997</v>
      </c>
      <c r="AB304" s="150">
        <v>2.2596847199999992</v>
      </c>
      <c r="AC304" s="150">
        <v>1.9320286080959999</v>
      </c>
      <c r="AD304" s="150">
        <v>1.9343197439999993</v>
      </c>
      <c r="AE304" s="150">
        <v>1.9085050511999997</v>
      </c>
      <c r="AF304" s="150">
        <v>2.1510467999999987</v>
      </c>
      <c r="AG304" s="150">
        <v>1.76466024</v>
      </c>
      <c r="AH304" s="150">
        <v>1.2225895199999988</v>
      </c>
      <c r="AI304" s="150">
        <v>0.91580327999999989</v>
      </c>
    </row>
    <row r="305" spans="2:35" ht="14.25">
      <c r="B305" s="231" t="s">
        <v>278</v>
      </c>
      <c r="C305" s="146" t="s">
        <v>218</v>
      </c>
      <c r="D305" s="150">
        <v>31.349551817142864</v>
      </c>
      <c r="E305" s="150">
        <v>36.299481051428579</v>
      </c>
      <c r="F305" s="150">
        <v>37.124469257142863</v>
      </c>
      <c r="G305" s="150">
        <v>53.624233371428581</v>
      </c>
      <c r="H305" s="150">
        <v>65.999056457142871</v>
      </c>
      <c r="I305" s="150">
        <v>86.623761600000009</v>
      </c>
      <c r="J305" s="150">
        <v>83.564493030000008</v>
      </c>
      <c r="K305" s="150">
        <v>155.47203314999999</v>
      </c>
      <c r="L305" s="150">
        <v>170.73556505999997</v>
      </c>
      <c r="M305" s="150">
        <v>213.26413059000001</v>
      </c>
      <c r="N305" s="150">
        <v>214.09925130000002</v>
      </c>
      <c r="O305" s="150">
        <v>143.71019599500002</v>
      </c>
      <c r="P305" s="150">
        <v>181.6312546476</v>
      </c>
      <c r="Q305" s="150">
        <v>168.05832858720001</v>
      </c>
      <c r="R305" s="150">
        <v>179.20095742800001</v>
      </c>
      <c r="S305" s="150">
        <v>152.02520950049998</v>
      </c>
      <c r="T305" s="150">
        <v>157.5987248232</v>
      </c>
      <c r="U305" s="150">
        <v>106.94475620499857</v>
      </c>
      <c r="V305" s="150">
        <v>83.498187482089094</v>
      </c>
      <c r="W305" s="150">
        <v>39.3215491405386</v>
      </c>
      <c r="X305" s="150">
        <v>46.499902434000006</v>
      </c>
      <c r="Y305" s="150">
        <v>59.124586382099992</v>
      </c>
      <c r="Z305" s="150">
        <v>68.215217988985685</v>
      </c>
      <c r="AA305" s="150">
        <v>75.629352581999996</v>
      </c>
      <c r="AB305" s="150">
        <v>89.736041879099957</v>
      </c>
      <c r="AC305" s="150">
        <v>86.457609775786594</v>
      </c>
      <c r="AD305" s="150">
        <v>71.211340984783448</v>
      </c>
      <c r="AE305" s="150">
        <v>84.15648569302202</v>
      </c>
      <c r="AF305" s="150">
        <v>79.363502576100004</v>
      </c>
      <c r="AG305" s="150">
        <v>75.188432895300011</v>
      </c>
      <c r="AH305" s="150">
        <v>77.247482127300131</v>
      </c>
      <c r="AI305" s="150">
        <v>78.221022372899981</v>
      </c>
    </row>
    <row r="306" spans="2:35" ht="14.25">
      <c r="B306" s="231" t="s">
        <v>279</v>
      </c>
      <c r="C306" s="146" t="s">
        <v>218</v>
      </c>
      <c r="D306" s="150">
        <v>109.61821309090909</v>
      </c>
      <c r="E306" s="150">
        <v>122.51447345454545</v>
      </c>
      <c r="F306" s="150">
        <v>135.41073381818182</v>
      </c>
      <c r="G306" s="150">
        <v>135.41073381818182</v>
      </c>
      <c r="H306" s="150">
        <v>128.96260363636364</v>
      </c>
      <c r="I306" s="150">
        <v>141.85886400000001</v>
      </c>
      <c r="J306" s="150">
        <v>412.20576</v>
      </c>
      <c r="K306" s="150">
        <v>535.65818400000001</v>
      </c>
      <c r="L306" s="150">
        <v>648.43610399999989</v>
      </c>
      <c r="M306" s="150">
        <v>868.22500319999983</v>
      </c>
      <c r="N306" s="150">
        <v>877.24231200000008</v>
      </c>
      <c r="O306" s="150">
        <v>824.01753599999984</v>
      </c>
      <c r="P306" s="150">
        <v>902.67397919999996</v>
      </c>
      <c r="Q306" s="150">
        <v>854.11668239999983</v>
      </c>
      <c r="R306" s="150">
        <v>850.10789520000003</v>
      </c>
      <c r="S306" s="150">
        <v>711.7616448</v>
      </c>
      <c r="T306" s="150">
        <v>572.43453429599992</v>
      </c>
      <c r="U306" s="150">
        <v>365.50986061500015</v>
      </c>
      <c r="V306" s="150">
        <v>295.92545091024112</v>
      </c>
      <c r="W306" s="150">
        <v>199.38995511990908</v>
      </c>
      <c r="X306" s="150">
        <v>268.87561199999993</v>
      </c>
      <c r="Y306" s="150">
        <v>197.92126051200003</v>
      </c>
      <c r="Z306" s="150">
        <v>172.04775256799999</v>
      </c>
      <c r="AA306" s="150">
        <v>169.84416311999996</v>
      </c>
      <c r="AB306" s="150">
        <v>191.07050255999999</v>
      </c>
      <c r="AC306" s="150">
        <v>191.25457106400009</v>
      </c>
      <c r="AD306" s="150">
        <v>156.59781138393578</v>
      </c>
      <c r="AE306" s="150">
        <v>162.66294903600007</v>
      </c>
      <c r="AF306" s="150">
        <v>166.91206032000014</v>
      </c>
      <c r="AG306" s="150">
        <v>147.151903608</v>
      </c>
      <c r="AH306" s="150">
        <v>138.77991597600032</v>
      </c>
      <c r="AI306" s="150">
        <v>128.65055040000004</v>
      </c>
    </row>
    <row r="307" spans="2:35" ht="14.25">
      <c r="B307" s="231" t="s">
        <v>280</v>
      </c>
      <c r="C307" s="146" t="s">
        <v>218</v>
      </c>
      <c r="D307" s="150">
        <v>2.5318239528648654</v>
      </c>
      <c r="E307" s="150">
        <v>2.5318239528648654</v>
      </c>
      <c r="F307" s="150">
        <v>2.5318239528648654</v>
      </c>
      <c r="G307" s="150">
        <v>3.3757652704864869</v>
      </c>
      <c r="H307" s="150">
        <v>5.9075892233513523</v>
      </c>
      <c r="I307" s="150">
        <v>15.612914376000004</v>
      </c>
      <c r="J307" s="150">
        <v>6.4072592298000046</v>
      </c>
      <c r="K307" s="150">
        <v>29.570075800200023</v>
      </c>
      <c r="L307" s="150">
        <v>35.03686233600002</v>
      </c>
      <c r="M307" s="150">
        <v>52.086533020200001</v>
      </c>
      <c r="N307" s="150">
        <v>65.82244221000002</v>
      </c>
      <c r="O307" s="150">
        <v>57.183554059199999</v>
      </c>
      <c r="P307" s="150">
        <v>50.15682540000001</v>
      </c>
      <c r="Q307" s="150">
        <v>148.16496240000004</v>
      </c>
      <c r="R307" s="150">
        <v>165.18684780000009</v>
      </c>
      <c r="S307" s="150">
        <v>70.593444000000119</v>
      </c>
      <c r="T307" s="150">
        <v>84.993814620000137</v>
      </c>
      <c r="U307" s="150">
        <v>113.55627968357172</v>
      </c>
      <c r="V307" s="150">
        <v>30.828332814906808</v>
      </c>
      <c r="W307" s="150">
        <v>23.063613665508967</v>
      </c>
      <c r="X307" s="150">
        <v>26.368593687000043</v>
      </c>
      <c r="Y307" s="150">
        <v>24.237001170000035</v>
      </c>
      <c r="Z307" s="150">
        <v>20.740231710000032</v>
      </c>
      <c r="AA307" s="150">
        <v>21.381159438000033</v>
      </c>
      <c r="AB307" s="150">
        <v>26.188911522000041</v>
      </c>
      <c r="AC307" s="150">
        <v>22.177487944800042</v>
      </c>
      <c r="AD307" s="150">
        <v>19.613251332000033</v>
      </c>
      <c r="AE307" s="150">
        <v>21.942117486000036</v>
      </c>
      <c r="AF307" s="150">
        <v>21.134462983020029</v>
      </c>
      <c r="AG307" s="150">
        <v>18.682926126300028</v>
      </c>
      <c r="AH307" s="150">
        <v>18.986420930399927</v>
      </c>
      <c r="AI307" s="150">
        <v>18.926238870000034</v>
      </c>
    </row>
    <row r="308" spans="2:35" ht="12.75">
      <c r="B308" s="360"/>
      <c r="C308" s="24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210"/>
      <c r="AH308" s="210"/>
      <c r="AI308" s="210"/>
    </row>
    <row r="309" spans="2:35" ht="12.75">
      <c r="B309" s="24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 ht="12.75">
      <c r="B310" s="235" t="s">
        <v>419</v>
      </c>
      <c r="C310" s="68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 ht="12.75">
      <c r="B311" s="307" t="s">
        <v>128</v>
      </c>
      <c r="C311" s="122" t="s">
        <v>129</v>
      </c>
      <c r="D311" s="123">
        <v>1990</v>
      </c>
      <c r="E311" s="123">
        <f t="shared" ref="E311:R311" si="577">D311+1</f>
        <v>1991</v>
      </c>
      <c r="F311" s="123">
        <f t="shared" si="577"/>
        <v>1992</v>
      </c>
      <c r="G311" s="123">
        <f t="shared" si="577"/>
        <v>1993</v>
      </c>
      <c r="H311" s="123">
        <f t="shared" si="577"/>
        <v>1994</v>
      </c>
      <c r="I311" s="123">
        <f t="shared" si="577"/>
        <v>1995</v>
      </c>
      <c r="J311" s="123">
        <f t="shared" si="577"/>
        <v>1996</v>
      </c>
      <c r="K311" s="123">
        <f t="shared" si="577"/>
        <v>1997</v>
      </c>
      <c r="L311" s="123">
        <f t="shared" si="577"/>
        <v>1998</v>
      </c>
      <c r="M311" s="123">
        <f t="shared" si="577"/>
        <v>1999</v>
      </c>
      <c r="N311" s="123">
        <f t="shared" si="577"/>
        <v>2000</v>
      </c>
      <c r="O311" s="123">
        <f t="shared" si="577"/>
        <v>2001</v>
      </c>
      <c r="P311" s="123">
        <f t="shared" si="577"/>
        <v>2002</v>
      </c>
      <c r="Q311" s="123">
        <f t="shared" si="577"/>
        <v>2003</v>
      </c>
      <c r="R311" s="123">
        <f t="shared" si="577"/>
        <v>2004</v>
      </c>
      <c r="S311" s="123">
        <f t="shared" ref="S311:AI311" si="578">R311+1</f>
        <v>2005</v>
      </c>
      <c r="T311" s="123">
        <f t="shared" si="578"/>
        <v>2006</v>
      </c>
      <c r="U311" s="123">
        <f t="shared" si="578"/>
        <v>2007</v>
      </c>
      <c r="V311" s="123">
        <f t="shared" si="578"/>
        <v>2008</v>
      </c>
      <c r="W311" s="123">
        <f t="shared" si="578"/>
        <v>2009</v>
      </c>
      <c r="X311" s="123">
        <f t="shared" si="578"/>
        <v>2010</v>
      </c>
      <c r="Y311" s="123">
        <f t="shared" si="578"/>
        <v>2011</v>
      </c>
      <c r="Z311" s="123">
        <f t="shared" si="578"/>
        <v>2012</v>
      </c>
      <c r="AA311" s="123">
        <f t="shared" si="578"/>
        <v>2013</v>
      </c>
      <c r="AB311" s="123">
        <f t="shared" si="578"/>
        <v>2014</v>
      </c>
      <c r="AC311" s="123">
        <f t="shared" si="578"/>
        <v>2015</v>
      </c>
      <c r="AD311" s="123">
        <f t="shared" si="578"/>
        <v>2016</v>
      </c>
      <c r="AE311" s="123">
        <f t="shared" si="578"/>
        <v>2017</v>
      </c>
      <c r="AF311" s="123">
        <f t="shared" si="578"/>
        <v>2018</v>
      </c>
      <c r="AG311" s="123">
        <f t="shared" si="578"/>
        <v>2019</v>
      </c>
      <c r="AH311" s="123">
        <f t="shared" si="578"/>
        <v>2020</v>
      </c>
      <c r="AI311" s="123">
        <f t="shared" si="578"/>
        <v>2021</v>
      </c>
    </row>
    <row r="312" spans="2:35" ht="12.75">
      <c r="B312" s="142" t="s">
        <v>285</v>
      </c>
      <c r="C312" s="133" t="s">
        <v>172</v>
      </c>
      <c r="D312" s="329" t="s">
        <v>469</v>
      </c>
      <c r="E312" s="329" t="s">
        <v>469</v>
      </c>
      <c r="F312" s="329" t="s">
        <v>469</v>
      </c>
      <c r="G312" s="330">
        <v>103.62362269157232</v>
      </c>
      <c r="H312" s="330">
        <v>284.05344570979446</v>
      </c>
      <c r="I312" s="329">
        <v>520</v>
      </c>
      <c r="J312" s="329">
        <v>653</v>
      </c>
      <c r="K312" s="329">
        <v>663</v>
      </c>
      <c r="L312" s="329">
        <v>614</v>
      </c>
      <c r="M312" s="329">
        <v>632</v>
      </c>
      <c r="N312" s="329">
        <v>590</v>
      </c>
      <c r="O312" s="329">
        <v>563</v>
      </c>
      <c r="P312" s="329">
        <v>414</v>
      </c>
      <c r="Q312" s="329">
        <v>250</v>
      </c>
      <c r="R312" s="329">
        <v>49.2</v>
      </c>
      <c r="S312" s="329">
        <v>0.3</v>
      </c>
      <c r="T312" s="329">
        <v>0.4</v>
      </c>
      <c r="U312" s="329">
        <v>0.3</v>
      </c>
      <c r="V312" s="329" t="s">
        <v>469</v>
      </c>
      <c r="W312" s="329" t="s">
        <v>469</v>
      </c>
      <c r="X312" s="329" t="s">
        <v>469</v>
      </c>
      <c r="Y312" s="329" t="s">
        <v>469</v>
      </c>
      <c r="Z312" s="329" t="s">
        <v>469</v>
      </c>
      <c r="AA312" s="329" t="s">
        <v>469</v>
      </c>
      <c r="AB312" s="329" t="s">
        <v>469</v>
      </c>
      <c r="AC312" s="329" t="s">
        <v>469</v>
      </c>
      <c r="AD312" s="329" t="s">
        <v>469</v>
      </c>
      <c r="AE312" s="329" t="s">
        <v>469</v>
      </c>
      <c r="AF312" s="329" t="s">
        <v>469</v>
      </c>
      <c r="AG312" s="329" t="s">
        <v>469</v>
      </c>
      <c r="AH312" s="329" t="s">
        <v>469</v>
      </c>
      <c r="AI312" s="329" t="s">
        <v>469</v>
      </c>
    </row>
    <row r="313" spans="2:35" ht="12.75">
      <c r="B313" s="142" t="s">
        <v>286</v>
      </c>
      <c r="C313" s="133" t="s">
        <v>131</v>
      </c>
      <c r="D313" s="331">
        <v>0.01</v>
      </c>
      <c r="E313" s="331">
        <v>0.01</v>
      </c>
      <c r="F313" s="331">
        <v>0.01</v>
      </c>
      <c r="G313" s="331">
        <v>0.01</v>
      </c>
      <c r="H313" s="331">
        <v>0.01</v>
      </c>
      <c r="I313" s="331">
        <v>0.01</v>
      </c>
      <c r="J313" s="331">
        <v>0.01</v>
      </c>
      <c r="K313" s="331">
        <v>0.01</v>
      </c>
      <c r="L313" s="331">
        <v>0.01</v>
      </c>
      <c r="M313" s="331">
        <v>0.01</v>
      </c>
      <c r="N313" s="331">
        <v>0.01</v>
      </c>
      <c r="O313" s="331">
        <v>4.8999999999999998E-3</v>
      </c>
      <c r="P313" s="331">
        <v>4.4000000000000003E-3</v>
      </c>
      <c r="Q313" s="331">
        <v>2.0999999999999999E-3</v>
      </c>
      <c r="R313" s="331">
        <v>2.5000000000000001E-3</v>
      </c>
      <c r="S313" s="332">
        <v>1.6999999999999999E-3</v>
      </c>
      <c r="T313" s="331">
        <v>5.0000000000000001E-4</v>
      </c>
      <c r="U313" s="331" t="s">
        <v>469</v>
      </c>
      <c r="V313" s="331" t="s">
        <v>469</v>
      </c>
      <c r="W313" s="331" t="s">
        <v>469</v>
      </c>
      <c r="X313" s="331" t="s">
        <v>469</v>
      </c>
      <c r="Y313" s="331" t="s">
        <v>469</v>
      </c>
      <c r="Z313" s="331" t="s">
        <v>469</v>
      </c>
      <c r="AA313" s="331" t="s">
        <v>469</v>
      </c>
      <c r="AB313" s="331" t="s">
        <v>469</v>
      </c>
      <c r="AC313" s="331" t="s">
        <v>469</v>
      </c>
      <c r="AD313" s="331" t="s">
        <v>469</v>
      </c>
      <c r="AE313" s="331" t="s">
        <v>469</v>
      </c>
      <c r="AF313" s="331" t="s">
        <v>469</v>
      </c>
      <c r="AG313" s="331" t="s">
        <v>469</v>
      </c>
      <c r="AH313" s="331" t="s">
        <v>469</v>
      </c>
      <c r="AI313" s="331" t="s">
        <v>469</v>
      </c>
    </row>
    <row r="314" spans="2:35" ht="12.75">
      <c r="B314" s="142" t="s">
        <v>287</v>
      </c>
      <c r="C314" s="133" t="s">
        <v>288</v>
      </c>
      <c r="D314" s="329" t="s">
        <v>469</v>
      </c>
      <c r="E314" s="329" t="s">
        <v>469</v>
      </c>
      <c r="F314" s="329" t="s">
        <v>469</v>
      </c>
      <c r="G314" s="330">
        <v>893.73880000000008</v>
      </c>
      <c r="H314" s="330">
        <v>3343.6588000000002</v>
      </c>
      <c r="I314" s="308">
        <v>7828.5837999999994</v>
      </c>
      <c r="J314" s="308">
        <v>13136.7140612</v>
      </c>
      <c r="K314" s="308">
        <v>18557.013402400004</v>
      </c>
      <c r="L314" s="308">
        <v>23702.337128399999</v>
      </c>
      <c r="M314" s="308">
        <v>28514.164150399996</v>
      </c>
      <c r="N314" s="308">
        <v>33213.2219107848</v>
      </c>
      <c r="O314" s="308">
        <v>37613.7055923808</v>
      </c>
      <c r="P314" s="308">
        <v>41312.242056960407</v>
      </c>
      <c r="Q314" s="308">
        <v>43337.272823657593</v>
      </c>
      <c r="R314" s="308">
        <v>43320.147884890794</v>
      </c>
      <c r="S314" s="308">
        <v>41795.596301437196</v>
      </c>
      <c r="T314" s="308">
        <v>39754.055080287493</v>
      </c>
      <c r="U314" s="308">
        <v>37224.845393672993</v>
      </c>
      <c r="V314" s="308">
        <v>34508.506935468751</v>
      </c>
      <c r="W314" s="308">
        <v>31470.880169972945</v>
      </c>
      <c r="X314" s="308">
        <v>28084.973502248329</v>
      </c>
      <c r="Y314" s="308">
        <v>24508.744422498683</v>
      </c>
      <c r="Z314" s="308">
        <v>20984.386508758093</v>
      </c>
      <c r="AA314" s="308">
        <v>17637.364973774966</v>
      </c>
      <c r="AB314" s="308">
        <v>14519.562981431209</v>
      </c>
      <c r="AC314" s="308">
        <v>11691.052937858207</v>
      </c>
      <c r="AD314" s="308">
        <v>9181.7217226321918</v>
      </c>
      <c r="AE314" s="308">
        <v>7045.0654308026133</v>
      </c>
      <c r="AF314" s="308">
        <v>5279.6597552917956</v>
      </c>
      <c r="AG314" s="308">
        <v>3862.3948347916757</v>
      </c>
      <c r="AH314" s="308">
        <v>2747.3612332958141</v>
      </c>
      <c r="AI314" s="308">
        <v>1880.9011090189722</v>
      </c>
    </row>
    <row r="315" spans="2:35" ht="12.75">
      <c r="B315" s="142" t="s">
        <v>289</v>
      </c>
      <c r="C315" s="133" t="s">
        <v>290</v>
      </c>
      <c r="D315" s="329">
        <v>150</v>
      </c>
      <c r="E315" s="329">
        <v>150</v>
      </c>
      <c r="F315" s="329">
        <v>150</v>
      </c>
      <c r="G315" s="329">
        <v>150</v>
      </c>
      <c r="H315" s="329">
        <v>150</v>
      </c>
      <c r="I315" s="329">
        <v>150</v>
      </c>
      <c r="J315" s="329">
        <v>150</v>
      </c>
      <c r="K315" s="329">
        <v>140</v>
      </c>
      <c r="L315" s="329">
        <v>130</v>
      </c>
      <c r="M315" s="329">
        <v>140</v>
      </c>
      <c r="N315" s="329">
        <v>125</v>
      </c>
      <c r="O315" s="329">
        <v>128</v>
      </c>
      <c r="P315" s="329">
        <v>125</v>
      </c>
      <c r="Q315" s="329">
        <v>125</v>
      </c>
      <c r="R315" s="329">
        <v>125</v>
      </c>
      <c r="S315" s="329">
        <v>125</v>
      </c>
      <c r="T315" s="329">
        <v>125</v>
      </c>
      <c r="U315" s="329">
        <v>125</v>
      </c>
      <c r="V315" s="329">
        <v>125</v>
      </c>
      <c r="W315" s="329">
        <v>125</v>
      </c>
      <c r="X315" s="329">
        <v>125</v>
      </c>
      <c r="Y315" s="329">
        <v>125</v>
      </c>
      <c r="Z315" s="329">
        <v>125</v>
      </c>
      <c r="AA315" s="329">
        <v>125</v>
      </c>
      <c r="AB315" s="329">
        <v>125</v>
      </c>
      <c r="AC315" s="329">
        <v>125</v>
      </c>
      <c r="AD315" s="329">
        <v>125</v>
      </c>
      <c r="AE315" s="329">
        <v>125</v>
      </c>
      <c r="AF315" s="329">
        <v>125</v>
      </c>
      <c r="AG315" s="329">
        <v>125</v>
      </c>
      <c r="AH315" s="329">
        <v>125</v>
      </c>
      <c r="AI315" s="329">
        <v>125</v>
      </c>
    </row>
    <row r="316" spans="2:35" ht="12.75">
      <c r="B316" s="142" t="s">
        <v>291</v>
      </c>
      <c r="C316" s="133" t="s">
        <v>131</v>
      </c>
      <c r="D316" s="332">
        <v>3.0000000000000001E-3</v>
      </c>
      <c r="E316" s="332">
        <v>3.0000000000000001E-3</v>
      </c>
      <c r="F316" s="332">
        <v>3.0000000000000001E-3</v>
      </c>
      <c r="G316" s="332">
        <v>3.0000000000000001E-3</v>
      </c>
      <c r="H316" s="332">
        <v>3.0000000000000001E-3</v>
      </c>
      <c r="I316" s="332">
        <v>3.0000000000000001E-3</v>
      </c>
      <c r="J316" s="332">
        <v>3.0000000000000001E-3</v>
      </c>
      <c r="K316" s="332">
        <v>3.0000000000000001E-3</v>
      </c>
      <c r="L316" s="332">
        <v>3.0000000000000001E-3</v>
      </c>
      <c r="M316" s="332">
        <v>3.0000000000000001E-3</v>
      </c>
      <c r="N316" s="332">
        <v>3.0000000000000001E-3</v>
      </c>
      <c r="O316" s="332">
        <v>3.0000000000000001E-3</v>
      </c>
      <c r="P316" s="332">
        <v>3.0000000000000001E-3</v>
      </c>
      <c r="Q316" s="332">
        <v>3.0000000000000001E-3</v>
      </c>
      <c r="R316" s="332">
        <v>3.0000000000000001E-3</v>
      </c>
      <c r="S316" s="332">
        <v>3.0000000000000001E-3</v>
      </c>
      <c r="T316" s="332">
        <v>3.0000000000000001E-3</v>
      </c>
      <c r="U316" s="332">
        <v>3.0000000000000001E-3</v>
      </c>
      <c r="V316" s="332">
        <v>3.0000000000000001E-3</v>
      </c>
      <c r="W316" s="332">
        <v>3.0000000000000001E-3</v>
      </c>
      <c r="X316" s="332">
        <v>3.0000000000000001E-3</v>
      </c>
      <c r="Y316" s="332">
        <v>3.0000000000000001E-3</v>
      </c>
      <c r="Z316" s="332">
        <v>3.0000000000000001E-3</v>
      </c>
      <c r="AA316" s="332">
        <v>3.0000000000000001E-3</v>
      </c>
      <c r="AB316" s="332">
        <v>3.0000000000000001E-3</v>
      </c>
      <c r="AC316" s="332">
        <v>3.0000000000000001E-3</v>
      </c>
      <c r="AD316" s="332">
        <v>3.0000000000000001E-3</v>
      </c>
      <c r="AE316" s="332">
        <v>3.0000000000000001E-3</v>
      </c>
      <c r="AF316" s="332">
        <v>3.0000000000000001E-3</v>
      </c>
      <c r="AG316" s="332">
        <v>3.0000000000000001E-3</v>
      </c>
      <c r="AH316" s="332">
        <v>3.0000000000000001E-3</v>
      </c>
      <c r="AI316" s="332">
        <v>3.0000000000000001E-3</v>
      </c>
    </row>
    <row r="317" spans="2:35" ht="12.75">
      <c r="B317" s="142" t="s">
        <v>292</v>
      </c>
      <c r="C317" s="133" t="s">
        <v>288</v>
      </c>
      <c r="D317" s="308" t="s">
        <v>469</v>
      </c>
      <c r="E317" s="308" t="s">
        <v>469</v>
      </c>
      <c r="F317" s="308" t="s">
        <v>469</v>
      </c>
      <c r="G317" s="308" t="s">
        <v>469</v>
      </c>
      <c r="H317" s="308" t="s">
        <v>469</v>
      </c>
      <c r="I317" s="308" t="s">
        <v>469</v>
      </c>
      <c r="J317" s="308">
        <v>0.89373880000000006</v>
      </c>
      <c r="K317" s="308">
        <v>3.3436588</v>
      </c>
      <c r="L317" s="308">
        <v>22.575274</v>
      </c>
      <c r="M317" s="308">
        <v>68.30797800000002</v>
      </c>
      <c r="N317" s="308">
        <v>176.76151972400001</v>
      </c>
      <c r="O317" s="308">
        <v>349.10171632399999</v>
      </c>
      <c r="P317" s="308">
        <v>617.90373314679994</v>
      </c>
      <c r="Q317" s="308">
        <v>959.32627368679994</v>
      </c>
      <c r="R317" s="308">
        <v>1378.6352398856</v>
      </c>
      <c r="S317" s="308">
        <v>1839.2166506696001</v>
      </c>
      <c r="T317" s="308">
        <v>2314.0883890595005</v>
      </c>
      <c r="U317" s="308">
        <v>2771.1634685225004</v>
      </c>
      <c r="V317" s="308">
        <v>3153.7742365443</v>
      </c>
      <c r="W317" s="308">
        <v>3444.6380505747989</v>
      </c>
      <c r="X317" s="308">
        <v>3588.0861387171394</v>
      </c>
      <c r="Y317" s="308">
        <v>3600.3949093916399</v>
      </c>
      <c r="Z317" s="308">
        <v>3455.85323866413</v>
      </c>
      <c r="AA317" s="308">
        <v>3204.1009206371309</v>
      </c>
      <c r="AB317" s="308">
        <v>2850.0806265689998</v>
      </c>
      <c r="AC317" s="308">
        <v>2450.8497774849993</v>
      </c>
      <c r="AD317" s="308">
        <v>2027.4102172875798</v>
      </c>
      <c r="AE317" s="308">
        <v>1619.7558350915799</v>
      </c>
      <c r="AF317" s="308">
        <v>1249.4149092176199</v>
      </c>
      <c r="AG317" s="308">
        <v>928.71117637312</v>
      </c>
      <c r="AH317" s="308">
        <v>671.57519729453986</v>
      </c>
      <c r="AI317" s="308">
        <v>466.88760673604008</v>
      </c>
    </row>
    <row r="318" spans="2:35" ht="12.75">
      <c r="B318" s="142" t="s">
        <v>293</v>
      </c>
      <c r="C318" s="133" t="s">
        <v>294</v>
      </c>
      <c r="D318" s="329" t="s">
        <v>471</v>
      </c>
      <c r="E318" s="329" t="s">
        <v>471</v>
      </c>
      <c r="F318" s="329" t="s">
        <v>471</v>
      </c>
      <c r="G318" s="329" t="s">
        <v>471</v>
      </c>
      <c r="H318" s="329" t="s">
        <v>471</v>
      </c>
      <c r="I318" s="329" t="s">
        <v>471</v>
      </c>
      <c r="J318" s="329" t="s">
        <v>471</v>
      </c>
      <c r="K318" s="329" t="s">
        <v>471</v>
      </c>
      <c r="L318" s="329" t="s">
        <v>471</v>
      </c>
      <c r="M318" s="329" t="s">
        <v>471</v>
      </c>
      <c r="N318" s="329" t="s">
        <v>471</v>
      </c>
      <c r="O318" s="330">
        <v>3.6791</v>
      </c>
      <c r="P318" s="330">
        <v>9.8022000000000009</v>
      </c>
      <c r="Q318" s="330">
        <v>19.580400000000001</v>
      </c>
      <c r="R318" s="330">
        <v>34.8292</v>
      </c>
      <c r="S318" s="330">
        <v>51.652999999999999</v>
      </c>
      <c r="T318" s="330">
        <v>68.27</v>
      </c>
      <c r="U318" s="330">
        <v>90.504999999999995</v>
      </c>
      <c r="V318" s="330">
        <v>110.75</v>
      </c>
      <c r="W318" s="329">
        <v>111</v>
      </c>
      <c r="X318" s="329">
        <v>111</v>
      </c>
      <c r="Y318" s="329">
        <v>160</v>
      </c>
      <c r="Z318" s="329">
        <v>169</v>
      </c>
      <c r="AA318" s="329">
        <v>189</v>
      </c>
      <c r="AB318" s="329">
        <v>166</v>
      </c>
      <c r="AC318" s="329">
        <v>144</v>
      </c>
      <c r="AD318" s="329">
        <v>138</v>
      </c>
      <c r="AE318" s="329">
        <v>132</v>
      </c>
      <c r="AF318" s="330">
        <v>136.16</v>
      </c>
      <c r="AG318" s="330">
        <v>131.52699999999999</v>
      </c>
      <c r="AH318" s="330">
        <v>127.783</v>
      </c>
      <c r="AI318" s="330">
        <v>113.312</v>
      </c>
    </row>
    <row r="319" spans="2:35" ht="14.25">
      <c r="B319" s="333" t="s">
        <v>295</v>
      </c>
      <c r="C319" s="146" t="s">
        <v>218</v>
      </c>
      <c r="D319" s="329" t="s">
        <v>469</v>
      </c>
      <c r="E319" s="329" t="s">
        <v>469</v>
      </c>
      <c r="F319" s="329" t="s">
        <v>469</v>
      </c>
      <c r="G319" s="330">
        <v>1.4818178044894841</v>
      </c>
      <c r="H319" s="330">
        <v>4.0619642736500605</v>
      </c>
      <c r="I319" s="330">
        <v>7.4359999999999999</v>
      </c>
      <c r="J319" s="330">
        <v>9.3378999999999994</v>
      </c>
      <c r="K319" s="330">
        <v>9.4809000000000001</v>
      </c>
      <c r="L319" s="330">
        <v>8.7802000000000007</v>
      </c>
      <c r="M319" s="330">
        <v>9.0376000000000012</v>
      </c>
      <c r="N319" s="330">
        <v>8.4369999999999994</v>
      </c>
      <c r="O319" s="330">
        <v>3.9449409999999996</v>
      </c>
      <c r="P319" s="330">
        <v>2.6048880000000003</v>
      </c>
      <c r="Q319" s="330">
        <v>0.75075000000000003</v>
      </c>
      <c r="R319" s="334">
        <v>0.17589000000000002</v>
      </c>
      <c r="S319" s="335">
        <v>7.293E-4</v>
      </c>
      <c r="T319" s="336">
        <v>2.8600000000000001E-4</v>
      </c>
      <c r="U319" s="330" t="s">
        <v>469</v>
      </c>
      <c r="V319" s="330" t="s">
        <v>469</v>
      </c>
      <c r="W319" s="330" t="s">
        <v>469</v>
      </c>
      <c r="X319" s="330" t="s">
        <v>469</v>
      </c>
      <c r="Y319" s="330" t="s">
        <v>469</v>
      </c>
      <c r="Z319" s="330" t="s">
        <v>469</v>
      </c>
      <c r="AA319" s="330" t="s">
        <v>469</v>
      </c>
      <c r="AB319" s="330" t="s">
        <v>469</v>
      </c>
      <c r="AC319" s="330" t="s">
        <v>469</v>
      </c>
      <c r="AD319" s="330" t="s">
        <v>469</v>
      </c>
      <c r="AE319" s="330" t="s">
        <v>469</v>
      </c>
      <c r="AF319" s="330" t="s">
        <v>469</v>
      </c>
      <c r="AG319" s="330" t="s">
        <v>469</v>
      </c>
      <c r="AH319" s="330" t="s">
        <v>469</v>
      </c>
      <c r="AI319" s="330" t="s">
        <v>469</v>
      </c>
    </row>
    <row r="320" spans="2:35" ht="14.25">
      <c r="B320" s="333" t="s">
        <v>296</v>
      </c>
      <c r="C320" s="146" t="s">
        <v>218</v>
      </c>
      <c r="D320" s="329" t="s">
        <v>469</v>
      </c>
      <c r="E320" s="329" t="s">
        <v>469</v>
      </c>
      <c r="F320" s="329" t="s">
        <v>469</v>
      </c>
      <c r="G320" s="330">
        <v>0.57512091780000008</v>
      </c>
      <c r="H320" s="330">
        <v>2.1516444378000004</v>
      </c>
      <c r="I320" s="330">
        <v>5.037693675299999</v>
      </c>
      <c r="J320" s="330">
        <v>8.4534754983821987</v>
      </c>
      <c r="K320" s="330">
        <v>11.145342249481441</v>
      </c>
      <c r="L320" s="330">
        <v>13.21879341650868</v>
      </c>
      <c r="M320" s="330">
        <v>17.12560698873024</v>
      </c>
      <c r="N320" s="330">
        <v>17.81059024965835</v>
      </c>
      <c r="O320" s="330">
        <v>20.654438014888147</v>
      </c>
      <c r="P320" s="330">
        <v>22.153689803045015</v>
      </c>
      <c r="Q320" s="330">
        <v>23.239612551686385</v>
      </c>
      <c r="R320" s="330">
        <v>23.23042930327269</v>
      </c>
      <c r="S320" s="330">
        <v>22.412888516645701</v>
      </c>
      <c r="T320" s="330">
        <v>21.31811203680417</v>
      </c>
      <c r="U320" s="330">
        <v>19.961823342357143</v>
      </c>
      <c r="V320" s="330">
        <v>18.505186844145115</v>
      </c>
      <c r="W320" s="330">
        <v>16.876259491147991</v>
      </c>
      <c r="X320" s="330">
        <v>15.060567040580665</v>
      </c>
      <c r="Y320" s="330">
        <v>13.142814196564919</v>
      </c>
      <c r="Z320" s="330">
        <v>11.252877265321528</v>
      </c>
      <c r="AA320" s="330">
        <v>9.4580369671868247</v>
      </c>
      <c r="AB320" s="330">
        <v>7.786115648792487</v>
      </c>
      <c r="AC320" s="330">
        <v>6.2693271379264628</v>
      </c>
      <c r="AD320" s="330">
        <v>4.9236982737615129</v>
      </c>
      <c r="AE320" s="330">
        <v>3.7779163372679014</v>
      </c>
      <c r="AF320" s="330">
        <v>2.8312175437752254</v>
      </c>
      <c r="AG320" s="330">
        <v>2.0712092301570362</v>
      </c>
      <c r="AH320" s="330">
        <v>1.4732724613548804</v>
      </c>
      <c r="AI320" s="330">
        <v>1.0086332197114238</v>
      </c>
    </row>
    <row r="321" spans="2:35" ht="14.25">
      <c r="B321" s="333" t="s">
        <v>297</v>
      </c>
      <c r="C321" s="146" t="s">
        <v>218</v>
      </c>
      <c r="D321" s="329" t="s">
        <v>469</v>
      </c>
      <c r="E321" s="329" t="s">
        <v>469</v>
      </c>
      <c r="F321" s="329" t="s">
        <v>469</v>
      </c>
      <c r="G321" s="335" t="s">
        <v>469</v>
      </c>
      <c r="H321" s="335" t="s">
        <v>469</v>
      </c>
      <c r="I321" s="330" t="s">
        <v>469</v>
      </c>
      <c r="J321" s="334">
        <v>0.18998160984659998</v>
      </c>
      <c r="K321" s="330">
        <v>0.66283910781088018</v>
      </c>
      <c r="L321" s="330">
        <v>4.1401610907800004</v>
      </c>
      <c r="M321" s="330">
        <v>13.469805541592404</v>
      </c>
      <c r="N321" s="330">
        <v>31.059945106689788</v>
      </c>
      <c r="O321" s="330">
        <v>57.437464746243123</v>
      </c>
      <c r="P321" s="330">
        <v>94.139672392951255</v>
      </c>
      <c r="Q321" s="330">
        <v>139.59051059734784</v>
      </c>
      <c r="R321" s="330">
        <v>190.56046043825964</v>
      </c>
      <c r="S321" s="330">
        <v>246.19571936300059</v>
      </c>
      <c r="T321" s="330">
        <v>304.32910191877522</v>
      </c>
      <c r="U321" s="330">
        <v>351.07212838434225</v>
      </c>
      <c r="V321" s="330">
        <v>387.51652896378425</v>
      </c>
      <c r="W321" s="330">
        <v>436.46368691001737</v>
      </c>
      <c r="X321" s="330">
        <v>460.17002155571873</v>
      </c>
      <c r="Y321" s="330">
        <v>391.11449748425377</v>
      </c>
      <c r="Z321" s="330">
        <v>352.28629384236382</v>
      </c>
      <c r="AA321" s="330">
        <v>279.42158690430045</v>
      </c>
      <c r="AB321" s="330">
        <v>250.68602368280079</v>
      </c>
      <c r="AC321" s="330">
        <v>213.02854754624073</v>
      </c>
      <c r="AD321" s="330">
        <v>148.60722755166933</v>
      </c>
      <c r="AE321" s="330">
        <v>87.153925126629659</v>
      </c>
      <c r="AF321" s="330">
        <v>17.769068069302946</v>
      </c>
      <c r="AG321" s="330" t="s">
        <v>469</v>
      </c>
      <c r="AH321" s="330" t="s">
        <v>469</v>
      </c>
      <c r="AI321" s="330" t="s">
        <v>469</v>
      </c>
    </row>
    <row r="322" spans="2:35" ht="14.25">
      <c r="B322" s="121" t="s">
        <v>217</v>
      </c>
      <c r="C322" s="146" t="s">
        <v>218</v>
      </c>
      <c r="D322" s="329" t="s">
        <v>469</v>
      </c>
      <c r="E322" s="329" t="s">
        <v>469</v>
      </c>
      <c r="F322" s="329" t="s">
        <v>469</v>
      </c>
      <c r="G322" s="330">
        <v>2.0569387222894844</v>
      </c>
      <c r="H322" s="330">
        <v>6.2136087114500622</v>
      </c>
      <c r="I322" s="330">
        <v>12.473693675300002</v>
      </c>
      <c r="J322" s="330">
        <v>17.981357108228799</v>
      </c>
      <c r="K322" s="330">
        <v>21.289081357292321</v>
      </c>
      <c r="L322" s="330">
        <v>26.13915450728868</v>
      </c>
      <c r="M322" s="330">
        <v>39.633012530322645</v>
      </c>
      <c r="N322" s="330">
        <v>57.30753535634814</v>
      </c>
      <c r="O322" s="330">
        <v>82.036843761131266</v>
      </c>
      <c r="P322" s="330">
        <v>118.89825019599628</v>
      </c>
      <c r="Q322" s="330">
        <v>163.58087314903418</v>
      </c>
      <c r="R322" s="330">
        <v>213.96677974153232</v>
      </c>
      <c r="S322" s="330">
        <v>268.60933717964633</v>
      </c>
      <c r="T322" s="330">
        <v>325.64749995557946</v>
      </c>
      <c r="U322" s="330">
        <v>371.0339517266994</v>
      </c>
      <c r="V322" s="330">
        <v>406.02171580792941</v>
      </c>
      <c r="W322" s="330">
        <v>453.33994640116532</v>
      </c>
      <c r="X322" s="330">
        <v>475.23058859629936</v>
      </c>
      <c r="Y322" s="330">
        <v>404.25731168081876</v>
      </c>
      <c r="Z322" s="330">
        <v>363.53917110768532</v>
      </c>
      <c r="AA322" s="330">
        <v>288.8796238714873</v>
      </c>
      <c r="AB322" s="330">
        <v>258.47213933159333</v>
      </c>
      <c r="AC322" s="330">
        <v>219.29787468416717</v>
      </c>
      <c r="AD322" s="330">
        <v>153.53092582543084</v>
      </c>
      <c r="AE322" s="330">
        <v>90.93184146389757</v>
      </c>
      <c r="AF322" s="330">
        <v>20.600285613078174</v>
      </c>
      <c r="AG322" s="330">
        <v>2.0712092301570362</v>
      </c>
      <c r="AH322" s="330">
        <v>1.4732724613548804</v>
      </c>
      <c r="AI322" s="330">
        <v>1.0086332197114238</v>
      </c>
    </row>
    <row r="323" spans="2:35" ht="12.75">
      <c r="B323" s="210"/>
      <c r="C323" s="241"/>
      <c r="D323" s="88"/>
      <c r="E323" s="88"/>
      <c r="F323" s="88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210"/>
      <c r="AH323" s="241"/>
      <c r="AI323" s="241"/>
    </row>
    <row r="324" spans="2:35" ht="12.75">
      <c r="B324" s="24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 ht="12.75">
      <c r="B325" s="235" t="s">
        <v>420</v>
      </c>
      <c r="C325" s="68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 ht="12.75">
      <c r="B326" s="307" t="s">
        <v>128</v>
      </c>
      <c r="C326" s="122" t="s">
        <v>129</v>
      </c>
      <c r="D326" s="123">
        <v>1990</v>
      </c>
      <c r="E326" s="123">
        <f t="shared" ref="E326:R326" si="579">D326+1</f>
        <v>1991</v>
      </c>
      <c r="F326" s="123">
        <f t="shared" si="579"/>
        <v>1992</v>
      </c>
      <c r="G326" s="123">
        <f t="shared" si="579"/>
        <v>1993</v>
      </c>
      <c r="H326" s="123">
        <f t="shared" si="579"/>
        <v>1994</v>
      </c>
      <c r="I326" s="123">
        <f t="shared" si="579"/>
        <v>1995</v>
      </c>
      <c r="J326" s="123">
        <f t="shared" si="579"/>
        <v>1996</v>
      </c>
      <c r="K326" s="123">
        <f t="shared" si="579"/>
        <v>1997</v>
      </c>
      <c r="L326" s="123">
        <f t="shared" si="579"/>
        <v>1998</v>
      </c>
      <c r="M326" s="123">
        <f t="shared" si="579"/>
        <v>1999</v>
      </c>
      <c r="N326" s="123">
        <f t="shared" si="579"/>
        <v>2000</v>
      </c>
      <c r="O326" s="123">
        <f t="shared" si="579"/>
        <v>2001</v>
      </c>
      <c r="P326" s="123">
        <f t="shared" si="579"/>
        <v>2002</v>
      </c>
      <c r="Q326" s="123">
        <f t="shared" si="579"/>
        <v>2003</v>
      </c>
      <c r="R326" s="123">
        <f t="shared" si="579"/>
        <v>2004</v>
      </c>
      <c r="S326" s="123">
        <f t="shared" ref="S326:AI326" si="580">R326+1</f>
        <v>2005</v>
      </c>
      <c r="T326" s="123">
        <f t="shared" si="580"/>
        <v>2006</v>
      </c>
      <c r="U326" s="123">
        <f t="shared" si="580"/>
        <v>2007</v>
      </c>
      <c r="V326" s="123">
        <f t="shared" si="580"/>
        <v>2008</v>
      </c>
      <c r="W326" s="123">
        <f t="shared" si="580"/>
        <v>2009</v>
      </c>
      <c r="X326" s="123">
        <f t="shared" si="580"/>
        <v>2010</v>
      </c>
      <c r="Y326" s="123">
        <f t="shared" si="580"/>
        <v>2011</v>
      </c>
      <c r="Z326" s="123">
        <f t="shared" si="580"/>
        <v>2012</v>
      </c>
      <c r="AA326" s="123">
        <f t="shared" si="580"/>
        <v>2013</v>
      </c>
      <c r="AB326" s="123">
        <f t="shared" si="580"/>
        <v>2014</v>
      </c>
      <c r="AC326" s="123">
        <f t="shared" si="580"/>
        <v>2015</v>
      </c>
      <c r="AD326" s="123">
        <f t="shared" si="580"/>
        <v>2016</v>
      </c>
      <c r="AE326" s="123">
        <f t="shared" si="580"/>
        <v>2017</v>
      </c>
      <c r="AF326" s="123">
        <f t="shared" si="580"/>
        <v>2018</v>
      </c>
      <c r="AG326" s="123">
        <f t="shared" si="580"/>
        <v>2019</v>
      </c>
      <c r="AH326" s="123">
        <f t="shared" si="580"/>
        <v>2020</v>
      </c>
      <c r="AI326" s="123">
        <f t="shared" si="580"/>
        <v>2021</v>
      </c>
    </row>
    <row r="327" spans="2:35" ht="12.75">
      <c r="B327" s="142" t="s">
        <v>298</v>
      </c>
      <c r="C327" s="133" t="s">
        <v>299</v>
      </c>
      <c r="D327" s="338" t="s">
        <v>469</v>
      </c>
      <c r="E327" s="338" t="s">
        <v>469</v>
      </c>
      <c r="F327" s="338">
        <v>17.354040486486486</v>
      </c>
      <c r="G327" s="338">
        <v>112.80126316216216</v>
      </c>
      <c r="H327" s="338">
        <v>193.78678543243242</v>
      </c>
      <c r="I327" s="338">
        <v>214.03316599999999</v>
      </c>
      <c r="J327" s="338">
        <v>275.03734600000001</v>
      </c>
      <c r="K327" s="338">
        <v>261.73700300000002</v>
      </c>
      <c r="L327" s="338">
        <v>268.55124100000006</v>
      </c>
      <c r="M327" s="338">
        <v>328.83479500000004</v>
      </c>
      <c r="N327" s="338">
        <v>373.43551899999989</v>
      </c>
      <c r="O327" s="338">
        <v>420.46924400000023</v>
      </c>
      <c r="P327" s="338">
        <v>900.86645500000009</v>
      </c>
      <c r="Q327" s="338">
        <v>1030.3141800000001</v>
      </c>
      <c r="R327" s="338">
        <v>1160.6196499999999</v>
      </c>
      <c r="S327" s="338">
        <v>1240.9461100000001</v>
      </c>
      <c r="T327" s="338">
        <v>1225.2549199999994</v>
      </c>
      <c r="U327" s="338">
        <v>1136.9198160000001</v>
      </c>
      <c r="V327" s="338">
        <v>1145.7805999999996</v>
      </c>
      <c r="W327" s="338">
        <v>985.6331600000002</v>
      </c>
      <c r="X327" s="338">
        <v>1122.377</v>
      </c>
      <c r="Y327" s="338">
        <v>1198.3810000000001</v>
      </c>
      <c r="Z327" s="338">
        <v>1212.009</v>
      </c>
      <c r="AA327" s="338">
        <v>1303.2070000000001</v>
      </c>
      <c r="AB327" s="338">
        <v>1250.3309999999999</v>
      </c>
      <c r="AC327" s="338">
        <v>1227.904</v>
      </c>
      <c r="AD327" s="338">
        <v>1295.7280000000001</v>
      </c>
      <c r="AE327" s="338">
        <v>1349.7660000000001</v>
      </c>
      <c r="AF327" s="338">
        <v>1354.806</v>
      </c>
      <c r="AG327" s="338">
        <v>1400.296</v>
      </c>
      <c r="AH327" s="338">
        <v>1167.1186</v>
      </c>
      <c r="AI327" s="338">
        <v>1237.2901999999997</v>
      </c>
    </row>
    <row r="328" spans="2:35" ht="12.75">
      <c r="B328" s="142" t="s">
        <v>300</v>
      </c>
      <c r="C328" s="133" t="s">
        <v>301</v>
      </c>
      <c r="D328" s="338">
        <v>371.50840444980389</v>
      </c>
      <c r="E328" s="338">
        <v>371.50840444980389</v>
      </c>
      <c r="F328" s="338">
        <v>371.50840444980389</v>
      </c>
      <c r="G328" s="338">
        <v>371.50840444980389</v>
      </c>
      <c r="H328" s="338">
        <v>371.50840444980389</v>
      </c>
      <c r="I328" s="338">
        <v>371.50840444980389</v>
      </c>
      <c r="J328" s="338">
        <v>402.09892077710782</v>
      </c>
      <c r="K328" s="338">
        <v>426.30323080454929</v>
      </c>
      <c r="L328" s="338">
        <v>443.25875969420656</v>
      </c>
      <c r="M328" s="338">
        <v>513.60984472461314</v>
      </c>
      <c r="N328" s="338">
        <v>586.33415639287409</v>
      </c>
      <c r="O328" s="338">
        <v>884.03187939234806</v>
      </c>
      <c r="P328" s="338">
        <v>2480.2451080276928</v>
      </c>
      <c r="Q328" s="338">
        <v>3069.8867640548242</v>
      </c>
      <c r="R328" s="338">
        <v>3207.5607922026829</v>
      </c>
      <c r="S328" s="338">
        <v>3280.6277252442492</v>
      </c>
      <c r="T328" s="338">
        <v>3257.1401696554713</v>
      </c>
      <c r="U328" s="338">
        <v>3396.0845203528402</v>
      </c>
      <c r="V328" s="338">
        <v>3422.1791121267029</v>
      </c>
      <c r="W328" s="338">
        <v>3257.6234383185729</v>
      </c>
      <c r="X328" s="338">
        <v>3279.6505095881325</v>
      </c>
      <c r="Y328" s="338">
        <v>3359.7480934694386</v>
      </c>
      <c r="Z328" s="338">
        <v>3462.0953144737373</v>
      </c>
      <c r="AA328" s="338">
        <v>3412.9411597697067</v>
      </c>
      <c r="AB328" s="338">
        <v>3538.7236339817218</v>
      </c>
      <c r="AC328" s="338">
        <v>3472.7840938705303</v>
      </c>
      <c r="AD328" s="338">
        <v>3357.6674811380167</v>
      </c>
      <c r="AE328" s="338">
        <v>3329.0589405867386</v>
      </c>
      <c r="AF328" s="338">
        <v>3479.5106974725536</v>
      </c>
      <c r="AG328" s="338">
        <v>3627.419959779932</v>
      </c>
      <c r="AH328" s="338">
        <v>3698.0528714048428</v>
      </c>
      <c r="AI328" s="338">
        <v>3573.323243003138</v>
      </c>
    </row>
    <row r="329" spans="2:35" ht="12.75">
      <c r="B329" s="142" t="s">
        <v>302</v>
      </c>
      <c r="C329" s="133" t="s">
        <v>131</v>
      </c>
      <c r="D329" s="339">
        <v>2E-3</v>
      </c>
      <c r="E329" s="339">
        <v>2E-3</v>
      </c>
      <c r="F329" s="339">
        <v>2E-3</v>
      </c>
      <c r="G329" s="339">
        <v>2E-3</v>
      </c>
      <c r="H329" s="339">
        <v>2E-3</v>
      </c>
      <c r="I329" s="339">
        <v>2E-3</v>
      </c>
      <c r="J329" s="339">
        <v>2E-3</v>
      </c>
      <c r="K329" s="339">
        <v>2E-3</v>
      </c>
      <c r="L329" s="339">
        <v>2E-3</v>
      </c>
      <c r="M329" s="339">
        <v>2E-3</v>
      </c>
      <c r="N329" s="339">
        <v>1.9999999999999996E-3</v>
      </c>
      <c r="O329" s="339">
        <v>2E-3</v>
      </c>
      <c r="P329" s="339">
        <v>2.0000000000000005E-3</v>
      </c>
      <c r="Q329" s="339">
        <v>2.0000000000000005E-3</v>
      </c>
      <c r="R329" s="339">
        <v>1.9999999999999996E-3</v>
      </c>
      <c r="S329" s="339">
        <v>2E-3</v>
      </c>
      <c r="T329" s="339">
        <v>2.0000000000000005E-3</v>
      </c>
      <c r="U329" s="339">
        <v>2E-3</v>
      </c>
      <c r="V329" s="339">
        <v>1.3200000000000002E-3</v>
      </c>
      <c r="W329" s="339">
        <v>1.3199999999999998E-3</v>
      </c>
      <c r="X329" s="339">
        <v>2.0500000000000002E-3</v>
      </c>
      <c r="Y329" s="339">
        <v>1.8200000000000002E-3</v>
      </c>
      <c r="Z329" s="339">
        <v>1.8299999999999998E-3</v>
      </c>
      <c r="AA329" s="339">
        <v>1.8499999999999994E-3</v>
      </c>
      <c r="AB329" s="339">
        <v>1.4899999999999998E-3</v>
      </c>
      <c r="AC329" s="339">
        <v>2.6800000000000005E-3</v>
      </c>
      <c r="AD329" s="339">
        <v>2.4599999999999995E-3</v>
      </c>
      <c r="AE329" s="339">
        <v>2.2799999999999999E-3</v>
      </c>
      <c r="AF329" s="339">
        <v>1.8799999999999999E-3</v>
      </c>
      <c r="AG329" s="339">
        <v>1.8042733797315981E-3</v>
      </c>
      <c r="AH329" s="339">
        <v>1.7114012782495427E-3</v>
      </c>
      <c r="AI329" s="339">
        <v>1.4996678007563602E-3</v>
      </c>
    </row>
    <row r="330" spans="2:35" ht="12.75">
      <c r="B330" s="142" t="s">
        <v>303</v>
      </c>
      <c r="C330" s="133" t="s">
        <v>299</v>
      </c>
      <c r="D330" s="338" t="s">
        <v>469</v>
      </c>
      <c r="E330" s="338" t="s">
        <v>469</v>
      </c>
      <c r="F330" s="338">
        <v>0.74578378378378385</v>
      </c>
      <c r="G330" s="338">
        <v>4.8475945945945949</v>
      </c>
      <c r="H330" s="338">
        <v>8.32791891891892</v>
      </c>
      <c r="I330" s="338">
        <v>9.1980000000000004</v>
      </c>
      <c r="J330" s="338">
        <v>10.269</v>
      </c>
      <c r="K330" s="338">
        <v>27.245000000000001</v>
      </c>
      <c r="L330" s="338">
        <v>26.231999999999999</v>
      </c>
      <c r="M330" s="338">
        <v>27.04965</v>
      </c>
      <c r="N330" s="338">
        <v>32.337800000000001</v>
      </c>
      <c r="O330" s="338">
        <v>39.18788</v>
      </c>
      <c r="P330" s="338">
        <v>64.891919999999999</v>
      </c>
      <c r="Q330" s="338">
        <v>96.110469999999992</v>
      </c>
      <c r="R330" s="338">
        <v>106.48567999999999</v>
      </c>
      <c r="S330" s="338">
        <v>129.52107999999998</v>
      </c>
      <c r="T330" s="338">
        <v>159.79808000000003</v>
      </c>
      <c r="U330" s="338">
        <v>182.70620000000002</v>
      </c>
      <c r="V330" s="338">
        <v>167.47139999999999</v>
      </c>
      <c r="W330" s="338">
        <v>158.44183999999998</v>
      </c>
      <c r="X330" s="338">
        <v>171.09899999999999</v>
      </c>
      <c r="Y330" s="338">
        <v>190.09399999999999</v>
      </c>
      <c r="Z330" s="338">
        <v>237.7184</v>
      </c>
      <c r="AA330" s="338">
        <v>224.68299999999999</v>
      </c>
      <c r="AB330" s="338">
        <v>259.62700000000001</v>
      </c>
      <c r="AC330" s="338">
        <v>239.786</v>
      </c>
      <c r="AD330" s="338">
        <v>245.71899999999999</v>
      </c>
      <c r="AE330" s="338">
        <v>249.22766000000001</v>
      </c>
      <c r="AF330" s="338">
        <v>229.42</v>
      </c>
      <c r="AG330" s="338">
        <v>217.41900000000001</v>
      </c>
      <c r="AH330" s="338">
        <v>189.65</v>
      </c>
      <c r="AI330" s="338">
        <v>169.61080000000001</v>
      </c>
    </row>
    <row r="331" spans="2:35" ht="12.75">
      <c r="B331" s="121" t="s">
        <v>304</v>
      </c>
      <c r="C331" s="133" t="s">
        <v>301</v>
      </c>
      <c r="D331" s="338">
        <v>17805.821917808218</v>
      </c>
      <c r="E331" s="338">
        <v>17805.821917808218</v>
      </c>
      <c r="F331" s="338">
        <v>17805.821917808218</v>
      </c>
      <c r="G331" s="338">
        <v>17805.821917808218</v>
      </c>
      <c r="H331" s="338">
        <v>17805.821917808218</v>
      </c>
      <c r="I331" s="338">
        <v>17805.821917808218</v>
      </c>
      <c r="J331" s="338">
        <v>20643.820308257986</v>
      </c>
      <c r="K331" s="338">
        <v>9763.5390504155439</v>
      </c>
      <c r="L331" s="338">
        <v>9483.3875275092123</v>
      </c>
      <c r="M331" s="338">
        <v>7808.8555285324737</v>
      </c>
      <c r="N331" s="338">
        <v>9220.6936342455137</v>
      </c>
      <c r="O331" s="338">
        <v>12387.145162473093</v>
      </c>
      <c r="P331" s="338">
        <v>18209.207309631154</v>
      </c>
      <c r="Q331" s="338">
        <v>18776.332400334119</v>
      </c>
      <c r="R331" s="338">
        <v>22935.480582929085</v>
      </c>
      <c r="S331" s="338">
        <v>24250.788991259189</v>
      </c>
      <c r="T331" s="338">
        <v>26352.221196900486</v>
      </c>
      <c r="U331" s="338">
        <v>25336.350216905608</v>
      </c>
      <c r="V331" s="338">
        <v>27065.23773014377</v>
      </c>
      <c r="W331" s="338">
        <v>25940.435140111978</v>
      </c>
      <c r="X331" s="338">
        <v>24526.527624357826</v>
      </c>
      <c r="Y331" s="338">
        <v>24275.750286700259</v>
      </c>
      <c r="Z331" s="338">
        <v>22828.531678658448</v>
      </c>
      <c r="AA331" s="338">
        <v>20753.911955955726</v>
      </c>
      <c r="AB331" s="338">
        <v>20394.19590412399</v>
      </c>
      <c r="AC331" s="338">
        <v>20073.115402900923</v>
      </c>
      <c r="AD331" s="338">
        <v>19519.932829777103</v>
      </c>
      <c r="AE331" s="338">
        <v>18388.380928505281</v>
      </c>
      <c r="AF331" s="338">
        <v>19620.489386278441</v>
      </c>
      <c r="AG331" s="338">
        <v>22150.261821643919</v>
      </c>
      <c r="AH331" s="338">
        <v>23387.765093593458</v>
      </c>
      <c r="AI331" s="338">
        <v>28812.738575609575</v>
      </c>
    </row>
    <row r="332" spans="2:35" ht="12.75">
      <c r="B332" s="142" t="s">
        <v>305</v>
      </c>
      <c r="C332" s="133" t="s">
        <v>131</v>
      </c>
      <c r="D332" s="340">
        <v>1.2325951478816289E-2</v>
      </c>
      <c r="E332" s="340">
        <v>1.2325951478816289E-2</v>
      </c>
      <c r="F332" s="340">
        <v>1.2325951478816289E-2</v>
      </c>
      <c r="G332" s="340">
        <v>1.2325951478816289E-2</v>
      </c>
      <c r="H332" s="340">
        <v>1.2325951478816289E-2</v>
      </c>
      <c r="I332" s="340">
        <v>1.2325951478816289E-2</v>
      </c>
      <c r="J332" s="340">
        <v>1.2097462410894095E-2</v>
      </c>
      <c r="K332" s="340">
        <v>1.3407845347180839E-2</v>
      </c>
      <c r="L332" s="340">
        <v>1.2833068189099758E-2</v>
      </c>
      <c r="M332" s="340">
        <v>1.4175199311385256E-2</v>
      </c>
      <c r="N332" s="340">
        <v>1.3949117985240362E-2</v>
      </c>
      <c r="O332" s="340">
        <v>1.4929351326289812E-2</v>
      </c>
      <c r="P332" s="340">
        <v>1.9848040181131961E-2</v>
      </c>
      <c r="Q332" s="340">
        <v>2.0403913691396873E-2</v>
      </c>
      <c r="R332" s="340">
        <v>1.8656461060766728E-2</v>
      </c>
      <c r="S332" s="340">
        <v>1.7660798175808342E-2</v>
      </c>
      <c r="T332" s="340">
        <v>1.6614019142680701E-2</v>
      </c>
      <c r="U332" s="340">
        <v>1.6434729595339533E-2</v>
      </c>
      <c r="V332" s="340">
        <v>1.5546110814414397E-2</v>
      </c>
      <c r="W332" s="340">
        <v>1.5461360594539533E-2</v>
      </c>
      <c r="X332" s="340">
        <v>1.5936183938986642E-2</v>
      </c>
      <c r="Y332" s="340">
        <v>1.6146041076927752E-2</v>
      </c>
      <c r="Z332" s="340">
        <v>1.6129354887272768E-2</v>
      </c>
      <c r="AA332" s="340">
        <v>1.6658689733022876E-2</v>
      </c>
      <c r="AB332" s="340">
        <v>1.6515489900543429E-2</v>
      </c>
      <c r="AC332" s="340">
        <v>1.6608270133079771E-2</v>
      </c>
      <c r="AD332" s="340">
        <v>1.6753543057010743E-2</v>
      </c>
      <c r="AE332" s="340">
        <v>1.6970613882848221E-2</v>
      </c>
      <c r="AF332" s="340">
        <v>1.716045024599298E-2</v>
      </c>
      <c r="AG332" s="340">
        <v>1.7448747890517445E-2</v>
      </c>
      <c r="AH332" s="340">
        <v>1.7240700561661777E-2</v>
      </c>
      <c r="AI332" s="340">
        <v>1.6995077097386617E-2</v>
      </c>
    </row>
    <row r="333" spans="2:35" ht="12.75">
      <c r="B333" s="121" t="s">
        <v>306</v>
      </c>
      <c r="C333" s="133" t="s">
        <v>299</v>
      </c>
      <c r="D333" s="338" t="s">
        <v>469</v>
      </c>
      <c r="E333" s="338" t="s">
        <v>469</v>
      </c>
      <c r="F333" s="338" t="s">
        <v>469</v>
      </c>
      <c r="G333" s="338">
        <v>18.099824270270268</v>
      </c>
      <c r="H333" s="338">
        <v>135.74868202702703</v>
      </c>
      <c r="I333" s="338">
        <v>375.49422052610203</v>
      </c>
      <c r="J333" s="338">
        <v>658.90346958227599</v>
      </c>
      <c r="K333" s="338">
        <v>944.39049124989731</v>
      </c>
      <c r="L333" s="338">
        <v>1231.9078396464686</v>
      </c>
      <c r="M333" s="338">
        <v>1574.1788689847356</v>
      </c>
      <c r="N333" s="338">
        <v>1956.706213114825</v>
      </c>
      <c r="O333" s="338">
        <v>2379.4245171954267</v>
      </c>
      <c r="P333" s="338">
        <v>3293.9554600337497</v>
      </c>
      <c r="Q333" s="338">
        <v>4354.904952193102</v>
      </c>
      <c r="R333" s="338">
        <v>5526.2920317919143</v>
      </c>
      <c r="S333" s="338">
        <v>6769.6488919052972</v>
      </c>
      <c r="T333" s="338">
        <v>7984.9486671937893</v>
      </c>
      <c r="U333" s="338">
        <v>9084.534436781476</v>
      </c>
      <c r="V333" s="338">
        <v>10128.710042040717</v>
      </c>
      <c r="W333" s="338">
        <v>10947.065692689288</v>
      </c>
      <c r="X333" s="338">
        <v>11842.643307605609</v>
      </c>
      <c r="Y333" s="338">
        <v>12774.137783460254</v>
      </c>
      <c r="Z333" s="338">
        <v>13706.297114461146</v>
      </c>
      <c r="AA333" s="338">
        <v>14652.93857066616</v>
      </c>
      <c r="AB333" s="338">
        <v>15497.880026939001</v>
      </c>
      <c r="AC333" s="338">
        <v>16214.711584071516</v>
      </c>
      <c r="AD333" s="338">
        <v>16939.36710067825</v>
      </c>
      <c r="AE333" s="338">
        <v>17641.952348707498</v>
      </c>
      <c r="AF333" s="338">
        <v>18248.731348456255</v>
      </c>
      <c r="AG333" s="338">
        <v>18791.898543948373</v>
      </c>
      <c r="AH333" s="338">
        <v>18998.736332689576</v>
      </c>
      <c r="AI333" s="338">
        <v>19205.865324309565</v>
      </c>
    </row>
    <row r="334" spans="2:35" ht="12.75">
      <c r="B334" s="121" t="s">
        <v>307</v>
      </c>
      <c r="C334" s="133" t="s">
        <v>301</v>
      </c>
      <c r="D334" s="338">
        <v>1011.7443400536772</v>
      </c>
      <c r="E334" s="338">
        <v>1011.7443400536772</v>
      </c>
      <c r="F334" s="338">
        <v>1011.7443400536772</v>
      </c>
      <c r="G334" s="338">
        <v>1011.7443400536772</v>
      </c>
      <c r="H334" s="338">
        <v>1011.7443400536772</v>
      </c>
      <c r="I334" s="338">
        <v>1011.7443400536772</v>
      </c>
      <c r="J334" s="338">
        <v>990.66844264074655</v>
      </c>
      <c r="K334" s="338">
        <v>1016.1911372877602</v>
      </c>
      <c r="L334" s="338">
        <v>1016.403267801318</v>
      </c>
      <c r="M334" s="338">
        <v>1006.2386415722435</v>
      </c>
      <c r="N334" s="338">
        <v>1043.0434809030644</v>
      </c>
      <c r="O334" s="338">
        <v>1234.5852000968703</v>
      </c>
      <c r="P334" s="338">
        <v>2291.1942120030244</v>
      </c>
      <c r="Q334" s="338">
        <v>3309.954587623306</v>
      </c>
      <c r="R334" s="338">
        <v>4021.4752448836721</v>
      </c>
      <c r="S334" s="338">
        <v>4548.9726570673756</v>
      </c>
      <c r="T334" s="338">
        <v>4964.6682182125378</v>
      </c>
      <c r="U334" s="338">
        <v>5305.4706952601073</v>
      </c>
      <c r="V334" s="338">
        <v>5579.2942937662092</v>
      </c>
      <c r="W334" s="338">
        <v>5752.084324585323</v>
      </c>
      <c r="X334" s="338">
        <v>5933.5819480511946</v>
      </c>
      <c r="Y334" s="338">
        <v>6148.2680671901944</v>
      </c>
      <c r="Z334" s="338">
        <v>6400.0340843453441</v>
      </c>
      <c r="AA334" s="338">
        <v>6559.3204186890416</v>
      </c>
      <c r="AB334" s="338">
        <v>6763.719431693562</v>
      </c>
      <c r="AC334" s="338">
        <v>6917.1757778004412</v>
      </c>
      <c r="AD334" s="338">
        <v>7009.2164671496694</v>
      </c>
      <c r="AE334" s="338">
        <v>7047.0669127139836</v>
      </c>
      <c r="AF334" s="338">
        <v>7107.2768144840875</v>
      </c>
      <c r="AG334" s="338">
        <v>7188.3833907144517</v>
      </c>
      <c r="AH334" s="338">
        <v>7254.0676101813597</v>
      </c>
      <c r="AI334" s="338">
        <v>7311.8099224787393</v>
      </c>
    </row>
    <row r="335" spans="2:35" ht="12.75">
      <c r="B335" s="121" t="s">
        <v>308</v>
      </c>
      <c r="C335" s="133" t="s">
        <v>131</v>
      </c>
      <c r="D335" s="125">
        <v>7.3333114766031687E-2</v>
      </c>
      <c r="E335" s="125">
        <v>7.3333114766031687E-2</v>
      </c>
      <c r="F335" s="125">
        <v>7.3333114766031687E-2</v>
      </c>
      <c r="G335" s="125">
        <v>7.3333114766031687E-2</v>
      </c>
      <c r="H335" s="125">
        <v>7.3333114766031687E-2</v>
      </c>
      <c r="I335" s="125">
        <v>7.3333114766031687E-2</v>
      </c>
      <c r="J335" s="125">
        <v>7.3269042561098938E-2</v>
      </c>
      <c r="K335" s="125">
        <v>7.7758776354725917E-2</v>
      </c>
      <c r="L335" s="125">
        <v>7.820374436602763E-2</v>
      </c>
      <c r="M335" s="125">
        <v>7.5798642093894794E-2</v>
      </c>
      <c r="N335" s="125">
        <v>7.4083446553771054E-2</v>
      </c>
      <c r="O335" s="125">
        <v>7.1343451060099733E-2</v>
      </c>
      <c r="P335" s="125">
        <v>5.4539760743257594E-2</v>
      </c>
      <c r="Q335" s="125">
        <v>4.9990978972372535E-2</v>
      </c>
      <c r="R335" s="125">
        <v>5.0586334364850438E-2</v>
      </c>
      <c r="S335" s="125">
        <v>5.2727063257527747E-2</v>
      </c>
      <c r="T335" s="125">
        <v>5.6777708898460504E-2</v>
      </c>
      <c r="U335" s="125">
        <v>5.6774552205670473E-2</v>
      </c>
      <c r="V335" s="125">
        <v>5.6469020864184961E-2</v>
      </c>
      <c r="W335" s="125">
        <v>5.824004334426016E-2</v>
      </c>
      <c r="X335" s="125">
        <v>5.9484917812976178E-2</v>
      </c>
      <c r="Y335" s="125">
        <v>6.0730550530613284E-2</v>
      </c>
      <c r="Z335" s="125">
        <v>6.1827991943002994E-2</v>
      </c>
      <c r="AA335" s="125">
        <v>6.2441100334193068E-2</v>
      </c>
      <c r="AB335" s="125">
        <v>6.3102068499461247E-2</v>
      </c>
      <c r="AC335" s="125">
        <v>6.3607146367811285E-2</v>
      </c>
      <c r="AD335" s="125">
        <v>6.3742068758532652E-2</v>
      </c>
      <c r="AE335" s="125">
        <v>6.3422752004354668E-2</v>
      </c>
      <c r="AF335" s="125">
        <v>6.3128623261914485E-2</v>
      </c>
      <c r="AG335" s="125">
        <v>6.2931815560251472E-2</v>
      </c>
      <c r="AH335" s="125">
        <v>6.3615439496210097E-2</v>
      </c>
      <c r="AI335" s="125">
        <v>6.4363392569060027E-2</v>
      </c>
    </row>
    <row r="336" spans="2:35" ht="12.75">
      <c r="B336" s="142" t="s">
        <v>309</v>
      </c>
      <c r="C336" s="133" t="s">
        <v>299</v>
      </c>
      <c r="D336" s="338" t="s">
        <v>469</v>
      </c>
      <c r="E336" s="338" t="s">
        <v>469</v>
      </c>
      <c r="F336" s="338" t="s">
        <v>469</v>
      </c>
      <c r="G336" s="338" t="s">
        <v>469</v>
      </c>
      <c r="H336" s="338" t="s">
        <v>469</v>
      </c>
      <c r="I336" s="338">
        <v>1.1432157094107771</v>
      </c>
      <c r="J336" s="338">
        <v>1.8970969438262344</v>
      </c>
      <c r="K336" s="338">
        <v>3.4949813323786421</v>
      </c>
      <c r="L336" s="338">
        <v>7.2658926034286075</v>
      </c>
      <c r="M336" s="338">
        <v>13.613415661732866</v>
      </c>
      <c r="N336" s="338">
        <v>23.245974869910334</v>
      </c>
      <c r="O336" s="338">
        <v>36.938819919398519</v>
      </c>
      <c r="P336" s="338">
        <v>51.22743216167769</v>
      </c>
      <c r="Q336" s="338">
        <v>65.475157840648208</v>
      </c>
      <c r="R336" s="338">
        <v>95.718250401185358</v>
      </c>
      <c r="S336" s="338">
        <v>127.11032988661988</v>
      </c>
      <c r="T336" s="338">
        <v>169.75322471150633</v>
      </c>
      <c r="U336" s="338">
        <v>220.0402464123147</v>
      </c>
      <c r="V336" s="338">
        <v>269.07639474075393</v>
      </c>
      <c r="W336" s="338">
        <v>325.71934935143696</v>
      </c>
      <c r="X336" s="338">
        <v>397.89838508367575</v>
      </c>
      <c r="Y336" s="338">
        <v>456.98052414535073</v>
      </c>
      <c r="Z336" s="338">
        <v>517.56806899910862</v>
      </c>
      <c r="AA336" s="338">
        <v>581.24854379499186</v>
      </c>
      <c r="AB336" s="338">
        <v>665.01654372715416</v>
      </c>
      <c r="AC336" s="338">
        <v>750.85844286748818</v>
      </c>
      <c r="AD336" s="338">
        <v>816.79148339326377</v>
      </c>
      <c r="AE336" s="338">
        <v>896.40841197075372</v>
      </c>
      <c r="AF336" s="338">
        <v>977.44700025123439</v>
      </c>
      <c r="AG336" s="338">
        <v>1074.5478045078903</v>
      </c>
      <c r="AH336" s="338">
        <v>1149.9308112588035</v>
      </c>
      <c r="AI336" s="338">
        <v>1199.7720083800066</v>
      </c>
    </row>
    <row r="337" spans="2:35" ht="12.75">
      <c r="B337" s="142" t="s">
        <v>310</v>
      </c>
      <c r="C337" s="133" t="s">
        <v>234</v>
      </c>
      <c r="D337" s="338" t="s">
        <v>469</v>
      </c>
      <c r="E337" s="338" t="s">
        <v>469</v>
      </c>
      <c r="F337" s="338" t="s">
        <v>469</v>
      </c>
      <c r="G337" s="338" t="s">
        <v>469</v>
      </c>
      <c r="H337" s="338" t="s">
        <v>469</v>
      </c>
      <c r="I337" s="338" t="s">
        <v>469</v>
      </c>
      <c r="J337" s="338" t="s">
        <v>469</v>
      </c>
      <c r="K337" s="338" t="s">
        <v>469</v>
      </c>
      <c r="L337" s="338" t="s">
        <v>469</v>
      </c>
      <c r="M337" s="338" t="s">
        <v>469</v>
      </c>
      <c r="N337" s="338" t="s">
        <v>469</v>
      </c>
      <c r="O337" s="338" t="s">
        <v>469</v>
      </c>
      <c r="P337" s="338" t="s">
        <v>469</v>
      </c>
      <c r="Q337" s="338" t="s">
        <v>469</v>
      </c>
      <c r="R337" s="338" t="s">
        <v>469</v>
      </c>
      <c r="S337" s="338" t="s">
        <v>469</v>
      </c>
      <c r="T337" s="338" t="s">
        <v>469</v>
      </c>
      <c r="U337" s="338">
        <v>236.00312099999994</v>
      </c>
      <c r="V337" s="338">
        <v>435.90009800000001</v>
      </c>
      <c r="W337" s="338">
        <v>502.96579599999995</v>
      </c>
      <c r="X337" s="338">
        <v>547.54100000000005</v>
      </c>
      <c r="Y337" s="338">
        <v>570.76800000000003</v>
      </c>
      <c r="Z337" s="338">
        <v>670.73</v>
      </c>
      <c r="AA337" s="338">
        <v>681.88900000000001</v>
      </c>
      <c r="AB337" s="338">
        <v>759.30600000000004</v>
      </c>
      <c r="AC337" s="338">
        <v>771.93799999999999</v>
      </c>
      <c r="AD337" s="338">
        <v>860.79399999999998</v>
      </c>
      <c r="AE337" s="338">
        <v>979</v>
      </c>
      <c r="AF337" s="338">
        <v>1016.038</v>
      </c>
      <c r="AG337" s="338">
        <v>1065.6849999999999</v>
      </c>
      <c r="AH337" s="338">
        <v>989.83500000000004</v>
      </c>
      <c r="AI337" s="338">
        <v>992.54499999999996</v>
      </c>
    </row>
    <row r="338" spans="2:35" ht="12.75">
      <c r="B338" s="333" t="s">
        <v>311</v>
      </c>
      <c r="C338" s="133" t="s">
        <v>234</v>
      </c>
      <c r="D338" s="338" t="s">
        <v>469</v>
      </c>
      <c r="E338" s="338" t="s">
        <v>469</v>
      </c>
      <c r="F338" s="338" t="s">
        <v>469</v>
      </c>
      <c r="G338" s="338" t="s">
        <v>469</v>
      </c>
      <c r="H338" s="338" t="s">
        <v>469</v>
      </c>
      <c r="I338" s="338" t="s">
        <v>469</v>
      </c>
      <c r="J338" s="338" t="s">
        <v>469</v>
      </c>
      <c r="K338" s="338" t="s">
        <v>469</v>
      </c>
      <c r="L338" s="338" t="s">
        <v>469</v>
      </c>
      <c r="M338" s="338" t="s">
        <v>469</v>
      </c>
      <c r="N338" s="338" t="s">
        <v>469</v>
      </c>
      <c r="O338" s="338" t="s">
        <v>469</v>
      </c>
      <c r="P338" s="338">
        <v>65.649985000000001</v>
      </c>
      <c r="Q338" s="338">
        <v>93.508470999999986</v>
      </c>
      <c r="R338" s="338">
        <v>139.60482200000001</v>
      </c>
      <c r="S338" s="338">
        <v>182.86818700000003</v>
      </c>
      <c r="T338" s="338">
        <v>206.308201</v>
      </c>
      <c r="U338" s="338">
        <v>185.68826000000001</v>
      </c>
      <c r="V338" s="338">
        <v>200.44358310000001</v>
      </c>
      <c r="W338" s="338">
        <v>230.19956499999998</v>
      </c>
      <c r="X338" s="338">
        <v>269.27999999999997</v>
      </c>
      <c r="Y338" s="338">
        <v>351.55399999999997</v>
      </c>
      <c r="Z338" s="338">
        <v>522.327</v>
      </c>
      <c r="AA338" s="338">
        <v>689.34199999999998</v>
      </c>
      <c r="AB338" s="338">
        <v>667.99900000000002</v>
      </c>
      <c r="AC338" s="338">
        <v>735.149</v>
      </c>
      <c r="AD338" s="338">
        <v>952.00599999999997</v>
      </c>
      <c r="AE338" s="338">
        <v>1158</v>
      </c>
      <c r="AF338" s="338">
        <v>1296.087</v>
      </c>
      <c r="AG338" s="338">
        <v>1499.4639999999999</v>
      </c>
      <c r="AH338" s="338">
        <v>1712.145</v>
      </c>
      <c r="AI338" s="338">
        <v>1843.779</v>
      </c>
    </row>
    <row r="339" spans="2:35" ht="14.25">
      <c r="B339" s="333" t="s">
        <v>295</v>
      </c>
      <c r="C339" s="146" t="s">
        <v>218</v>
      </c>
      <c r="D339" s="338" t="s">
        <v>469</v>
      </c>
      <c r="E339" s="338" t="s">
        <v>469</v>
      </c>
      <c r="F339" s="341">
        <v>0.25250120320135139</v>
      </c>
      <c r="G339" s="338">
        <v>1.6412578208087838</v>
      </c>
      <c r="H339" s="338">
        <v>2.8195967690817563</v>
      </c>
      <c r="I339" s="338">
        <v>3.11418150615</v>
      </c>
      <c r="J339" s="338">
        <v>3.9836115189969146</v>
      </c>
      <c r="K339" s="338">
        <v>5.8117662242785713</v>
      </c>
      <c r="L339" s="338">
        <v>6.162661262020432</v>
      </c>
      <c r="M339" s="338">
        <v>6.3893127184802836</v>
      </c>
      <c r="N339" s="338">
        <v>8.8500309205708643</v>
      </c>
      <c r="O339" s="338">
        <v>16.818941816351401</v>
      </c>
      <c r="P339" s="338">
        <v>52.88246816402367</v>
      </c>
      <c r="Q339" s="338">
        <v>82.807606789778433</v>
      </c>
      <c r="R339" s="338">
        <v>107.3828908010923</v>
      </c>
      <c r="S339" s="338">
        <v>139.85643446914861</v>
      </c>
      <c r="T339" s="338">
        <v>178.2106568303208</v>
      </c>
      <c r="U339" s="338">
        <v>213.68403371027955</v>
      </c>
      <c r="V339" s="338">
        <v>194.38612597767394</v>
      </c>
      <c r="W339" s="338">
        <v>182.92360071257434</v>
      </c>
      <c r="X339" s="338">
        <v>198.36429484152944</v>
      </c>
      <c r="Y339" s="338">
        <v>219.66413767456939</v>
      </c>
      <c r="Z339" s="338">
        <v>266.81875205980361</v>
      </c>
      <c r="AA339" s="338">
        <v>224.90921112254267</v>
      </c>
      <c r="AB339" s="338">
        <v>256.06149875764015</v>
      </c>
      <c r="AC339" s="338">
        <v>227.78200824146407</v>
      </c>
      <c r="AD339" s="338">
        <v>228.77336212560581</v>
      </c>
      <c r="AE339" s="338">
        <v>209.21243145546552</v>
      </c>
      <c r="AF339" s="338">
        <v>193.93112850838864</v>
      </c>
      <c r="AG339" s="338">
        <v>194.99035064158753</v>
      </c>
      <c r="AH339" s="338">
        <v>170.86120792009089</v>
      </c>
      <c r="AI339" s="338">
        <v>172.77046557721008</v>
      </c>
    </row>
    <row r="340" spans="2:35" ht="14.25">
      <c r="B340" s="333" t="s">
        <v>296</v>
      </c>
      <c r="C340" s="146" t="s">
        <v>218</v>
      </c>
      <c r="D340" s="338" t="s">
        <v>469</v>
      </c>
      <c r="E340" s="338" t="s">
        <v>469</v>
      </c>
      <c r="F340" s="338" t="s">
        <v>469</v>
      </c>
      <c r="G340" s="338">
        <v>1.9203540737517029</v>
      </c>
      <c r="H340" s="338">
        <v>14.402655553137771</v>
      </c>
      <c r="I340" s="338">
        <v>39.83916336922276</v>
      </c>
      <c r="J340" s="338">
        <v>68.392216248911382</v>
      </c>
      <c r="K340" s="338">
        <v>109.6550069625178</v>
      </c>
      <c r="L340" s="338">
        <v>152.32108074899077</v>
      </c>
      <c r="M340" s="338">
        <v>196.27912803726954</v>
      </c>
      <c r="N340" s="338">
        <v>258.38874994174324</v>
      </c>
      <c r="O340" s="338">
        <v>390.96453342435893</v>
      </c>
      <c r="P340" s="338">
        <v>787.90131717291047</v>
      </c>
      <c r="Q340" s="338">
        <v>1405.7416500900849</v>
      </c>
      <c r="R340" s="338">
        <v>2262.2685845150932</v>
      </c>
      <c r="S340" s="338">
        <v>3414.5533750754062</v>
      </c>
      <c r="T340" s="338">
        <v>4922.0651520965484</v>
      </c>
      <c r="U340" s="338">
        <v>6347.0678803133396</v>
      </c>
      <c r="V340" s="338">
        <v>7646.3262829825271</v>
      </c>
      <c r="W340" s="338">
        <v>9035.5872782626757</v>
      </c>
      <c r="X340" s="338">
        <v>10524.410031003681</v>
      </c>
      <c r="Y340" s="338">
        <v>12233.804335111443</v>
      </c>
      <c r="Z340" s="338">
        <v>14231.619567171441</v>
      </c>
      <c r="AA340" s="338">
        <v>15850.252047483033</v>
      </c>
      <c r="AB340" s="338">
        <v>17639.049283119024</v>
      </c>
      <c r="AC340" s="338">
        <v>19002.11303993997</v>
      </c>
      <c r="AD340" s="338">
        <v>20154.646678398909</v>
      </c>
      <c r="AE340" s="338">
        <v>20880.534056136086</v>
      </c>
      <c r="AF340" s="338">
        <v>21464.525574068277</v>
      </c>
      <c r="AG340" s="338">
        <v>21905.962256488747</v>
      </c>
      <c r="AH340" s="338">
        <v>22207.498082107362</v>
      </c>
      <c r="AI340" s="338">
        <v>22380.881792018939</v>
      </c>
    </row>
    <row r="341" spans="2:35" ht="14.25">
      <c r="B341" s="333" t="s">
        <v>297</v>
      </c>
      <c r="C341" s="146" t="s">
        <v>218</v>
      </c>
      <c r="D341" s="338" t="s">
        <v>469</v>
      </c>
      <c r="E341" s="338" t="s">
        <v>469</v>
      </c>
      <c r="F341" s="338" t="s">
        <v>469</v>
      </c>
      <c r="G341" s="338" t="s">
        <v>469</v>
      </c>
      <c r="H341" s="338" t="s">
        <v>469</v>
      </c>
      <c r="I341" s="338">
        <v>3.7710484119607437</v>
      </c>
      <c r="J341" s="338">
        <v>8.4095229706880872</v>
      </c>
      <c r="K341" s="338">
        <v>15.384059163757843</v>
      </c>
      <c r="L341" s="338">
        <v>24.501188762773364</v>
      </c>
      <c r="M341" s="338">
        <v>36.984967405175873</v>
      </c>
      <c r="N341" s="338">
        <v>51.070910050352531</v>
      </c>
      <c r="O341" s="338">
        <v>75.236276590609378</v>
      </c>
      <c r="P341" s="338">
        <v>40.861055047262695</v>
      </c>
      <c r="Q341" s="338">
        <v>134.82204301314763</v>
      </c>
      <c r="R341" s="338">
        <v>364.4232896821984</v>
      </c>
      <c r="S341" s="338">
        <v>586.19477654715604</v>
      </c>
      <c r="T341" s="338">
        <v>1000.1116057693748</v>
      </c>
      <c r="U341" s="338">
        <v>1591.6921755346307</v>
      </c>
      <c r="V341" s="338">
        <v>1931.2776256570485</v>
      </c>
      <c r="W341" s="338">
        <v>2372.6679877966458</v>
      </c>
      <c r="X341" s="338">
        <v>2777.012699207638</v>
      </c>
      <c r="Y341" s="338">
        <v>3142.1922773172382</v>
      </c>
      <c r="Z341" s="338">
        <v>3468.0101908509714</v>
      </c>
      <c r="AA341" s="338">
        <v>3742.5720135144084</v>
      </c>
      <c r="AB341" s="338">
        <v>4739.4787618660357</v>
      </c>
      <c r="AC341" s="338">
        <v>6034.5210287321634</v>
      </c>
      <c r="AD341" s="338">
        <v>7336.9151726313394</v>
      </c>
      <c r="AE341" s="338">
        <v>8322.1751022061035</v>
      </c>
      <c r="AF341" s="338">
        <v>9646.928494838121</v>
      </c>
      <c r="AG341" s="338">
        <v>11593.104737423924</v>
      </c>
      <c r="AH341" s="338">
        <v>13204.375606809703</v>
      </c>
      <c r="AI341" s="338">
        <v>14058.52523648842</v>
      </c>
    </row>
    <row r="342" spans="2:35" ht="14.25">
      <c r="B342" s="121" t="s">
        <v>217</v>
      </c>
      <c r="C342" s="146" t="s">
        <v>218</v>
      </c>
      <c r="D342" s="338" t="s">
        <v>469</v>
      </c>
      <c r="E342" s="338" t="s">
        <v>469</v>
      </c>
      <c r="F342" s="341">
        <v>0.25250120320135139</v>
      </c>
      <c r="G342" s="338">
        <v>3.5616118945604871</v>
      </c>
      <c r="H342" s="338">
        <v>17.222252322219532</v>
      </c>
      <c r="I342" s="338">
        <v>46.724393287333498</v>
      </c>
      <c r="J342" s="338">
        <v>80.785350738596378</v>
      </c>
      <c r="K342" s="338">
        <v>130.85083235055421</v>
      </c>
      <c r="L342" s="338">
        <v>182.98493077378453</v>
      </c>
      <c r="M342" s="338">
        <v>239.65340816092566</v>
      </c>
      <c r="N342" s="338">
        <v>318.30969091266661</v>
      </c>
      <c r="O342" s="338">
        <v>483.01975183131964</v>
      </c>
      <c r="P342" s="338">
        <v>881.64484038419664</v>
      </c>
      <c r="Q342" s="338">
        <v>1623.3712998930114</v>
      </c>
      <c r="R342" s="338">
        <v>2734.0747649983837</v>
      </c>
      <c r="S342" s="338">
        <v>4140.6045860917111</v>
      </c>
      <c r="T342" s="338">
        <v>6100.3874146962435</v>
      </c>
      <c r="U342" s="338">
        <v>8152.4440895582493</v>
      </c>
      <c r="V342" s="338">
        <v>9771.990034617249</v>
      </c>
      <c r="W342" s="338">
        <v>11591.178866771894</v>
      </c>
      <c r="X342" s="338">
        <v>13499.787025052847</v>
      </c>
      <c r="Y342" s="338">
        <v>15595.66075010325</v>
      </c>
      <c r="Z342" s="338">
        <v>17966.44851008222</v>
      </c>
      <c r="AA342" s="338">
        <v>19817.733272119985</v>
      </c>
      <c r="AB342" s="338">
        <v>22634.589543742695</v>
      </c>
      <c r="AC342" s="338">
        <v>25264.416076913596</v>
      </c>
      <c r="AD342" s="338">
        <v>27720.335213155853</v>
      </c>
      <c r="AE342" s="338">
        <v>29411.921589797654</v>
      </c>
      <c r="AF342" s="338">
        <v>31305.385197414784</v>
      </c>
      <c r="AG342" s="338">
        <v>33694.057344554254</v>
      </c>
      <c r="AH342" s="338">
        <v>35582.734896837159</v>
      </c>
      <c r="AI342" s="338">
        <v>36612.177494084579</v>
      </c>
    </row>
    <row r="343" spans="2:35" ht="12.75">
      <c r="B343" s="241"/>
      <c r="C343" s="241"/>
      <c r="D343" s="88"/>
      <c r="E343" s="88"/>
      <c r="F343" s="88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210"/>
      <c r="AH343" s="241"/>
      <c r="AI343" s="241"/>
    </row>
    <row r="344" spans="2:35" ht="12.75">
      <c r="B344" s="72"/>
      <c r="C344" s="74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217"/>
      <c r="AH344" s="217"/>
      <c r="AI344" s="217"/>
    </row>
    <row r="345" spans="2:35" ht="12.75">
      <c r="B345" s="235" t="s">
        <v>421</v>
      </c>
      <c r="C345" s="68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 ht="12.75">
      <c r="B346" s="307" t="s">
        <v>128</v>
      </c>
      <c r="C346" s="122" t="s">
        <v>129</v>
      </c>
      <c r="D346" s="123">
        <v>1990</v>
      </c>
      <c r="E346" s="123">
        <f t="shared" ref="E346:R346" si="581">D346+1</f>
        <v>1991</v>
      </c>
      <c r="F346" s="123">
        <f t="shared" si="581"/>
        <v>1992</v>
      </c>
      <c r="G346" s="123">
        <f t="shared" si="581"/>
        <v>1993</v>
      </c>
      <c r="H346" s="123">
        <f t="shared" si="581"/>
        <v>1994</v>
      </c>
      <c r="I346" s="123">
        <f t="shared" si="581"/>
        <v>1995</v>
      </c>
      <c r="J346" s="123">
        <f t="shared" si="581"/>
        <v>1996</v>
      </c>
      <c r="K346" s="123">
        <f t="shared" si="581"/>
        <v>1997</v>
      </c>
      <c r="L346" s="123">
        <f t="shared" si="581"/>
        <v>1998</v>
      </c>
      <c r="M346" s="123">
        <f t="shared" si="581"/>
        <v>1999</v>
      </c>
      <c r="N346" s="123">
        <f t="shared" si="581"/>
        <v>2000</v>
      </c>
      <c r="O346" s="123">
        <f t="shared" si="581"/>
        <v>2001</v>
      </c>
      <c r="P346" s="123">
        <f t="shared" si="581"/>
        <v>2002</v>
      </c>
      <c r="Q346" s="123">
        <f t="shared" si="581"/>
        <v>2003</v>
      </c>
      <c r="R346" s="123">
        <f t="shared" si="581"/>
        <v>2004</v>
      </c>
      <c r="S346" s="123">
        <f t="shared" ref="S346:AI346" si="582">R346+1</f>
        <v>2005</v>
      </c>
      <c r="T346" s="123">
        <f t="shared" si="582"/>
        <v>2006</v>
      </c>
      <c r="U346" s="123">
        <f t="shared" si="582"/>
        <v>2007</v>
      </c>
      <c r="V346" s="123">
        <f t="shared" si="582"/>
        <v>2008</v>
      </c>
      <c r="W346" s="123">
        <f t="shared" si="582"/>
        <v>2009</v>
      </c>
      <c r="X346" s="123">
        <f t="shared" si="582"/>
        <v>2010</v>
      </c>
      <c r="Y346" s="123">
        <f t="shared" si="582"/>
        <v>2011</v>
      </c>
      <c r="Z346" s="123">
        <f t="shared" si="582"/>
        <v>2012</v>
      </c>
      <c r="AA346" s="123">
        <f t="shared" si="582"/>
        <v>2013</v>
      </c>
      <c r="AB346" s="123">
        <f t="shared" si="582"/>
        <v>2014</v>
      </c>
      <c r="AC346" s="123">
        <f t="shared" si="582"/>
        <v>2015</v>
      </c>
      <c r="AD346" s="123">
        <f t="shared" si="582"/>
        <v>2016</v>
      </c>
      <c r="AE346" s="123">
        <f t="shared" si="582"/>
        <v>2017</v>
      </c>
      <c r="AF346" s="123">
        <f t="shared" si="582"/>
        <v>2018</v>
      </c>
      <c r="AG346" s="123">
        <f t="shared" si="582"/>
        <v>2019</v>
      </c>
      <c r="AH346" s="123">
        <f t="shared" si="582"/>
        <v>2020</v>
      </c>
      <c r="AI346" s="123">
        <f t="shared" si="582"/>
        <v>2021</v>
      </c>
    </row>
    <row r="347" spans="2:35" ht="12.75">
      <c r="B347" s="142" t="s">
        <v>312</v>
      </c>
      <c r="C347" s="133" t="s">
        <v>288</v>
      </c>
      <c r="D347" s="338" t="s">
        <v>469</v>
      </c>
      <c r="E347" s="338" t="s">
        <v>469</v>
      </c>
      <c r="F347" s="338" t="s">
        <v>469</v>
      </c>
      <c r="G347" s="338" t="s">
        <v>469</v>
      </c>
      <c r="H347" s="338" t="s">
        <v>469</v>
      </c>
      <c r="I347" s="338" t="s">
        <v>469</v>
      </c>
      <c r="J347" s="338" t="s">
        <v>469</v>
      </c>
      <c r="K347" s="338" t="s">
        <v>469</v>
      </c>
      <c r="L347" s="338" t="s">
        <v>469</v>
      </c>
      <c r="M347" s="338">
        <v>12</v>
      </c>
      <c r="N347" s="338">
        <v>272</v>
      </c>
      <c r="O347" s="338">
        <v>344.428</v>
      </c>
      <c r="P347" s="338">
        <v>320.64</v>
      </c>
      <c r="Q347" s="338">
        <v>344.11</v>
      </c>
      <c r="R347" s="338">
        <v>350.31</v>
      </c>
      <c r="S347" s="338">
        <v>355.28199999999998</v>
      </c>
      <c r="T347" s="338">
        <v>338</v>
      </c>
      <c r="U347" s="338">
        <v>301</v>
      </c>
      <c r="V347" s="338">
        <v>270.32</v>
      </c>
      <c r="W347" s="338">
        <v>173</v>
      </c>
      <c r="X347" s="338">
        <v>172.9</v>
      </c>
      <c r="Y347" s="338">
        <v>123.6</v>
      </c>
      <c r="Z347" s="338">
        <v>30</v>
      </c>
      <c r="AA347" s="338">
        <v>10</v>
      </c>
      <c r="AB347" s="338">
        <v>7.5</v>
      </c>
      <c r="AC347" s="338">
        <v>7.3</v>
      </c>
      <c r="AD347" s="338">
        <v>7</v>
      </c>
      <c r="AE347" s="338">
        <v>6</v>
      </c>
      <c r="AF347" s="338">
        <v>6</v>
      </c>
      <c r="AG347" s="338">
        <v>4.5</v>
      </c>
      <c r="AH347" s="338">
        <v>2.4</v>
      </c>
      <c r="AI347" s="338">
        <v>2.4</v>
      </c>
    </row>
    <row r="348" spans="2:35" ht="12.75">
      <c r="B348" s="142" t="s">
        <v>313</v>
      </c>
      <c r="C348" s="133" t="s">
        <v>290</v>
      </c>
      <c r="D348" s="338" t="s">
        <v>469</v>
      </c>
      <c r="E348" s="338" t="s">
        <v>469</v>
      </c>
      <c r="F348" s="338" t="s">
        <v>469</v>
      </c>
      <c r="G348" s="338" t="s">
        <v>469</v>
      </c>
      <c r="H348" s="338" t="s">
        <v>469</v>
      </c>
      <c r="I348" s="338" t="s">
        <v>469</v>
      </c>
      <c r="J348" s="338" t="s">
        <v>469</v>
      </c>
      <c r="K348" s="338" t="s">
        <v>469</v>
      </c>
      <c r="L348" s="338" t="s">
        <v>469</v>
      </c>
      <c r="M348" s="338">
        <v>300</v>
      </c>
      <c r="N348" s="338">
        <v>300</v>
      </c>
      <c r="O348" s="338">
        <v>280</v>
      </c>
      <c r="P348" s="338">
        <v>240</v>
      </c>
      <c r="Q348" s="338">
        <v>220</v>
      </c>
      <c r="R348" s="338">
        <v>220</v>
      </c>
      <c r="S348" s="338">
        <v>220</v>
      </c>
      <c r="T348" s="338">
        <v>218.7</v>
      </c>
      <c r="U348" s="338">
        <v>219</v>
      </c>
      <c r="V348" s="338">
        <v>219</v>
      </c>
      <c r="W348" s="338">
        <v>219</v>
      </c>
      <c r="X348" s="338">
        <v>219</v>
      </c>
      <c r="Y348" s="338">
        <v>219</v>
      </c>
      <c r="Z348" s="338">
        <v>219</v>
      </c>
      <c r="AA348" s="338">
        <v>219</v>
      </c>
      <c r="AB348" s="338">
        <v>219</v>
      </c>
      <c r="AC348" s="338">
        <v>219</v>
      </c>
      <c r="AD348" s="338">
        <v>219</v>
      </c>
      <c r="AE348" s="338">
        <v>219</v>
      </c>
      <c r="AF348" s="338">
        <v>219</v>
      </c>
      <c r="AG348" s="338">
        <v>219</v>
      </c>
      <c r="AH348" s="338">
        <v>219</v>
      </c>
      <c r="AI348" s="338">
        <v>219</v>
      </c>
    </row>
    <row r="349" spans="2:35" ht="12.75">
      <c r="B349" s="142" t="s">
        <v>286</v>
      </c>
      <c r="C349" s="133" t="s">
        <v>131</v>
      </c>
      <c r="D349" s="338" t="s">
        <v>469</v>
      </c>
      <c r="E349" s="338" t="s">
        <v>469</v>
      </c>
      <c r="F349" s="338" t="s">
        <v>469</v>
      </c>
      <c r="G349" s="338" t="s">
        <v>469</v>
      </c>
      <c r="H349" s="338" t="s">
        <v>469</v>
      </c>
      <c r="I349" s="339">
        <v>4.0000000000000001E-3</v>
      </c>
      <c r="J349" s="339">
        <v>4.0000000000000001E-3</v>
      </c>
      <c r="K349" s="339">
        <v>4.0000000000000001E-3</v>
      </c>
      <c r="L349" s="339">
        <v>4.0000000000000001E-3</v>
      </c>
      <c r="M349" s="339">
        <v>4.0000000000000001E-3</v>
      </c>
      <c r="N349" s="339">
        <v>4.0000000000000001E-3</v>
      </c>
      <c r="O349" s="339">
        <v>4.642857142857143E-3</v>
      </c>
      <c r="P349" s="339">
        <v>3.3E-3</v>
      </c>
      <c r="Q349" s="339">
        <v>3.2000000000000002E-3</v>
      </c>
      <c r="R349" s="339">
        <v>3.0999999999999999E-3</v>
      </c>
      <c r="S349" s="339">
        <v>2.9545454545454545E-3</v>
      </c>
      <c r="T349" s="339">
        <v>2.9680365296803654E-3</v>
      </c>
      <c r="U349" s="339">
        <v>2.9680365296803654E-3</v>
      </c>
      <c r="V349" s="339">
        <v>3.0000000000000001E-3</v>
      </c>
      <c r="W349" s="339">
        <v>3.0000000000000001E-3</v>
      </c>
      <c r="X349" s="339">
        <v>3.0000000000000001E-3</v>
      </c>
      <c r="Y349" s="339">
        <v>3.0000000000000001E-3</v>
      </c>
      <c r="Z349" s="339">
        <v>3.0000000000000001E-3</v>
      </c>
      <c r="AA349" s="339">
        <v>3.0000000000000001E-3</v>
      </c>
      <c r="AB349" s="339">
        <v>3.0000000000000001E-3</v>
      </c>
      <c r="AC349" s="339">
        <v>3.0000000000000001E-3</v>
      </c>
      <c r="AD349" s="339">
        <v>3.0000000000000001E-3</v>
      </c>
      <c r="AE349" s="339">
        <v>3.0000000000000001E-3</v>
      </c>
      <c r="AF349" s="339">
        <v>3.0000000000000001E-3</v>
      </c>
      <c r="AG349" s="339">
        <v>3.0000000000000001E-3</v>
      </c>
      <c r="AH349" s="339">
        <v>3.0000000000000001E-3</v>
      </c>
      <c r="AI349" s="339">
        <v>3.0000000000000001E-3</v>
      </c>
    </row>
    <row r="350" spans="2:35" ht="12.75">
      <c r="B350" s="142" t="s">
        <v>314</v>
      </c>
      <c r="C350" s="133" t="s">
        <v>288</v>
      </c>
      <c r="D350" s="338" t="s">
        <v>469</v>
      </c>
      <c r="E350" s="338" t="s">
        <v>469</v>
      </c>
      <c r="F350" s="338" t="s">
        <v>469</v>
      </c>
      <c r="G350" s="338" t="s">
        <v>469</v>
      </c>
      <c r="H350" s="338" t="s">
        <v>469</v>
      </c>
      <c r="I350" s="338" t="s">
        <v>469</v>
      </c>
      <c r="J350" s="338" t="s">
        <v>469</v>
      </c>
      <c r="K350" s="338" t="s">
        <v>469</v>
      </c>
      <c r="L350" s="338" t="s">
        <v>469</v>
      </c>
      <c r="M350" s="338">
        <v>12</v>
      </c>
      <c r="N350" s="338">
        <v>284</v>
      </c>
      <c r="O350" s="338">
        <v>628.41999999999996</v>
      </c>
      <c r="P350" s="338">
        <v>949.07</v>
      </c>
      <c r="Q350" s="338">
        <v>1293.18</v>
      </c>
      <c r="R350" s="338">
        <v>1643.49</v>
      </c>
      <c r="S350" s="338">
        <v>1998.77</v>
      </c>
      <c r="T350" s="338">
        <v>2265.25</v>
      </c>
      <c r="U350" s="338">
        <v>2392.56</v>
      </c>
      <c r="V350" s="338">
        <v>2384.34</v>
      </c>
      <c r="W350" s="338">
        <v>2367.9</v>
      </c>
      <c r="X350" s="338">
        <v>2278.8000000000002</v>
      </c>
      <c r="Y350" s="338">
        <v>2054.9</v>
      </c>
      <c r="Z350" s="338">
        <v>1759</v>
      </c>
      <c r="AA350" s="338">
        <v>1529.9</v>
      </c>
      <c r="AB350" s="338">
        <v>1067.5</v>
      </c>
      <c r="AC350" s="338">
        <v>747.5</v>
      </c>
      <c r="AD350" s="338">
        <v>430.7</v>
      </c>
      <c r="AE350" s="338">
        <v>330</v>
      </c>
      <c r="AF350" s="338">
        <v>187</v>
      </c>
      <c r="AG350" s="338">
        <v>140.1</v>
      </c>
      <c r="AH350" s="338">
        <v>65.7</v>
      </c>
      <c r="AI350" s="338">
        <v>48.1</v>
      </c>
    </row>
    <row r="351" spans="2:35" ht="12.75">
      <c r="B351" s="142" t="s">
        <v>315</v>
      </c>
      <c r="C351" s="133" t="s">
        <v>131</v>
      </c>
      <c r="D351" s="338" t="s">
        <v>469</v>
      </c>
      <c r="E351" s="338" t="s">
        <v>469</v>
      </c>
      <c r="F351" s="338" t="s">
        <v>469</v>
      </c>
      <c r="G351" s="338" t="s">
        <v>469</v>
      </c>
      <c r="H351" s="338" t="s">
        <v>469</v>
      </c>
      <c r="I351" s="342">
        <v>3.5000000000000001E-3</v>
      </c>
      <c r="J351" s="342">
        <v>3.5000000000000001E-3</v>
      </c>
      <c r="K351" s="342">
        <v>3.5000000000000001E-3</v>
      </c>
      <c r="L351" s="342">
        <v>3.5000000000000001E-3</v>
      </c>
      <c r="M351" s="342">
        <v>3.5000000000000001E-3</v>
      </c>
      <c r="N351" s="342">
        <v>3.5000000000000001E-3</v>
      </c>
      <c r="O351" s="342">
        <v>3.5000000000000001E-3</v>
      </c>
      <c r="P351" s="342">
        <v>3.5000000000000001E-3</v>
      </c>
      <c r="Q351" s="342">
        <v>3.5000000000000001E-3</v>
      </c>
      <c r="R351" s="342">
        <v>3.5000000000000001E-3</v>
      </c>
      <c r="S351" s="342">
        <v>3.3999999999999998E-3</v>
      </c>
      <c r="T351" s="342">
        <v>3.3E-3</v>
      </c>
      <c r="U351" s="342">
        <v>3.2000000000000002E-3</v>
      </c>
      <c r="V351" s="342">
        <v>3.0999999999999999E-3</v>
      </c>
      <c r="W351" s="342">
        <v>3.0000000000000001E-3</v>
      </c>
      <c r="X351" s="342">
        <v>3.0000000000000001E-3</v>
      </c>
      <c r="Y351" s="342">
        <v>3.0000000000000001E-3</v>
      </c>
      <c r="Z351" s="342">
        <v>3.0000000000000001E-3</v>
      </c>
      <c r="AA351" s="342">
        <v>3.0000000000000001E-3</v>
      </c>
      <c r="AB351" s="342">
        <v>3.0000000000000001E-3</v>
      </c>
      <c r="AC351" s="342">
        <v>3.0000000000000001E-3</v>
      </c>
      <c r="AD351" s="342">
        <v>3.0000000000000001E-3</v>
      </c>
      <c r="AE351" s="342">
        <v>3.0000000000000001E-3</v>
      </c>
      <c r="AF351" s="342">
        <v>3.0000000000000001E-3</v>
      </c>
      <c r="AG351" s="342">
        <v>3.0000000000000001E-3</v>
      </c>
      <c r="AH351" s="342">
        <v>3.0000000000000001E-3</v>
      </c>
      <c r="AI351" s="342">
        <v>3.0000000000000001E-3</v>
      </c>
    </row>
    <row r="352" spans="2:35" ht="12.75">
      <c r="B352" s="142" t="s">
        <v>316</v>
      </c>
      <c r="C352" s="133" t="s">
        <v>131</v>
      </c>
      <c r="D352" s="338" t="s">
        <v>469</v>
      </c>
      <c r="E352" s="338" t="s">
        <v>469</v>
      </c>
      <c r="F352" s="338" t="s">
        <v>469</v>
      </c>
      <c r="G352" s="338" t="s">
        <v>469</v>
      </c>
      <c r="H352" s="338" t="s">
        <v>469</v>
      </c>
      <c r="I352" s="341">
        <v>0.2</v>
      </c>
      <c r="J352" s="341">
        <v>0.2</v>
      </c>
      <c r="K352" s="341">
        <v>0.2</v>
      </c>
      <c r="L352" s="341">
        <v>0.2</v>
      </c>
      <c r="M352" s="341">
        <v>0.2</v>
      </c>
      <c r="N352" s="341">
        <v>0.2</v>
      </c>
      <c r="O352" s="341">
        <v>0.2</v>
      </c>
      <c r="P352" s="341">
        <v>0.2</v>
      </c>
      <c r="Q352" s="341">
        <v>0.2</v>
      </c>
      <c r="R352" s="341">
        <v>0.2</v>
      </c>
      <c r="S352" s="341">
        <v>0.2</v>
      </c>
      <c r="T352" s="341">
        <v>0.2</v>
      </c>
      <c r="U352" s="341">
        <v>0.2</v>
      </c>
      <c r="V352" s="341">
        <v>0.2</v>
      </c>
      <c r="W352" s="341">
        <v>0.2</v>
      </c>
      <c r="X352" s="341">
        <v>0.2</v>
      </c>
      <c r="Y352" s="341">
        <v>0.2</v>
      </c>
      <c r="Z352" s="341">
        <v>0.2</v>
      </c>
      <c r="AA352" s="341">
        <v>0.2</v>
      </c>
      <c r="AB352" s="341">
        <v>0.2</v>
      </c>
      <c r="AC352" s="341">
        <v>0.2</v>
      </c>
      <c r="AD352" s="341">
        <v>0.2</v>
      </c>
      <c r="AE352" s="341">
        <v>0.2</v>
      </c>
      <c r="AF352" s="341">
        <v>0.2</v>
      </c>
      <c r="AG352" s="341">
        <v>0.2</v>
      </c>
      <c r="AH352" s="341">
        <v>0.2</v>
      </c>
      <c r="AI352" s="341">
        <v>0.2</v>
      </c>
    </row>
    <row r="353" spans="2:35" ht="12.75">
      <c r="B353" s="142" t="s">
        <v>317</v>
      </c>
      <c r="C353" s="133" t="s">
        <v>131</v>
      </c>
      <c r="D353" s="338" t="s">
        <v>469</v>
      </c>
      <c r="E353" s="338" t="s">
        <v>469</v>
      </c>
      <c r="F353" s="338" t="s">
        <v>469</v>
      </c>
      <c r="G353" s="338" t="s">
        <v>469</v>
      </c>
      <c r="H353" s="338" t="s">
        <v>469</v>
      </c>
      <c r="I353" s="342">
        <v>8.9999999999999993E-3</v>
      </c>
      <c r="J353" s="342">
        <v>8.9999999999999993E-3</v>
      </c>
      <c r="K353" s="342">
        <v>8.9999999999999993E-3</v>
      </c>
      <c r="L353" s="342">
        <v>8.9999999999999993E-3</v>
      </c>
      <c r="M353" s="342">
        <v>8.9999999999999993E-3</v>
      </c>
      <c r="N353" s="342">
        <v>8.9999999999999993E-3</v>
      </c>
      <c r="O353" s="342">
        <v>8.9999999999999993E-3</v>
      </c>
      <c r="P353" s="342">
        <v>5.8999999999999999E-3</v>
      </c>
      <c r="Q353" s="342">
        <v>5.4000000000000003E-3</v>
      </c>
      <c r="R353" s="342">
        <v>5.7000000000000002E-3</v>
      </c>
      <c r="S353" s="342">
        <v>5.909090909090909E-3</v>
      </c>
      <c r="T353" s="342">
        <v>5.4869684499314134E-3</v>
      </c>
      <c r="U353" s="342">
        <v>4.7999999999999996E-3</v>
      </c>
      <c r="V353" s="342">
        <v>4.4000000000000003E-3</v>
      </c>
      <c r="W353" s="342">
        <v>4.0000000000000001E-3</v>
      </c>
      <c r="X353" s="342">
        <v>4.0000000000000001E-3</v>
      </c>
      <c r="Y353" s="342">
        <v>4.0000000000000001E-3</v>
      </c>
      <c r="Z353" s="342">
        <v>4.0000000000000001E-3</v>
      </c>
      <c r="AA353" s="342">
        <v>4.0000000000000001E-3</v>
      </c>
      <c r="AB353" s="342">
        <v>4.0000000000000001E-3</v>
      </c>
      <c r="AC353" s="342">
        <v>4.0000000000000001E-3</v>
      </c>
      <c r="AD353" s="342">
        <v>4.0000000000000001E-3</v>
      </c>
      <c r="AE353" s="342">
        <v>4.0000000000000001E-3</v>
      </c>
      <c r="AF353" s="342">
        <v>4.0000000000000001E-3</v>
      </c>
      <c r="AG353" s="342">
        <v>4.0000000000000001E-3</v>
      </c>
      <c r="AH353" s="342">
        <v>4.0000000000000001E-3</v>
      </c>
      <c r="AI353" s="342">
        <v>4.0000000000000001E-3</v>
      </c>
    </row>
    <row r="354" spans="2:35" ht="12.75">
      <c r="B354" s="142" t="s">
        <v>318</v>
      </c>
      <c r="C354" s="133" t="s">
        <v>288</v>
      </c>
      <c r="D354" s="338" t="s">
        <v>469</v>
      </c>
      <c r="E354" s="338" t="s">
        <v>469</v>
      </c>
      <c r="F354" s="338" t="s">
        <v>469</v>
      </c>
      <c r="G354" s="338" t="s">
        <v>469</v>
      </c>
      <c r="H354" s="338" t="s">
        <v>469</v>
      </c>
      <c r="I354" s="338" t="s">
        <v>469</v>
      </c>
      <c r="J354" s="338" t="s">
        <v>469</v>
      </c>
      <c r="K354" s="338" t="s">
        <v>469</v>
      </c>
      <c r="L354" s="338" t="s">
        <v>469</v>
      </c>
      <c r="M354" s="338" t="s">
        <v>469</v>
      </c>
      <c r="N354" s="338" t="s">
        <v>469</v>
      </c>
      <c r="O354" s="338" t="s">
        <v>469</v>
      </c>
      <c r="P354" s="338" t="s">
        <v>469</v>
      </c>
      <c r="Q354" s="338" t="s">
        <v>469</v>
      </c>
      <c r="R354" s="338" t="s">
        <v>469</v>
      </c>
      <c r="S354" s="338" t="s">
        <v>469</v>
      </c>
      <c r="T354" s="338" t="s">
        <v>469</v>
      </c>
      <c r="U354" s="338">
        <v>182.934</v>
      </c>
      <c r="V354" s="338">
        <v>212.94</v>
      </c>
      <c r="W354" s="338">
        <v>292.7</v>
      </c>
      <c r="X354" s="338">
        <v>285.5</v>
      </c>
      <c r="Y354" s="338">
        <v>346.8</v>
      </c>
      <c r="Z354" s="338">
        <v>277</v>
      </c>
      <c r="AA354" s="338">
        <v>273</v>
      </c>
      <c r="AB354" s="338">
        <v>298.5</v>
      </c>
      <c r="AC354" s="338">
        <v>266.3</v>
      </c>
      <c r="AD354" s="338">
        <v>263.8</v>
      </c>
      <c r="AE354" s="338">
        <v>196.3</v>
      </c>
      <c r="AF354" s="338">
        <v>188.2</v>
      </c>
      <c r="AG354" s="338">
        <v>148</v>
      </c>
      <c r="AH354" s="338">
        <v>76.8</v>
      </c>
      <c r="AI354" s="338">
        <v>20</v>
      </c>
    </row>
    <row r="355" spans="2:35" ht="14.25">
      <c r="B355" s="333" t="s">
        <v>295</v>
      </c>
      <c r="C355" s="146" t="s">
        <v>218</v>
      </c>
      <c r="D355" s="338" t="s">
        <v>469</v>
      </c>
      <c r="E355" s="338" t="s">
        <v>469</v>
      </c>
      <c r="F355" s="338" t="s">
        <v>469</v>
      </c>
      <c r="G355" s="338" t="s">
        <v>469</v>
      </c>
      <c r="H355" s="338" t="s">
        <v>469</v>
      </c>
      <c r="I355" s="338" t="s">
        <v>469</v>
      </c>
      <c r="J355" s="338" t="s">
        <v>469</v>
      </c>
      <c r="K355" s="338" t="s">
        <v>469</v>
      </c>
      <c r="L355" s="338" t="s">
        <v>469</v>
      </c>
      <c r="M355" s="343">
        <v>2.5543439999999997E-2</v>
      </c>
      <c r="N355" s="338">
        <v>0.57898463999999994</v>
      </c>
      <c r="O355" s="338">
        <v>0.79425269013999988</v>
      </c>
      <c r="P355" s="341">
        <v>0.45046367308799995</v>
      </c>
      <c r="Q355" s="341">
        <v>0.429721264544</v>
      </c>
      <c r="R355" s="341">
        <v>0.42379302236699995</v>
      </c>
      <c r="S355" s="341">
        <v>0.40964103420499992</v>
      </c>
      <c r="T355" s="341">
        <v>0.38918098904794518</v>
      </c>
      <c r="U355" s="341">
        <v>0.34705375249999998</v>
      </c>
      <c r="V355" s="341">
        <v>0.31503618572399994</v>
      </c>
      <c r="W355" s="341">
        <v>0.20161756484999999</v>
      </c>
      <c r="X355" s="341">
        <v>0.20150102290499999</v>
      </c>
      <c r="Y355" s="341">
        <v>0.14404584401999998</v>
      </c>
      <c r="Z355" s="343">
        <v>2.81853E-2</v>
      </c>
      <c r="AA355" s="343">
        <v>9.3951000000000017E-3</v>
      </c>
      <c r="AB355" s="343">
        <v>7.046325E-3</v>
      </c>
      <c r="AC355" s="343">
        <v>6.8584229999999998E-3</v>
      </c>
      <c r="AD355" s="343">
        <v>6.5765699999999995E-3</v>
      </c>
      <c r="AE355" s="343">
        <v>5.6370600000000002E-3</v>
      </c>
      <c r="AF355" s="343">
        <v>5.6370600000000002E-3</v>
      </c>
      <c r="AG355" s="342">
        <v>4.2277949999999995E-3</v>
      </c>
      <c r="AH355" s="342">
        <v>2.2548239999999999E-3</v>
      </c>
      <c r="AI355" s="342">
        <v>2.2548239999999999E-3</v>
      </c>
    </row>
    <row r="356" spans="2:35" ht="14.25">
      <c r="B356" s="333" t="s">
        <v>296</v>
      </c>
      <c r="C356" s="146" t="s">
        <v>218</v>
      </c>
      <c r="D356" s="338" t="s">
        <v>469</v>
      </c>
      <c r="E356" s="338" t="s">
        <v>469</v>
      </c>
      <c r="F356" s="338" t="s">
        <v>469</v>
      </c>
      <c r="G356" s="338" t="s">
        <v>469</v>
      </c>
      <c r="H356" s="338" t="s">
        <v>469</v>
      </c>
      <c r="I356" s="338" t="s">
        <v>469</v>
      </c>
      <c r="J356" s="338" t="s">
        <v>469</v>
      </c>
      <c r="K356" s="338" t="s">
        <v>469</v>
      </c>
      <c r="L356" s="338" t="s">
        <v>469</v>
      </c>
      <c r="M356" s="342">
        <v>4.6712565899999997E-3</v>
      </c>
      <c r="N356" s="341">
        <v>0.11055307263</v>
      </c>
      <c r="O356" s="341">
        <v>0.22831752737794003</v>
      </c>
      <c r="P356" s="341">
        <v>0.291172778429442</v>
      </c>
      <c r="Q356" s="341">
        <v>0.36279979755419406</v>
      </c>
      <c r="R356" s="341">
        <v>0.46175220190949845</v>
      </c>
      <c r="S356" s="338">
        <v>0.54608070769629002</v>
      </c>
      <c r="T356" s="338">
        <v>0.59590912999117507</v>
      </c>
      <c r="U356" s="338">
        <v>0.60912128476053518</v>
      </c>
      <c r="V356" s="338">
        <v>0.58691036193324442</v>
      </c>
      <c r="W356" s="338">
        <v>0.56295772999362004</v>
      </c>
      <c r="X356" s="338">
        <v>0.54177459990263999</v>
      </c>
      <c r="Y356" s="341">
        <v>0.48854336727222003</v>
      </c>
      <c r="Z356" s="341">
        <v>0.33713001035999995</v>
      </c>
      <c r="AA356" s="341">
        <v>0.29322069519600003</v>
      </c>
      <c r="AB356" s="341">
        <v>0.20459709269999996</v>
      </c>
      <c r="AC356" s="341">
        <v>0.1432658799</v>
      </c>
      <c r="AD356" s="341">
        <v>8.2547979228000015E-2</v>
      </c>
      <c r="AE356" s="341">
        <v>6.3247813200000003E-2</v>
      </c>
      <c r="AF356" s="343">
        <v>3.5840427479999999E-2</v>
      </c>
      <c r="AG356" s="343">
        <v>2.6851571604000004E-2</v>
      </c>
      <c r="AH356" s="343">
        <v>1.2592064628000003E-2</v>
      </c>
      <c r="AI356" s="343">
        <v>9.2188479240000003E-3</v>
      </c>
    </row>
    <row r="357" spans="2:35" ht="14.25">
      <c r="B357" s="375" t="s">
        <v>297</v>
      </c>
      <c r="C357" s="376" t="s">
        <v>218</v>
      </c>
      <c r="D357" s="338" t="s">
        <v>469</v>
      </c>
      <c r="E357" s="338" t="s">
        <v>469</v>
      </c>
      <c r="F357" s="338" t="s">
        <v>469</v>
      </c>
      <c r="G357" s="338" t="s">
        <v>469</v>
      </c>
      <c r="H357" s="338" t="s">
        <v>469</v>
      </c>
      <c r="I357" s="338" t="s">
        <v>469</v>
      </c>
      <c r="J357" s="338" t="s">
        <v>469</v>
      </c>
      <c r="K357" s="338" t="s">
        <v>469</v>
      </c>
      <c r="L357" s="338" t="s">
        <v>469</v>
      </c>
      <c r="M357" s="338" t="s">
        <v>469</v>
      </c>
      <c r="N357" s="338" t="s">
        <v>469</v>
      </c>
      <c r="O357" s="338" t="s">
        <v>469</v>
      </c>
      <c r="P357" s="338" t="s">
        <v>469</v>
      </c>
      <c r="Q357" s="338" t="s">
        <v>469</v>
      </c>
      <c r="R357" s="338" t="s">
        <v>469</v>
      </c>
      <c r="S357" s="338" t="s">
        <v>469</v>
      </c>
      <c r="T357" s="338" t="s">
        <v>469</v>
      </c>
      <c r="U357" s="342">
        <v>1.0915575893337953E-3</v>
      </c>
      <c r="V357" s="338">
        <v>20.681214380914287</v>
      </c>
      <c r="W357" s="338">
        <v>28.427546106069027</v>
      </c>
      <c r="X357" s="338">
        <v>27.728269263008929</v>
      </c>
      <c r="Y357" s="338">
        <v>33.681834607395807</v>
      </c>
      <c r="Z357" s="338">
        <v>21.687803232809994</v>
      </c>
      <c r="AA357" s="338">
        <v>21.374621958689993</v>
      </c>
      <c r="AB357" s="338">
        <v>23.371152581204999</v>
      </c>
      <c r="AC357" s="338">
        <v>20.850043324538998</v>
      </c>
      <c r="AD357" s="338">
        <v>20.654305028213997</v>
      </c>
      <c r="AE357" s="338">
        <v>15.369371027439007</v>
      </c>
      <c r="AF357" s="338">
        <v>14.735178947346002</v>
      </c>
      <c r="AG357" s="338">
        <v>11.587707142439999</v>
      </c>
      <c r="AH357" s="338">
        <v>6.0130804631039974</v>
      </c>
      <c r="AI357" s="338">
        <v>1.5659063705999998</v>
      </c>
    </row>
    <row r="358" spans="2:35" ht="12.75">
      <c r="B358" s="471" t="s">
        <v>224</v>
      </c>
      <c r="C358" s="143" t="s">
        <v>172</v>
      </c>
      <c r="D358" s="338" t="s">
        <v>469</v>
      </c>
      <c r="E358" s="338" t="s">
        <v>469</v>
      </c>
      <c r="F358" s="338" t="s">
        <v>469</v>
      </c>
      <c r="G358" s="338" t="s">
        <v>469</v>
      </c>
      <c r="H358" s="338" t="s">
        <v>469</v>
      </c>
      <c r="I358" s="338" t="s">
        <v>469</v>
      </c>
      <c r="J358" s="338" t="s">
        <v>469</v>
      </c>
      <c r="K358" s="338" t="s">
        <v>469</v>
      </c>
      <c r="L358" s="338" t="s">
        <v>469</v>
      </c>
      <c r="M358" s="343">
        <v>1.7033400000000001E-2</v>
      </c>
      <c r="N358" s="343">
        <v>0.38872380000000006</v>
      </c>
      <c r="O358" s="343">
        <v>0.57646938439999995</v>
      </c>
      <c r="P358" s="343">
        <v>0.41809423092000003</v>
      </c>
      <c r="Q358" s="343">
        <v>0.44678020244</v>
      </c>
      <c r="R358" s="343">
        <v>0.49922215760999999</v>
      </c>
      <c r="S358" s="343">
        <v>0.53878385539999996</v>
      </c>
      <c r="T358" s="343">
        <v>0.55534014659589048</v>
      </c>
      <c r="U358" s="343">
        <v>0.53965475933696139</v>
      </c>
      <c r="V358" s="343">
        <v>12.167410394662195</v>
      </c>
      <c r="W358" s="343">
        <v>16.456927812899991</v>
      </c>
      <c r="X358" s="343">
        <v>16.050706026900006</v>
      </c>
      <c r="Y358" s="343">
        <v>19.344602880000018</v>
      </c>
      <c r="Z358" s="343">
        <v>15.421761218999997</v>
      </c>
      <c r="AA358" s="343">
        <v>15.158907520199996</v>
      </c>
      <c r="AB358" s="343">
        <v>16.491465733499997</v>
      </c>
      <c r="AC358" s="343">
        <v>14.685431907299998</v>
      </c>
      <c r="AD358" s="343">
        <v>14.505894809400001</v>
      </c>
      <c r="AE358" s="343">
        <v>10.795983147300005</v>
      </c>
      <c r="AF358" s="343">
        <v>10.3333261782</v>
      </c>
      <c r="AG358" s="343">
        <v>8.1250255308000003</v>
      </c>
      <c r="AH358" s="343">
        <v>4.2153338123999982</v>
      </c>
      <c r="AI358" s="343">
        <v>1.1030629668</v>
      </c>
    </row>
    <row r="359" spans="2:35" ht="14.25">
      <c r="B359" s="472"/>
      <c r="C359" s="240" t="s">
        <v>218</v>
      </c>
      <c r="D359" s="338" t="s">
        <v>469</v>
      </c>
      <c r="E359" s="338" t="s">
        <v>469</v>
      </c>
      <c r="F359" s="338" t="s">
        <v>469</v>
      </c>
      <c r="G359" s="338" t="s">
        <v>469</v>
      </c>
      <c r="H359" s="338" t="s">
        <v>469</v>
      </c>
      <c r="I359" s="338" t="s">
        <v>469</v>
      </c>
      <c r="J359" s="338" t="s">
        <v>469</v>
      </c>
      <c r="K359" s="338" t="s">
        <v>469</v>
      </c>
      <c r="L359" s="338" t="s">
        <v>469</v>
      </c>
      <c r="M359" s="343">
        <v>3.0214696589999999E-2</v>
      </c>
      <c r="N359" s="338">
        <v>0.68953771263000008</v>
      </c>
      <c r="O359" s="338">
        <v>1.0225702175179399</v>
      </c>
      <c r="P359" s="338">
        <v>0.74163645151744195</v>
      </c>
      <c r="Q359" s="338">
        <v>0.79252106209819395</v>
      </c>
      <c r="R359" s="338">
        <v>0.8855452242764984</v>
      </c>
      <c r="S359" s="338">
        <v>0.95572174190128989</v>
      </c>
      <c r="T359" s="338">
        <v>0.98509011903912025</v>
      </c>
      <c r="U359" s="338">
        <v>0.95726659484986887</v>
      </c>
      <c r="V359" s="338">
        <v>21.58316092857153</v>
      </c>
      <c r="W359" s="338">
        <v>29.192121400912647</v>
      </c>
      <c r="X359" s="338">
        <v>28.471544885816574</v>
      </c>
      <c r="Y359" s="338">
        <v>34.314423818688034</v>
      </c>
      <c r="Z359" s="338">
        <v>22.053118543169997</v>
      </c>
      <c r="AA359" s="338">
        <v>21.677237753885993</v>
      </c>
      <c r="AB359" s="338">
        <v>23.582795998904995</v>
      </c>
      <c r="AC359" s="338">
        <v>21.000167627438998</v>
      </c>
      <c r="AD359" s="338">
        <v>20.743429577442001</v>
      </c>
      <c r="AE359" s="338">
        <v>15.438255900639007</v>
      </c>
      <c r="AF359" s="338">
        <v>14.776656434826</v>
      </c>
      <c r="AG359" s="338">
        <v>11.618786509044002</v>
      </c>
      <c r="AH359" s="338">
        <v>6.0279273517319973</v>
      </c>
      <c r="AI359" s="338">
        <v>1.5773800425240001</v>
      </c>
    </row>
    <row r="360" spans="2:35" ht="12.75">
      <c r="B360" s="241"/>
      <c r="C360" s="241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210"/>
      <c r="AH360" s="210"/>
      <c r="AI360" s="210"/>
    </row>
    <row r="361" spans="2:35" ht="12.75">
      <c r="B361" s="72"/>
      <c r="C361" s="8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</row>
    <row r="362" spans="2:35" ht="12.75">
      <c r="B362" s="371" t="s">
        <v>422</v>
      </c>
      <c r="C362" s="74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</row>
    <row r="363" spans="2:35" ht="12.75">
      <c r="B363" s="122" t="s">
        <v>128</v>
      </c>
      <c r="C363" s="122" t="s">
        <v>129</v>
      </c>
      <c r="D363" s="123">
        <v>1990</v>
      </c>
      <c r="E363" s="123">
        <f t="shared" ref="E363:AI363" si="583">D363+1</f>
        <v>1991</v>
      </c>
      <c r="F363" s="123">
        <f t="shared" si="583"/>
        <v>1992</v>
      </c>
      <c r="G363" s="123">
        <f t="shared" si="583"/>
        <v>1993</v>
      </c>
      <c r="H363" s="123">
        <f t="shared" si="583"/>
        <v>1994</v>
      </c>
      <c r="I363" s="123">
        <f t="shared" si="583"/>
        <v>1995</v>
      </c>
      <c r="J363" s="123">
        <f t="shared" si="583"/>
        <v>1996</v>
      </c>
      <c r="K363" s="123">
        <f t="shared" si="583"/>
        <v>1997</v>
      </c>
      <c r="L363" s="123">
        <f t="shared" si="583"/>
        <v>1998</v>
      </c>
      <c r="M363" s="123">
        <f t="shared" si="583"/>
        <v>1999</v>
      </c>
      <c r="N363" s="123">
        <f t="shared" si="583"/>
        <v>2000</v>
      </c>
      <c r="O363" s="123">
        <f t="shared" si="583"/>
        <v>2001</v>
      </c>
      <c r="P363" s="123">
        <f t="shared" si="583"/>
        <v>2002</v>
      </c>
      <c r="Q363" s="123">
        <f t="shared" si="583"/>
        <v>2003</v>
      </c>
      <c r="R363" s="123">
        <f t="shared" si="583"/>
        <v>2004</v>
      </c>
      <c r="S363" s="123">
        <f t="shared" si="583"/>
        <v>2005</v>
      </c>
      <c r="T363" s="123">
        <f t="shared" si="583"/>
        <v>2006</v>
      </c>
      <c r="U363" s="123">
        <f t="shared" si="583"/>
        <v>2007</v>
      </c>
      <c r="V363" s="123">
        <f t="shared" si="583"/>
        <v>2008</v>
      </c>
      <c r="W363" s="123">
        <f t="shared" si="583"/>
        <v>2009</v>
      </c>
      <c r="X363" s="123">
        <f t="shared" si="583"/>
        <v>2010</v>
      </c>
      <c r="Y363" s="123">
        <f t="shared" si="583"/>
        <v>2011</v>
      </c>
      <c r="Z363" s="123">
        <f t="shared" si="583"/>
        <v>2012</v>
      </c>
      <c r="AA363" s="123">
        <f t="shared" si="583"/>
        <v>2013</v>
      </c>
      <c r="AB363" s="123">
        <f t="shared" si="583"/>
        <v>2014</v>
      </c>
      <c r="AC363" s="123">
        <f t="shared" si="583"/>
        <v>2015</v>
      </c>
      <c r="AD363" s="123">
        <f t="shared" si="583"/>
        <v>2016</v>
      </c>
      <c r="AE363" s="123">
        <f t="shared" si="583"/>
        <v>2017</v>
      </c>
      <c r="AF363" s="123">
        <f t="shared" si="583"/>
        <v>2018</v>
      </c>
      <c r="AG363" s="123">
        <f t="shared" si="583"/>
        <v>2019</v>
      </c>
      <c r="AH363" s="123">
        <f t="shared" si="583"/>
        <v>2020</v>
      </c>
      <c r="AI363" s="123">
        <f t="shared" si="583"/>
        <v>2021</v>
      </c>
    </row>
    <row r="364" spans="2:35" ht="12.75">
      <c r="B364" s="91" t="s">
        <v>466</v>
      </c>
      <c r="C364" s="92" t="s">
        <v>319</v>
      </c>
      <c r="D364" s="93">
        <v>0</v>
      </c>
      <c r="E364" s="93">
        <v>0</v>
      </c>
      <c r="F364" s="93">
        <v>0</v>
      </c>
      <c r="G364" s="93">
        <v>0</v>
      </c>
      <c r="H364" s="93">
        <v>0</v>
      </c>
      <c r="I364" s="93">
        <v>0</v>
      </c>
      <c r="J364" s="93">
        <v>0</v>
      </c>
      <c r="K364" s="93">
        <v>0</v>
      </c>
      <c r="L364" s="93">
        <v>0</v>
      </c>
      <c r="M364" s="93">
        <v>50</v>
      </c>
      <c r="N364" s="93">
        <v>30</v>
      </c>
      <c r="O364" s="93">
        <v>40</v>
      </c>
      <c r="P364" s="93">
        <v>50</v>
      </c>
      <c r="Q364" s="93">
        <v>30</v>
      </c>
      <c r="R364" s="93">
        <v>0</v>
      </c>
      <c r="S364" s="93">
        <v>0</v>
      </c>
      <c r="T364" s="93">
        <v>1</v>
      </c>
      <c r="U364" s="93">
        <v>20</v>
      </c>
      <c r="V364" s="93">
        <v>20</v>
      </c>
      <c r="W364" s="93">
        <v>0</v>
      </c>
      <c r="X364" s="93">
        <v>0</v>
      </c>
      <c r="Y364" s="93">
        <v>0</v>
      </c>
      <c r="Z364" s="93">
        <v>0</v>
      </c>
      <c r="AA364" s="93">
        <v>0</v>
      </c>
      <c r="AB364" s="93">
        <v>0</v>
      </c>
      <c r="AC364" s="93">
        <v>0</v>
      </c>
      <c r="AD364" s="93">
        <v>0</v>
      </c>
      <c r="AE364" s="93">
        <v>0</v>
      </c>
      <c r="AF364" s="93">
        <v>0</v>
      </c>
      <c r="AG364" s="93">
        <v>0</v>
      </c>
      <c r="AH364" s="93">
        <v>0</v>
      </c>
      <c r="AI364" s="93">
        <v>0</v>
      </c>
    </row>
    <row r="365" spans="2:35" ht="12.75">
      <c r="B365" s="91" t="s">
        <v>465</v>
      </c>
      <c r="C365" s="92" t="s">
        <v>320</v>
      </c>
      <c r="D365" s="93">
        <v>0</v>
      </c>
      <c r="E365" s="93">
        <v>0</v>
      </c>
      <c r="F365" s="93">
        <v>0</v>
      </c>
      <c r="G365" s="93">
        <v>0</v>
      </c>
      <c r="H365" s="93">
        <v>0</v>
      </c>
      <c r="I365" s="93">
        <v>0</v>
      </c>
      <c r="J365" s="93">
        <v>0</v>
      </c>
      <c r="K365" s="93">
        <v>0</v>
      </c>
      <c r="L365" s="93">
        <v>0</v>
      </c>
      <c r="M365" s="93">
        <v>3</v>
      </c>
      <c r="N365" s="93">
        <v>3</v>
      </c>
      <c r="O365" s="93">
        <v>3</v>
      </c>
      <c r="P365" s="93">
        <v>3</v>
      </c>
      <c r="Q365" s="93">
        <v>3</v>
      </c>
      <c r="R365" s="93">
        <v>3</v>
      </c>
      <c r="S365" s="93">
        <v>3</v>
      </c>
      <c r="T365" s="93">
        <v>3</v>
      </c>
      <c r="U365" s="93">
        <v>3</v>
      </c>
      <c r="V365" s="93">
        <v>3</v>
      </c>
      <c r="W365" s="93">
        <v>3</v>
      </c>
      <c r="X365" s="93">
        <v>3</v>
      </c>
      <c r="Y365" s="93">
        <v>3</v>
      </c>
      <c r="Z365" s="93">
        <v>3</v>
      </c>
      <c r="AA365" s="93">
        <v>3</v>
      </c>
      <c r="AB365" s="93">
        <v>3</v>
      </c>
      <c r="AC365" s="93">
        <v>3</v>
      </c>
      <c r="AD365" s="93">
        <v>3</v>
      </c>
      <c r="AE365" s="93">
        <v>3</v>
      </c>
      <c r="AF365" s="93">
        <v>3</v>
      </c>
      <c r="AG365" s="93">
        <v>3</v>
      </c>
      <c r="AH365" s="93">
        <v>3</v>
      </c>
      <c r="AI365" s="93">
        <v>3</v>
      </c>
    </row>
    <row r="366" spans="2:35" ht="12.75">
      <c r="B366" s="91" t="s">
        <v>321</v>
      </c>
      <c r="C366" s="92" t="s">
        <v>322</v>
      </c>
      <c r="D366" s="96">
        <v>0</v>
      </c>
      <c r="E366" s="96">
        <v>0</v>
      </c>
      <c r="F366" s="96">
        <v>0</v>
      </c>
      <c r="G366" s="96">
        <v>0</v>
      </c>
      <c r="H366" s="96">
        <v>0</v>
      </c>
      <c r="I366" s="96">
        <v>0</v>
      </c>
      <c r="J366" s="96">
        <v>0</v>
      </c>
      <c r="K366" s="96">
        <v>0</v>
      </c>
      <c r="L366" s="96">
        <v>0</v>
      </c>
      <c r="M366" s="94">
        <v>2E-3</v>
      </c>
      <c r="N366" s="94">
        <v>2E-3</v>
      </c>
      <c r="O366" s="94">
        <v>2E-3</v>
      </c>
      <c r="P366" s="94">
        <v>2E-3</v>
      </c>
      <c r="Q366" s="94">
        <v>2E-3</v>
      </c>
      <c r="R366" s="94">
        <v>2E-3</v>
      </c>
      <c r="S366" s="94">
        <v>2E-3</v>
      </c>
      <c r="T366" s="94">
        <v>2E-3</v>
      </c>
      <c r="U366" s="94">
        <v>2E-3</v>
      </c>
      <c r="V366" s="94">
        <v>2E-3</v>
      </c>
      <c r="W366" s="94">
        <v>2E-3</v>
      </c>
      <c r="X366" s="94">
        <v>2E-3</v>
      </c>
      <c r="Y366" s="94">
        <v>2E-3</v>
      </c>
      <c r="Z366" s="94">
        <v>2E-3</v>
      </c>
      <c r="AA366" s="94">
        <v>2E-3</v>
      </c>
      <c r="AB366" s="94">
        <v>2E-3</v>
      </c>
      <c r="AC366" s="94">
        <v>2E-3</v>
      </c>
      <c r="AD366" s="94">
        <v>2E-3</v>
      </c>
      <c r="AE366" s="94">
        <v>2E-3</v>
      </c>
      <c r="AF366" s="94">
        <v>2E-3</v>
      </c>
      <c r="AG366" s="94">
        <v>2E-3</v>
      </c>
      <c r="AH366" s="94">
        <v>2E-3</v>
      </c>
      <c r="AI366" s="94">
        <v>2E-3</v>
      </c>
    </row>
    <row r="367" spans="2:35" ht="12.75">
      <c r="B367" s="91" t="s">
        <v>323</v>
      </c>
      <c r="C367" s="92" t="s">
        <v>322</v>
      </c>
      <c r="D367" s="96">
        <v>0</v>
      </c>
      <c r="E367" s="96">
        <v>0</v>
      </c>
      <c r="F367" s="96">
        <v>0</v>
      </c>
      <c r="G367" s="96">
        <v>0</v>
      </c>
      <c r="H367" s="96">
        <v>0</v>
      </c>
      <c r="I367" s="96">
        <v>0</v>
      </c>
      <c r="J367" s="96">
        <v>0</v>
      </c>
      <c r="K367" s="96">
        <v>0</v>
      </c>
      <c r="L367" s="96">
        <v>0</v>
      </c>
      <c r="M367" s="96">
        <v>0.15</v>
      </c>
      <c r="N367" s="96">
        <v>0.15</v>
      </c>
      <c r="O367" s="96">
        <v>0.15</v>
      </c>
      <c r="P367" s="96">
        <v>0.15</v>
      </c>
      <c r="Q367" s="96">
        <v>0.15</v>
      </c>
      <c r="R367" s="96">
        <v>0.15</v>
      </c>
      <c r="S367" s="96">
        <v>0.15</v>
      </c>
      <c r="T367" s="96">
        <v>0.15</v>
      </c>
      <c r="U367" s="96">
        <v>0.15</v>
      </c>
      <c r="V367" s="96">
        <v>0.15</v>
      </c>
      <c r="W367" s="96">
        <v>0.15</v>
      </c>
      <c r="X367" s="96">
        <v>0.15</v>
      </c>
      <c r="Y367" s="96">
        <v>0.15</v>
      </c>
      <c r="Z367" s="96">
        <v>0.15</v>
      </c>
      <c r="AA367" s="96">
        <v>0.15</v>
      </c>
      <c r="AB367" s="96">
        <v>0.15</v>
      </c>
      <c r="AC367" s="96">
        <v>0.15</v>
      </c>
      <c r="AD367" s="96">
        <v>0.15</v>
      </c>
      <c r="AE367" s="96">
        <v>0.15</v>
      </c>
      <c r="AF367" s="96">
        <v>0.15</v>
      </c>
      <c r="AG367" s="96">
        <v>0.15</v>
      </c>
      <c r="AH367" s="96">
        <v>0.15</v>
      </c>
      <c r="AI367" s="96">
        <v>0.15</v>
      </c>
    </row>
    <row r="368" spans="2:35" ht="12.75">
      <c r="B368" s="91" t="s">
        <v>324</v>
      </c>
      <c r="C368" s="92" t="s">
        <v>319</v>
      </c>
      <c r="D368" s="95">
        <v>0</v>
      </c>
      <c r="E368" s="95">
        <v>0</v>
      </c>
      <c r="F368" s="95">
        <v>0</v>
      </c>
      <c r="G368" s="95">
        <v>0</v>
      </c>
      <c r="H368" s="95">
        <v>0</v>
      </c>
      <c r="I368" s="95">
        <v>0</v>
      </c>
      <c r="J368" s="95">
        <v>0</v>
      </c>
      <c r="K368" s="95">
        <v>0</v>
      </c>
      <c r="L368" s="95">
        <v>0</v>
      </c>
      <c r="M368" s="95">
        <v>4</v>
      </c>
      <c r="N368" s="95">
        <v>6</v>
      </c>
      <c r="O368" s="95">
        <v>7</v>
      </c>
      <c r="P368" s="95">
        <v>8</v>
      </c>
      <c r="Q368" s="95">
        <v>2</v>
      </c>
      <c r="R368" s="95">
        <v>0</v>
      </c>
      <c r="S368" s="95">
        <v>1</v>
      </c>
      <c r="T368" s="95">
        <v>1</v>
      </c>
      <c r="U368" s="95">
        <v>9</v>
      </c>
      <c r="V368" s="95">
        <v>10</v>
      </c>
      <c r="W368" s="95">
        <v>10</v>
      </c>
      <c r="X368" s="95">
        <v>14</v>
      </c>
      <c r="Y368" s="95">
        <v>9</v>
      </c>
      <c r="Z368" s="95">
        <v>13</v>
      </c>
      <c r="AA368" s="95">
        <v>14</v>
      </c>
      <c r="AB368" s="95">
        <v>17</v>
      </c>
      <c r="AC368" s="95">
        <v>21</v>
      </c>
      <c r="AD368" s="95">
        <v>23</v>
      </c>
      <c r="AE368" s="95">
        <v>11</v>
      </c>
      <c r="AF368" s="95">
        <v>11</v>
      </c>
      <c r="AG368" s="95">
        <v>1</v>
      </c>
      <c r="AH368" s="95">
        <v>0</v>
      </c>
      <c r="AI368" s="95">
        <v>0</v>
      </c>
    </row>
    <row r="369" spans="2:35" ht="12.75">
      <c r="B369" s="91" t="s">
        <v>325</v>
      </c>
      <c r="C369" s="92" t="s">
        <v>320</v>
      </c>
      <c r="D369" s="95">
        <v>0</v>
      </c>
      <c r="E369" s="95">
        <v>0</v>
      </c>
      <c r="F369" s="95">
        <v>0</v>
      </c>
      <c r="G369" s="95">
        <v>0</v>
      </c>
      <c r="H369" s="95">
        <v>0</v>
      </c>
      <c r="I369" s="95">
        <v>0</v>
      </c>
      <c r="J369" s="95">
        <v>0</v>
      </c>
      <c r="K369" s="95">
        <v>0</v>
      </c>
      <c r="L369" s="95">
        <v>0</v>
      </c>
      <c r="M369" s="95">
        <v>1.5</v>
      </c>
      <c r="N369" s="95">
        <v>1.5</v>
      </c>
      <c r="O369" s="95">
        <v>1.5</v>
      </c>
      <c r="P369" s="95">
        <v>1.5</v>
      </c>
      <c r="Q369" s="95">
        <v>1.5</v>
      </c>
      <c r="R369" s="95">
        <v>1.5</v>
      </c>
      <c r="S369" s="95">
        <v>1.5</v>
      </c>
      <c r="T369" s="95">
        <v>1.5</v>
      </c>
      <c r="U369" s="95">
        <v>1.5</v>
      </c>
      <c r="V369" s="95">
        <v>1.5</v>
      </c>
      <c r="W369" s="95">
        <v>1.5</v>
      </c>
      <c r="X369" s="95">
        <v>1.5</v>
      </c>
      <c r="Y369" s="95">
        <v>1.5</v>
      </c>
      <c r="Z369" s="95">
        <v>1.5</v>
      </c>
      <c r="AA369" s="95">
        <v>1.5</v>
      </c>
      <c r="AB369" s="95">
        <v>1.5</v>
      </c>
      <c r="AC369" s="95">
        <v>1.5</v>
      </c>
      <c r="AD369" s="95">
        <v>1.5</v>
      </c>
      <c r="AE369" s="95">
        <v>1.5</v>
      </c>
      <c r="AF369" s="95">
        <v>1.5</v>
      </c>
      <c r="AG369" s="95">
        <v>1.5</v>
      </c>
      <c r="AH369" s="95">
        <v>1.5</v>
      </c>
      <c r="AI369" s="95">
        <v>1.5</v>
      </c>
    </row>
    <row r="370" spans="2:35" ht="12.75">
      <c r="B370" s="91" t="s">
        <v>326</v>
      </c>
      <c r="C370" s="92" t="s">
        <v>322</v>
      </c>
      <c r="D370" s="95">
        <v>0</v>
      </c>
      <c r="E370" s="95">
        <v>0</v>
      </c>
      <c r="F370" s="95">
        <v>0</v>
      </c>
      <c r="G370" s="95">
        <v>0</v>
      </c>
      <c r="H370" s="95">
        <v>0</v>
      </c>
      <c r="I370" s="95">
        <v>0</v>
      </c>
      <c r="J370" s="95">
        <v>0</v>
      </c>
      <c r="K370" s="95">
        <v>0</v>
      </c>
      <c r="L370" s="95">
        <v>0</v>
      </c>
      <c r="M370" s="97">
        <v>0</v>
      </c>
      <c r="N370" s="97">
        <v>0</v>
      </c>
      <c r="O370" s="97">
        <v>0</v>
      </c>
      <c r="P370" s="97">
        <v>0.35</v>
      </c>
      <c r="Q370" s="97">
        <v>0.28999999999999998</v>
      </c>
      <c r="R370" s="97">
        <v>0.3</v>
      </c>
      <c r="S370" s="97">
        <v>0.31</v>
      </c>
      <c r="T370" s="97">
        <v>0.32</v>
      </c>
      <c r="U370" s="97">
        <v>0.27</v>
      </c>
      <c r="V370" s="97">
        <v>0.28000000000000003</v>
      </c>
      <c r="W370" s="97">
        <v>0.3</v>
      </c>
      <c r="X370" s="97">
        <v>0.31</v>
      </c>
      <c r="Y370" s="97">
        <v>0.28999999999999998</v>
      </c>
      <c r="Z370" s="97">
        <v>0.34</v>
      </c>
      <c r="AA370" s="97">
        <v>0.34</v>
      </c>
      <c r="AB370" s="97">
        <v>0.32</v>
      </c>
      <c r="AC370" s="97">
        <v>0.38</v>
      </c>
      <c r="AD370" s="97">
        <v>0.39</v>
      </c>
      <c r="AE370" s="97">
        <v>0.38</v>
      </c>
      <c r="AF370" s="97">
        <v>0.39</v>
      </c>
      <c r="AG370" s="97">
        <v>0.38</v>
      </c>
      <c r="AH370" s="97">
        <v>0.41</v>
      </c>
      <c r="AI370" s="97">
        <v>0.4</v>
      </c>
    </row>
    <row r="371" spans="2:35" ht="14.25">
      <c r="B371" s="91" t="s">
        <v>327</v>
      </c>
      <c r="C371" s="240" t="s">
        <v>218</v>
      </c>
      <c r="D371" s="177" t="s">
        <v>469</v>
      </c>
      <c r="E371" s="177" t="s">
        <v>469</v>
      </c>
      <c r="F371" s="177" t="s">
        <v>469</v>
      </c>
      <c r="G371" s="177" t="s">
        <v>469</v>
      </c>
      <c r="H371" s="177" t="s">
        <v>469</v>
      </c>
      <c r="I371" s="177" t="s">
        <v>469</v>
      </c>
      <c r="J371" s="177" t="s">
        <v>469</v>
      </c>
      <c r="K371" s="177" t="s">
        <v>469</v>
      </c>
      <c r="L371" s="177" t="s">
        <v>469</v>
      </c>
      <c r="M371" s="98">
        <v>1.1764799999999999E-3</v>
      </c>
      <c r="N371" s="98">
        <v>7.05888E-4</v>
      </c>
      <c r="O371" s="98">
        <v>9.4118400000000007E-4</v>
      </c>
      <c r="P371" s="98">
        <v>1.1764799999999999E-3</v>
      </c>
      <c r="Q371" s="98">
        <v>7.05888E-4</v>
      </c>
      <c r="R371" s="177" t="s">
        <v>469</v>
      </c>
      <c r="S371" s="177" t="s">
        <v>469</v>
      </c>
      <c r="T371" s="196">
        <v>2.3529599999999999E-5</v>
      </c>
      <c r="U371" s="99">
        <v>4.7059200000000004E-4</v>
      </c>
      <c r="V371" s="99">
        <v>4.7059200000000004E-4</v>
      </c>
      <c r="W371" s="177" t="s">
        <v>469</v>
      </c>
      <c r="X371" s="177" t="s">
        <v>469</v>
      </c>
      <c r="Y371" s="177" t="s">
        <v>469</v>
      </c>
      <c r="Z371" s="177" t="s">
        <v>469</v>
      </c>
      <c r="AA371" s="177" t="s">
        <v>469</v>
      </c>
      <c r="AB371" s="177" t="s">
        <v>469</v>
      </c>
      <c r="AC371" s="177" t="s">
        <v>469</v>
      </c>
      <c r="AD371" s="177" t="s">
        <v>469</v>
      </c>
      <c r="AE371" s="177" t="s">
        <v>469</v>
      </c>
      <c r="AF371" s="177" t="s">
        <v>469</v>
      </c>
      <c r="AG371" s="177" t="s">
        <v>469</v>
      </c>
      <c r="AH371" s="177" t="s">
        <v>469</v>
      </c>
      <c r="AI371" s="177" t="s">
        <v>469</v>
      </c>
    </row>
    <row r="372" spans="2:35" ht="14.25">
      <c r="B372" s="91" t="s">
        <v>328</v>
      </c>
      <c r="C372" s="240" t="s">
        <v>218</v>
      </c>
      <c r="D372" s="182" t="s">
        <v>469</v>
      </c>
      <c r="E372" s="182" t="s">
        <v>469</v>
      </c>
      <c r="F372" s="182" t="s">
        <v>469</v>
      </c>
      <c r="G372" s="182" t="s">
        <v>469</v>
      </c>
      <c r="H372" s="182" t="s">
        <v>469</v>
      </c>
      <c r="I372" s="182" t="s">
        <v>469</v>
      </c>
      <c r="J372" s="182" t="s">
        <v>469</v>
      </c>
      <c r="K372" s="182" t="s">
        <v>469</v>
      </c>
      <c r="L372" s="182" t="s">
        <v>469</v>
      </c>
      <c r="M372" s="184">
        <v>5.1098267281105995E-2</v>
      </c>
      <c r="N372" s="184">
        <v>8.000769535232384E-2</v>
      </c>
      <c r="O372" s="184">
        <v>0.12287679999999998</v>
      </c>
      <c r="P372" s="184">
        <v>0.20310381459854013</v>
      </c>
      <c r="Q372" s="184">
        <v>0.27784953191489359</v>
      </c>
      <c r="R372" s="184">
        <v>0.33954106329113926</v>
      </c>
      <c r="S372" s="184">
        <v>0.39525599999999994</v>
      </c>
      <c r="T372" s="184">
        <v>0.43440593240506326</v>
      </c>
      <c r="U372" s="184">
        <v>0.48405531935691315</v>
      </c>
      <c r="V372" s="184">
        <v>0.67412304000000001</v>
      </c>
      <c r="W372" s="184">
        <v>0.66529943999999996</v>
      </c>
      <c r="X372" s="184">
        <v>0.64765223999999999</v>
      </c>
      <c r="Y372" s="184">
        <v>0.6441228</v>
      </c>
      <c r="Z372" s="184">
        <v>0.6441228</v>
      </c>
      <c r="AA372" s="184">
        <v>0.6335344799999999</v>
      </c>
      <c r="AB372" s="184">
        <v>0.61941671999999992</v>
      </c>
      <c r="AC372" s="184">
        <v>0.60000479999999989</v>
      </c>
      <c r="AD372" s="184">
        <v>0.59647536000000001</v>
      </c>
      <c r="AE372" s="184">
        <v>0.61059311999999999</v>
      </c>
      <c r="AF372" s="184">
        <v>0.5929459199999999</v>
      </c>
      <c r="AG372" s="184">
        <v>0.59118119999999996</v>
      </c>
      <c r="AH372" s="184">
        <v>0.59118119999999996</v>
      </c>
      <c r="AI372" s="184">
        <v>0.59118119999999996</v>
      </c>
    </row>
    <row r="373" spans="2:35" ht="14.25">
      <c r="B373" s="91" t="s">
        <v>329</v>
      </c>
      <c r="C373" s="240" t="s">
        <v>218</v>
      </c>
      <c r="D373" s="182" t="s">
        <v>469</v>
      </c>
      <c r="E373" s="182" t="s">
        <v>469</v>
      </c>
      <c r="F373" s="182" t="s">
        <v>469</v>
      </c>
      <c r="G373" s="182" t="s">
        <v>469</v>
      </c>
      <c r="H373" s="182" t="s">
        <v>469</v>
      </c>
      <c r="I373" s="182" t="s">
        <v>469</v>
      </c>
      <c r="J373" s="182" t="s">
        <v>469</v>
      </c>
      <c r="K373" s="182" t="s">
        <v>469</v>
      </c>
      <c r="L373" s="182" t="s">
        <v>469</v>
      </c>
      <c r="M373" s="182" t="s">
        <v>469</v>
      </c>
      <c r="N373" s="182" t="s">
        <v>469</v>
      </c>
      <c r="O373" s="182" t="s">
        <v>469</v>
      </c>
      <c r="P373" s="182" t="s">
        <v>469</v>
      </c>
      <c r="Q373" s="182" t="s">
        <v>469</v>
      </c>
      <c r="R373" s="182" t="s">
        <v>469</v>
      </c>
      <c r="S373" s="182" t="s">
        <v>469</v>
      </c>
      <c r="T373" s="182" t="s">
        <v>469</v>
      </c>
      <c r="U373" s="182" t="s">
        <v>469</v>
      </c>
      <c r="V373" s="182" t="s">
        <v>469</v>
      </c>
      <c r="W373" s="182">
        <v>4.1176799999999993E-2</v>
      </c>
      <c r="X373" s="184">
        <v>5.6823983999999987E-2</v>
      </c>
      <c r="Y373" s="182">
        <v>3.7588535999999992E-2</v>
      </c>
      <c r="Z373" s="184">
        <v>5.0470991999999992E-2</v>
      </c>
      <c r="AA373" s="184">
        <v>5.4353375999999988E-2</v>
      </c>
      <c r="AB373" s="184">
        <v>6.8000543999999996E-2</v>
      </c>
      <c r="AC373" s="184">
        <v>7.6588848000000001E-2</v>
      </c>
      <c r="AD373" s="184">
        <v>8.2530071999999996E-2</v>
      </c>
      <c r="AE373" s="182">
        <v>4.0117967999999997E-2</v>
      </c>
      <c r="AF373" s="182">
        <v>3.9470903999999994E-2</v>
      </c>
      <c r="AG373" s="182">
        <v>3.6470879999999997E-3</v>
      </c>
      <c r="AH373" s="182" t="s">
        <v>469</v>
      </c>
      <c r="AI373" s="182" t="s">
        <v>469</v>
      </c>
    </row>
    <row r="374" spans="2:35" ht="14.25">
      <c r="B374" s="359" t="s">
        <v>399</v>
      </c>
      <c r="C374" s="240" t="s">
        <v>218</v>
      </c>
      <c r="D374" s="182" t="str">
        <f>IF(SUM(D371,D372,D373)=0, "NO", SUM(D371,D372,D373))</f>
        <v>NO</v>
      </c>
      <c r="E374" s="182" t="str">
        <f t="shared" ref="E374:AB374" si="584">IF(SUM(E371,E372,E373)=0, "NO", SUM(E371,E372,E373))</f>
        <v>NO</v>
      </c>
      <c r="F374" s="182" t="str">
        <f t="shared" si="584"/>
        <v>NO</v>
      </c>
      <c r="G374" s="182" t="str">
        <f t="shared" si="584"/>
        <v>NO</v>
      </c>
      <c r="H374" s="182" t="str">
        <f t="shared" si="584"/>
        <v>NO</v>
      </c>
      <c r="I374" s="182" t="str">
        <f t="shared" si="584"/>
        <v>NO</v>
      </c>
      <c r="J374" s="182" t="str">
        <f t="shared" si="584"/>
        <v>NO</v>
      </c>
      <c r="K374" s="182" t="str">
        <f t="shared" si="584"/>
        <v>NO</v>
      </c>
      <c r="L374" s="182" t="str">
        <f t="shared" si="584"/>
        <v>NO</v>
      </c>
      <c r="M374" s="184">
        <f t="shared" si="584"/>
        <v>5.2274747281105996E-2</v>
      </c>
      <c r="N374" s="184">
        <f t="shared" si="584"/>
        <v>8.0713583352323842E-2</v>
      </c>
      <c r="O374" s="184">
        <f t="shared" si="584"/>
        <v>0.12381798399999998</v>
      </c>
      <c r="P374" s="184">
        <f t="shared" si="584"/>
        <v>0.20428029459854014</v>
      </c>
      <c r="Q374" s="184">
        <f t="shared" si="584"/>
        <v>0.27855541991489358</v>
      </c>
      <c r="R374" s="184">
        <f t="shared" si="584"/>
        <v>0.33954106329113926</v>
      </c>
      <c r="S374" s="184">
        <f t="shared" si="584"/>
        <v>0.39525599999999994</v>
      </c>
      <c r="T374" s="184">
        <f t="shared" si="584"/>
        <v>0.43442946200506327</v>
      </c>
      <c r="U374" s="184">
        <f t="shared" si="584"/>
        <v>0.48452591135691314</v>
      </c>
      <c r="V374" s="185">
        <f t="shared" si="584"/>
        <v>0.674593632</v>
      </c>
      <c r="W374" s="185">
        <f t="shared" si="584"/>
        <v>0.70647623999999998</v>
      </c>
      <c r="X374" s="185">
        <f t="shared" si="584"/>
        <v>0.70447622399999998</v>
      </c>
      <c r="Y374" s="185">
        <f t="shared" si="584"/>
        <v>0.681711336</v>
      </c>
      <c r="Z374" s="185">
        <f t="shared" si="584"/>
        <v>0.69459379200000004</v>
      </c>
      <c r="AA374" s="185">
        <f t="shared" si="584"/>
        <v>0.68788785599999991</v>
      </c>
      <c r="AB374" s="185">
        <f t="shared" si="584"/>
        <v>0.68741726399999992</v>
      </c>
      <c r="AC374" s="185">
        <f t="shared" ref="AC374:AD374" si="585">IF(SUM(AC371,AC372,AC373)=0, "NO", SUM(AC371,AC372,AC373))</f>
        <v>0.67659364799999988</v>
      </c>
      <c r="AD374" s="185">
        <f t="shared" si="585"/>
        <v>0.67900543199999996</v>
      </c>
      <c r="AE374" s="185">
        <f t="shared" ref="AE374:AF374" si="586">IF(SUM(AE371,AE372,AE373)=0, "NO", SUM(AE371,AE372,AE373))</f>
        <v>0.65071108799999999</v>
      </c>
      <c r="AF374" s="185">
        <f t="shared" si="586"/>
        <v>0.63241682399999988</v>
      </c>
      <c r="AG374" s="185">
        <f t="shared" ref="AG374:AH374" si="587">IF(SUM(AG371,AG372,AG373)=0, "NO", SUM(AG371,AG372,AG373))</f>
        <v>0.59482828799999998</v>
      </c>
      <c r="AH374" s="185">
        <f t="shared" si="587"/>
        <v>0.59118119999999996</v>
      </c>
      <c r="AI374" s="185">
        <f t="shared" ref="AI374" si="588">IF(SUM(AI371,AI372,AI373)=0, "NO", SUM(AI371,AI372,AI373))</f>
        <v>0.59118119999999996</v>
      </c>
    </row>
    <row r="375" spans="2:35" ht="12.75">
      <c r="B375" s="241"/>
      <c r="C375" s="241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210"/>
      <c r="AH375" s="241"/>
      <c r="AI375" s="241"/>
    </row>
    <row r="376" spans="2:35" ht="12.75">
      <c r="B376" s="25"/>
      <c r="C376" s="84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</row>
    <row r="377" spans="2:35" ht="12.75">
      <c r="B377" s="371" t="s">
        <v>423</v>
      </c>
      <c r="C377" s="84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</row>
    <row r="378" spans="2:35" ht="12.75">
      <c r="B378" s="122" t="s">
        <v>128</v>
      </c>
      <c r="C378" s="122" t="s">
        <v>129</v>
      </c>
      <c r="D378" s="123">
        <v>1990</v>
      </c>
      <c r="E378" s="123">
        <f t="shared" ref="E378:AI378" si="589">D378+1</f>
        <v>1991</v>
      </c>
      <c r="F378" s="123">
        <f t="shared" si="589"/>
        <v>1992</v>
      </c>
      <c r="G378" s="123">
        <f t="shared" si="589"/>
        <v>1993</v>
      </c>
      <c r="H378" s="123">
        <f t="shared" si="589"/>
        <v>1994</v>
      </c>
      <c r="I378" s="123">
        <f t="shared" si="589"/>
        <v>1995</v>
      </c>
      <c r="J378" s="123">
        <f t="shared" si="589"/>
        <v>1996</v>
      </c>
      <c r="K378" s="123">
        <f t="shared" si="589"/>
        <v>1997</v>
      </c>
      <c r="L378" s="123">
        <f t="shared" si="589"/>
        <v>1998</v>
      </c>
      <c r="M378" s="123">
        <f t="shared" si="589"/>
        <v>1999</v>
      </c>
      <c r="N378" s="123">
        <f t="shared" si="589"/>
        <v>2000</v>
      </c>
      <c r="O378" s="123">
        <f t="shared" si="589"/>
        <v>2001</v>
      </c>
      <c r="P378" s="123">
        <f t="shared" si="589"/>
        <v>2002</v>
      </c>
      <c r="Q378" s="123">
        <f t="shared" si="589"/>
        <v>2003</v>
      </c>
      <c r="R378" s="123">
        <f t="shared" si="589"/>
        <v>2004</v>
      </c>
      <c r="S378" s="123">
        <f t="shared" si="589"/>
        <v>2005</v>
      </c>
      <c r="T378" s="123">
        <f t="shared" si="589"/>
        <v>2006</v>
      </c>
      <c r="U378" s="123">
        <f t="shared" si="589"/>
        <v>2007</v>
      </c>
      <c r="V378" s="123">
        <f t="shared" si="589"/>
        <v>2008</v>
      </c>
      <c r="W378" s="123">
        <f t="shared" si="589"/>
        <v>2009</v>
      </c>
      <c r="X378" s="123">
        <f t="shared" si="589"/>
        <v>2010</v>
      </c>
      <c r="Y378" s="123">
        <f t="shared" si="589"/>
        <v>2011</v>
      </c>
      <c r="Z378" s="123">
        <f t="shared" si="589"/>
        <v>2012</v>
      </c>
      <c r="AA378" s="123">
        <f t="shared" si="589"/>
        <v>2013</v>
      </c>
      <c r="AB378" s="123">
        <f t="shared" si="589"/>
        <v>2014</v>
      </c>
      <c r="AC378" s="123">
        <f t="shared" si="589"/>
        <v>2015</v>
      </c>
      <c r="AD378" s="123">
        <f t="shared" si="589"/>
        <v>2016</v>
      </c>
      <c r="AE378" s="123">
        <f t="shared" si="589"/>
        <v>2017</v>
      </c>
      <c r="AF378" s="123">
        <f t="shared" si="589"/>
        <v>2018</v>
      </c>
      <c r="AG378" s="123">
        <f t="shared" si="589"/>
        <v>2019</v>
      </c>
      <c r="AH378" s="123">
        <f t="shared" si="589"/>
        <v>2020</v>
      </c>
      <c r="AI378" s="123">
        <f t="shared" si="589"/>
        <v>2021</v>
      </c>
    </row>
    <row r="379" spans="2:35" ht="12.75">
      <c r="B379" s="91" t="s">
        <v>321</v>
      </c>
      <c r="C379" s="92" t="s">
        <v>322</v>
      </c>
      <c r="D379" s="96">
        <v>0</v>
      </c>
      <c r="E379" s="96">
        <v>0</v>
      </c>
      <c r="F379" s="96">
        <v>0</v>
      </c>
      <c r="G379" s="96">
        <v>0</v>
      </c>
      <c r="H379" s="96">
        <v>0</v>
      </c>
      <c r="I379" s="96">
        <v>0</v>
      </c>
      <c r="J379" s="94">
        <v>2E-3</v>
      </c>
      <c r="K379" s="94">
        <v>2E-3</v>
      </c>
      <c r="L379" s="94">
        <v>2E-3</v>
      </c>
      <c r="M379" s="94">
        <v>2E-3</v>
      </c>
      <c r="N379" s="94">
        <v>2E-3</v>
      </c>
      <c r="O379" s="94">
        <v>2E-3</v>
      </c>
      <c r="P379" s="94">
        <v>2E-3</v>
      </c>
      <c r="Q379" s="94">
        <v>2E-3</v>
      </c>
      <c r="R379" s="94">
        <v>2E-3</v>
      </c>
      <c r="S379" s="94">
        <v>2E-3</v>
      </c>
      <c r="T379" s="94">
        <v>2E-3</v>
      </c>
      <c r="U379" s="94">
        <v>2E-3</v>
      </c>
      <c r="V379" s="94">
        <v>2E-3</v>
      </c>
      <c r="W379" s="94">
        <v>2E-3</v>
      </c>
      <c r="X379" s="94">
        <v>2E-3</v>
      </c>
      <c r="Y379" s="94">
        <v>2E-3</v>
      </c>
      <c r="Z379" s="94">
        <v>2E-3</v>
      </c>
      <c r="AA379" s="94">
        <v>2E-3</v>
      </c>
      <c r="AB379" s="94">
        <v>2E-3</v>
      </c>
      <c r="AC379" s="94">
        <v>2E-3</v>
      </c>
      <c r="AD379" s="94">
        <v>2E-3</v>
      </c>
      <c r="AE379" s="94">
        <v>2E-3</v>
      </c>
      <c r="AF379" s="94">
        <v>2E-3</v>
      </c>
      <c r="AG379" s="94">
        <v>2E-3</v>
      </c>
      <c r="AH379" s="94">
        <v>2E-3</v>
      </c>
      <c r="AI379" s="94">
        <v>2E-3</v>
      </c>
    </row>
    <row r="380" spans="2:35" ht="12.75">
      <c r="B380" s="91" t="s">
        <v>323</v>
      </c>
      <c r="C380" s="92" t="s">
        <v>322</v>
      </c>
      <c r="D380" s="96">
        <v>0</v>
      </c>
      <c r="E380" s="96">
        <v>0</v>
      </c>
      <c r="F380" s="96">
        <v>0</v>
      </c>
      <c r="G380" s="96">
        <v>0</v>
      </c>
      <c r="H380" s="96">
        <v>0</v>
      </c>
      <c r="I380" s="96">
        <v>0</v>
      </c>
      <c r="J380" s="102">
        <v>0.15</v>
      </c>
      <c r="K380" s="102">
        <v>0.15</v>
      </c>
      <c r="L380" s="102">
        <v>0.15</v>
      </c>
      <c r="M380" s="102">
        <v>0.15</v>
      </c>
      <c r="N380" s="102">
        <v>0.15</v>
      </c>
      <c r="O380" s="102">
        <v>0.15</v>
      </c>
      <c r="P380" s="102">
        <v>0.15</v>
      </c>
      <c r="Q380" s="102">
        <v>0.15</v>
      </c>
      <c r="R380" s="102">
        <v>0.15</v>
      </c>
      <c r="S380" s="102">
        <v>0.15</v>
      </c>
      <c r="T380" s="102">
        <v>0.15</v>
      </c>
      <c r="U380" s="102">
        <v>0.15</v>
      </c>
      <c r="V380" s="102">
        <v>0.15</v>
      </c>
      <c r="W380" s="102">
        <v>0.15</v>
      </c>
      <c r="X380" s="102">
        <v>0.15</v>
      </c>
      <c r="Y380" s="102">
        <v>0.15</v>
      </c>
      <c r="Z380" s="102">
        <v>0.15</v>
      </c>
      <c r="AA380" s="102">
        <v>0.15</v>
      </c>
      <c r="AB380" s="102">
        <v>0.15</v>
      </c>
      <c r="AC380" s="102">
        <v>0.15</v>
      </c>
      <c r="AD380" s="102">
        <v>0.15</v>
      </c>
      <c r="AE380" s="102">
        <v>0.15</v>
      </c>
      <c r="AF380" s="102">
        <v>0.15</v>
      </c>
      <c r="AG380" s="102">
        <v>0.15</v>
      </c>
      <c r="AH380" s="102">
        <v>0.15</v>
      </c>
      <c r="AI380" s="102">
        <v>0.15</v>
      </c>
    </row>
    <row r="381" spans="2:35" ht="12.75">
      <c r="B381" s="91" t="s">
        <v>326</v>
      </c>
      <c r="C381" s="92" t="s">
        <v>322</v>
      </c>
      <c r="D381" s="102">
        <v>0</v>
      </c>
      <c r="E381" s="102">
        <v>0</v>
      </c>
      <c r="F381" s="102">
        <v>0</v>
      </c>
      <c r="G381" s="102">
        <v>0</v>
      </c>
      <c r="H381" s="102">
        <v>0</v>
      </c>
      <c r="I381" s="102">
        <v>0</v>
      </c>
      <c r="J381" s="102">
        <v>0</v>
      </c>
      <c r="K381" s="102">
        <v>0</v>
      </c>
      <c r="L381" s="102">
        <v>0</v>
      </c>
      <c r="M381" s="102">
        <v>0</v>
      </c>
      <c r="N381" s="102">
        <v>0</v>
      </c>
      <c r="O381" s="102">
        <v>0</v>
      </c>
      <c r="P381" s="102">
        <v>0.35</v>
      </c>
      <c r="Q381" s="102">
        <v>0.28999999999999998</v>
      </c>
      <c r="R381" s="102">
        <v>0.3</v>
      </c>
      <c r="S381" s="102">
        <v>0.31</v>
      </c>
      <c r="T381" s="102">
        <v>0.32</v>
      </c>
      <c r="U381" s="102">
        <v>0.27</v>
      </c>
      <c r="V381" s="102">
        <v>0.28000000000000003</v>
      </c>
      <c r="W381" s="102">
        <v>0.3</v>
      </c>
      <c r="X381" s="102">
        <v>0.31</v>
      </c>
      <c r="Y381" s="102">
        <v>0.28999999999999998</v>
      </c>
      <c r="Z381" s="102">
        <v>0.34</v>
      </c>
      <c r="AA381" s="102">
        <v>0.34</v>
      </c>
      <c r="AB381" s="102">
        <v>0.32</v>
      </c>
      <c r="AC381" s="102">
        <v>0.38</v>
      </c>
      <c r="AD381" s="102">
        <v>0.39</v>
      </c>
      <c r="AE381" s="102">
        <v>0.38</v>
      </c>
      <c r="AF381" s="102">
        <v>0.39</v>
      </c>
      <c r="AG381" s="102">
        <v>0.38</v>
      </c>
      <c r="AH381" s="102">
        <v>0.41</v>
      </c>
      <c r="AI381" s="102">
        <v>0.4</v>
      </c>
    </row>
    <row r="382" spans="2:35" ht="14.25">
      <c r="B382" s="91" t="s">
        <v>327</v>
      </c>
      <c r="C382" s="240" t="s">
        <v>218</v>
      </c>
      <c r="D382" s="98" t="s">
        <v>469</v>
      </c>
      <c r="E382" s="98" t="s">
        <v>469</v>
      </c>
      <c r="F382" s="98" t="s">
        <v>469</v>
      </c>
      <c r="G382" s="98" t="s">
        <v>469</v>
      </c>
      <c r="H382" s="98" t="s">
        <v>469</v>
      </c>
      <c r="I382" s="98" t="s">
        <v>469</v>
      </c>
      <c r="J382" s="99">
        <v>5.7200000000000001E-5</v>
      </c>
      <c r="K382" s="99">
        <v>2.288E-4</v>
      </c>
      <c r="L382" s="98">
        <v>7.4360000000000008E-4</v>
      </c>
      <c r="M382" s="98">
        <v>6.8639999999999999E-4</v>
      </c>
      <c r="N382" s="177">
        <v>7.8726720000000007E-3</v>
      </c>
      <c r="O382" s="177">
        <v>1.8653823999999996E-2</v>
      </c>
      <c r="P382" s="183">
        <v>5.5616527999999998E-2</v>
      </c>
      <c r="Q382" s="177">
        <v>3.1372799999999999E-2</v>
      </c>
      <c r="R382" s="183">
        <v>5.4902399999999997E-2</v>
      </c>
      <c r="S382" s="183">
        <v>6.6353472000000011E-2</v>
      </c>
      <c r="T382" s="183">
        <v>8.1804576000000004E-2</v>
      </c>
      <c r="U382" s="183">
        <v>0.10564790400000001</v>
      </c>
      <c r="V382" s="183">
        <v>0.13255007999999999</v>
      </c>
      <c r="W382" s="183">
        <v>0.13772659199999998</v>
      </c>
      <c r="X382" s="183">
        <v>0.12360883199999999</v>
      </c>
      <c r="Y382" s="183">
        <v>0.21506054399999999</v>
      </c>
      <c r="Z382" s="183">
        <v>0.30521247599999995</v>
      </c>
      <c r="AA382" s="183">
        <v>0.36091415199999999</v>
      </c>
      <c r="AB382" s="183">
        <v>0.25608761000000002</v>
      </c>
      <c r="AC382" s="183">
        <v>0.24127857</v>
      </c>
      <c r="AD382" s="183">
        <v>0.43191667599999994</v>
      </c>
      <c r="AE382" s="183">
        <v>0.43324236799999999</v>
      </c>
      <c r="AF382" s="183">
        <v>0.3418426334000001</v>
      </c>
      <c r="AG382" s="183">
        <v>0.33028791899999999</v>
      </c>
      <c r="AH382" s="183">
        <v>0.34882275540000002</v>
      </c>
      <c r="AI382" s="183">
        <v>0.28585092960000003</v>
      </c>
    </row>
    <row r="383" spans="2:35" ht="14.25">
      <c r="B383" s="91" t="s">
        <v>328</v>
      </c>
      <c r="C383" s="240" t="s">
        <v>218</v>
      </c>
      <c r="D383" s="98" t="s">
        <v>469</v>
      </c>
      <c r="E383" s="98" t="s">
        <v>469</v>
      </c>
      <c r="F383" s="98" t="s">
        <v>469</v>
      </c>
      <c r="G383" s="98" t="s">
        <v>469</v>
      </c>
      <c r="H383" s="98" t="s">
        <v>469</v>
      </c>
      <c r="I383" s="98" t="s">
        <v>469</v>
      </c>
      <c r="J383" s="177">
        <v>8.1901697275654963E-3</v>
      </c>
      <c r="K383" s="177">
        <v>3.9792808988764042E-2</v>
      </c>
      <c r="L383" s="183">
        <v>0.13718435602812554</v>
      </c>
      <c r="M383" s="183">
        <v>0.2132502706883217</v>
      </c>
      <c r="N383" s="175">
        <v>1.163433219230769</v>
      </c>
      <c r="O383" s="175">
        <v>3.4310323480639369</v>
      </c>
      <c r="P383" s="175">
        <v>8.0852341013752458</v>
      </c>
      <c r="Q383" s="175">
        <v>11.442263078981867</v>
      </c>
      <c r="R383" s="175">
        <v>17.17506333267476</v>
      </c>
      <c r="S383" s="175">
        <v>23.78325652951629</v>
      </c>
      <c r="T383" s="175">
        <v>32.179805395227767</v>
      </c>
      <c r="U383" s="175">
        <v>41.520998002615201</v>
      </c>
      <c r="V383" s="175">
        <v>51.776131995040814</v>
      </c>
      <c r="W383" s="175">
        <v>61.845294802827887</v>
      </c>
      <c r="X383" s="175">
        <v>76.947926678707489</v>
      </c>
      <c r="Y383" s="175">
        <v>94.493866209170818</v>
      </c>
      <c r="Z383" s="175">
        <v>123.65445505473419</v>
      </c>
      <c r="AA383" s="175">
        <v>161.42795293292625</v>
      </c>
      <c r="AB383" s="175">
        <v>175.38345116479445</v>
      </c>
      <c r="AC383" s="175">
        <v>190.72319723825868</v>
      </c>
      <c r="AD383" s="175">
        <v>206.49250137326442</v>
      </c>
      <c r="AE383" s="175">
        <v>223.00150361968366</v>
      </c>
      <c r="AF383" s="175">
        <v>249.11970585544185</v>
      </c>
      <c r="AG383" s="175">
        <v>273.35944604119578</v>
      </c>
      <c r="AH383" s="175">
        <v>296.7045491810959</v>
      </c>
      <c r="AI383" s="175">
        <v>308.78956666641614</v>
      </c>
    </row>
    <row r="384" spans="2:35" ht="14.25">
      <c r="B384" s="91" t="s">
        <v>329</v>
      </c>
      <c r="C384" s="240" t="s">
        <v>218</v>
      </c>
      <c r="D384" s="98" t="s">
        <v>469</v>
      </c>
      <c r="E384" s="98" t="s">
        <v>469</v>
      </c>
      <c r="F384" s="98" t="s">
        <v>469</v>
      </c>
      <c r="G384" s="98" t="s">
        <v>469</v>
      </c>
      <c r="H384" s="98" t="s">
        <v>469</v>
      </c>
      <c r="I384" s="98" t="s">
        <v>469</v>
      </c>
      <c r="J384" s="98" t="s">
        <v>469</v>
      </c>
      <c r="K384" s="98" t="s">
        <v>469</v>
      </c>
      <c r="L384" s="98" t="s">
        <v>469</v>
      </c>
      <c r="M384" s="98" t="s">
        <v>469</v>
      </c>
      <c r="N384" s="98" t="s">
        <v>469</v>
      </c>
      <c r="O384" s="98" t="s">
        <v>469</v>
      </c>
      <c r="P384" s="98" t="s">
        <v>469</v>
      </c>
      <c r="Q384" s="98" t="s">
        <v>469</v>
      </c>
      <c r="R384" s="98" t="s">
        <v>469</v>
      </c>
      <c r="S384" s="98" t="s">
        <v>469</v>
      </c>
      <c r="T384" s="98" t="s">
        <v>469</v>
      </c>
      <c r="U384" s="98" t="s">
        <v>469</v>
      </c>
      <c r="V384" s="98" t="s">
        <v>469</v>
      </c>
      <c r="W384" s="177">
        <v>9.4783782453261439E-3</v>
      </c>
      <c r="X384" s="177">
        <v>2.3614875428571422E-2</v>
      </c>
      <c r="Y384" s="183">
        <v>0.10172249026248364</v>
      </c>
      <c r="Z384" s="183">
        <v>8.0638886308875557E-2</v>
      </c>
      <c r="AA384" s="183">
        <v>0.76082906833310471</v>
      </c>
      <c r="AB384" s="183">
        <v>1.8423208717691901</v>
      </c>
      <c r="AC384" s="183">
        <v>1.7132605477236713</v>
      </c>
      <c r="AD384" s="183">
        <v>2.5650192127999998</v>
      </c>
      <c r="AE384" s="183">
        <v>4.1102082264950761</v>
      </c>
      <c r="AF384" s="183">
        <v>5.418153242208879</v>
      </c>
      <c r="AG384" s="183">
        <v>5.9127707742131808</v>
      </c>
      <c r="AH384" s="183">
        <v>5.9142423869061567</v>
      </c>
      <c r="AI384" s="183">
        <v>6.9754840210285707</v>
      </c>
    </row>
    <row r="385" spans="2:35" ht="14.25">
      <c r="B385" s="359" t="s">
        <v>400</v>
      </c>
      <c r="C385" s="240" t="s">
        <v>218</v>
      </c>
      <c r="D385" s="103" t="str">
        <f>IF(SUM(D382,D383,D384)=0,"NO",SUM(D382,D383,D384))</f>
        <v>NO</v>
      </c>
      <c r="E385" s="103" t="str">
        <f t="shared" ref="E385:AB385" si="590">IF(SUM(E382,E383,E384)=0,"NO",SUM(E382,E383,E384))</f>
        <v>NO</v>
      </c>
      <c r="F385" s="103" t="str">
        <f t="shared" si="590"/>
        <v>NO</v>
      </c>
      <c r="G385" s="103" t="str">
        <f t="shared" si="590"/>
        <v>NO</v>
      </c>
      <c r="H385" s="103" t="str">
        <f t="shared" si="590"/>
        <v>NO</v>
      </c>
      <c r="I385" s="103" t="str">
        <f t="shared" si="590"/>
        <v>NO</v>
      </c>
      <c r="J385" s="145">
        <f t="shared" si="590"/>
        <v>8.2473697275654966E-3</v>
      </c>
      <c r="K385" s="145">
        <f t="shared" si="590"/>
        <v>4.0021608988764043E-2</v>
      </c>
      <c r="L385" s="144">
        <f t="shared" si="590"/>
        <v>0.13792795602812555</v>
      </c>
      <c r="M385" s="144">
        <f t="shared" si="590"/>
        <v>0.2139366706883217</v>
      </c>
      <c r="N385" s="93">
        <f t="shared" si="590"/>
        <v>1.171305891230769</v>
      </c>
      <c r="O385" s="93">
        <f t="shared" si="590"/>
        <v>3.4496861720639367</v>
      </c>
      <c r="P385" s="93">
        <f t="shared" si="590"/>
        <v>8.1408506293752456</v>
      </c>
      <c r="Q385" s="93">
        <f t="shared" si="590"/>
        <v>11.473635878981867</v>
      </c>
      <c r="R385" s="93">
        <f t="shared" si="590"/>
        <v>17.22996573267476</v>
      </c>
      <c r="S385" s="93">
        <f t="shared" si="590"/>
        <v>23.84961000151629</v>
      </c>
      <c r="T385" s="93">
        <f t="shared" si="590"/>
        <v>32.26160997122777</v>
      </c>
      <c r="U385" s="93">
        <f t="shared" si="590"/>
        <v>41.626645906615202</v>
      </c>
      <c r="V385" s="93">
        <f t="shared" si="590"/>
        <v>51.908682075040815</v>
      </c>
      <c r="W385" s="93">
        <f t="shared" si="590"/>
        <v>61.992499773073213</v>
      </c>
      <c r="X385" s="93">
        <f t="shared" si="590"/>
        <v>77.095150386136069</v>
      </c>
      <c r="Y385" s="93">
        <f t="shared" si="590"/>
        <v>94.810649243433303</v>
      </c>
      <c r="Z385" s="93">
        <f t="shared" si="590"/>
        <v>124.04030641704306</v>
      </c>
      <c r="AA385" s="93">
        <f t="shared" si="590"/>
        <v>162.54969615325933</v>
      </c>
      <c r="AB385" s="93">
        <f t="shared" si="590"/>
        <v>177.48185964656366</v>
      </c>
      <c r="AC385" s="93">
        <f t="shared" ref="AC385:AD385" si="591">IF(SUM(AC382,AC383,AC384)=0,"NO",SUM(AC382,AC383,AC384))</f>
        <v>192.67773635598235</v>
      </c>
      <c r="AD385" s="93">
        <f t="shared" si="591"/>
        <v>209.4894372620644</v>
      </c>
      <c r="AE385" s="93">
        <f t="shared" ref="AE385:AF385" si="592">IF(SUM(AE382,AE383,AE384)=0,"NO",SUM(AE382,AE383,AE384))</f>
        <v>227.54495421417874</v>
      </c>
      <c r="AF385" s="93">
        <f t="shared" si="592"/>
        <v>254.87970173105074</v>
      </c>
      <c r="AG385" s="93">
        <f t="shared" ref="AG385:AH385" si="593">IF(SUM(AG382,AG383,AG384)=0,"NO",SUM(AG382,AG383,AG384))</f>
        <v>279.60250473440897</v>
      </c>
      <c r="AH385" s="93">
        <f t="shared" si="593"/>
        <v>302.96761432340207</v>
      </c>
      <c r="AI385" s="93">
        <f t="shared" ref="AI385" si="594">IF(SUM(AI382,AI383,AI384)=0,"NO",SUM(AI382,AI383,AI384))</f>
        <v>316.0509016170447</v>
      </c>
    </row>
    <row r="386" spans="2:35" ht="12.75">
      <c r="B386" s="210"/>
      <c r="C386" s="241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210"/>
      <c r="AH386" s="241"/>
      <c r="AI386" s="241"/>
    </row>
    <row r="387" spans="2:35" ht="12.75">
      <c r="B387" s="24"/>
      <c r="C387" s="2"/>
      <c r="D387" s="1"/>
      <c r="E387" s="1"/>
      <c r="F387" s="1"/>
      <c r="G387" s="1"/>
      <c r="H387" s="1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 ht="12.75">
      <c r="B388" s="235" t="s">
        <v>424</v>
      </c>
      <c r="C388" s="68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 ht="12.75">
      <c r="B389" s="307" t="s">
        <v>128</v>
      </c>
      <c r="C389" s="122" t="s">
        <v>129</v>
      </c>
      <c r="D389" s="123">
        <v>1990</v>
      </c>
      <c r="E389" s="123">
        <f t="shared" ref="E389:R389" si="595">D389+1</f>
        <v>1991</v>
      </c>
      <c r="F389" s="123">
        <f t="shared" si="595"/>
        <v>1992</v>
      </c>
      <c r="G389" s="123">
        <f t="shared" si="595"/>
        <v>1993</v>
      </c>
      <c r="H389" s="123">
        <f t="shared" si="595"/>
        <v>1994</v>
      </c>
      <c r="I389" s="123">
        <f t="shared" si="595"/>
        <v>1995</v>
      </c>
      <c r="J389" s="123">
        <f t="shared" si="595"/>
        <v>1996</v>
      </c>
      <c r="K389" s="123">
        <f t="shared" si="595"/>
        <v>1997</v>
      </c>
      <c r="L389" s="123">
        <f t="shared" si="595"/>
        <v>1998</v>
      </c>
      <c r="M389" s="123">
        <f t="shared" si="595"/>
        <v>1999</v>
      </c>
      <c r="N389" s="123">
        <f t="shared" si="595"/>
        <v>2000</v>
      </c>
      <c r="O389" s="123">
        <f t="shared" si="595"/>
        <v>2001</v>
      </c>
      <c r="P389" s="123">
        <f t="shared" si="595"/>
        <v>2002</v>
      </c>
      <c r="Q389" s="123">
        <f t="shared" si="595"/>
        <v>2003</v>
      </c>
      <c r="R389" s="123">
        <f t="shared" si="595"/>
        <v>2004</v>
      </c>
      <c r="S389" s="123">
        <f t="shared" ref="S389:AI389" si="596">R389+1</f>
        <v>2005</v>
      </c>
      <c r="T389" s="123">
        <f t="shared" si="596"/>
        <v>2006</v>
      </c>
      <c r="U389" s="123">
        <f t="shared" si="596"/>
        <v>2007</v>
      </c>
      <c r="V389" s="123">
        <f t="shared" si="596"/>
        <v>2008</v>
      </c>
      <c r="W389" s="123">
        <f t="shared" si="596"/>
        <v>2009</v>
      </c>
      <c r="X389" s="123">
        <f t="shared" si="596"/>
        <v>2010</v>
      </c>
      <c r="Y389" s="123">
        <f t="shared" si="596"/>
        <v>2011</v>
      </c>
      <c r="Z389" s="123">
        <f t="shared" si="596"/>
        <v>2012</v>
      </c>
      <c r="AA389" s="123">
        <f t="shared" si="596"/>
        <v>2013</v>
      </c>
      <c r="AB389" s="123">
        <f t="shared" si="596"/>
        <v>2014</v>
      </c>
      <c r="AC389" s="123">
        <f t="shared" si="596"/>
        <v>2015</v>
      </c>
      <c r="AD389" s="123">
        <f t="shared" si="596"/>
        <v>2016</v>
      </c>
      <c r="AE389" s="123">
        <f t="shared" si="596"/>
        <v>2017</v>
      </c>
      <c r="AF389" s="123">
        <f t="shared" si="596"/>
        <v>2018</v>
      </c>
      <c r="AG389" s="123">
        <f t="shared" si="596"/>
        <v>2019</v>
      </c>
      <c r="AH389" s="123">
        <f t="shared" si="596"/>
        <v>2020</v>
      </c>
      <c r="AI389" s="123">
        <f t="shared" si="596"/>
        <v>2021</v>
      </c>
    </row>
    <row r="390" spans="2:35" ht="12.75">
      <c r="B390" s="142" t="s">
        <v>331</v>
      </c>
      <c r="C390" s="133" t="s">
        <v>288</v>
      </c>
      <c r="D390" s="338" t="s">
        <v>469</v>
      </c>
      <c r="E390" s="338" t="s">
        <v>469</v>
      </c>
      <c r="F390" s="338" t="s">
        <v>469</v>
      </c>
      <c r="G390" s="338" t="s">
        <v>469</v>
      </c>
      <c r="H390" s="338" t="s">
        <v>469</v>
      </c>
      <c r="I390" s="338" t="s">
        <v>469</v>
      </c>
      <c r="J390" s="338" t="s">
        <v>469</v>
      </c>
      <c r="K390" s="338" t="s">
        <v>469</v>
      </c>
      <c r="L390" s="338">
        <v>135.327</v>
      </c>
      <c r="M390" s="338">
        <v>515.21199999999999</v>
      </c>
      <c r="N390" s="338">
        <v>1077.2629999999999</v>
      </c>
      <c r="O390" s="338">
        <v>2576.029</v>
      </c>
      <c r="P390" s="338">
        <v>2912.96</v>
      </c>
      <c r="Q390" s="338">
        <v>4101.4669999999996</v>
      </c>
      <c r="R390" s="338">
        <v>4321.4459999999999</v>
      </c>
      <c r="S390" s="338">
        <v>3980.8510000000001</v>
      </c>
      <c r="T390" s="338">
        <v>4116.308</v>
      </c>
      <c r="U390" s="338">
        <v>4172.1400000000003</v>
      </c>
      <c r="V390" s="338">
        <v>3970.4</v>
      </c>
      <c r="W390" s="338">
        <v>2618.3719999999998</v>
      </c>
      <c r="X390" s="338">
        <v>3460.2869999999998</v>
      </c>
      <c r="Y390" s="338">
        <v>3332.0619999999999</v>
      </c>
      <c r="Z390" s="338">
        <v>3607.73</v>
      </c>
      <c r="AA390" s="338">
        <v>3919.96</v>
      </c>
      <c r="AB390" s="338">
        <v>3507.1260000000002</v>
      </c>
      <c r="AC390" s="338">
        <v>4159.8220000000001</v>
      </c>
      <c r="AD390" s="338">
        <v>4079.837</v>
      </c>
      <c r="AE390" s="338">
        <v>4192.5159999999996</v>
      </c>
      <c r="AF390" s="338">
        <v>4357.9189999999999</v>
      </c>
      <c r="AG390" s="338">
        <v>3890.7289999999998</v>
      </c>
      <c r="AH390" s="338">
        <v>4077.9479999999999</v>
      </c>
      <c r="AI390" s="338">
        <v>3405.692</v>
      </c>
    </row>
    <row r="391" spans="2:35" ht="12.75">
      <c r="B391" s="142" t="s">
        <v>313</v>
      </c>
      <c r="C391" s="133" t="s">
        <v>290</v>
      </c>
      <c r="D391" s="338">
        <v>1000</v>
      </c>
      <c r="E391" s="338">
        <v>1000</v>
      </c>
      <c r="F391" s="338">
        <v>1000</v>
      </c>
      <c r="G391" s="338">
        <v>1000</v>
      </c>
      <c r="H391" s="338">
        <v>1000</v>
      </c>
      <c r="I391" s="338">
        <v>1000</v>
      </c>
      <c r="J391" s="338">
        <v>1000</v>
      </c>
      <c r="K391" s="338">
        <v>1000</v>
      </c>
      <c r="L391" s="338">
        <v>1000</v>
      </c>
      <c r="M391" s="338">
        <v>1000</v>
      </c>
      <c r="N391" s="338">
        <v>1000</v>
      </c>
      <c r="O391" s="338">
        <v>1000</v>
      </c>
      <c r="P391" s="338">
        <v>1000</v>
      </c>
      <c r="Q391" s="338">
        <v>1000</v>
      </c>
      <c r="R391" s="338">
        <v>1000</v>
      </c>
      <c r="S391" s="338">
        <v>1000</v>
      </c>
      <c r="T391" s="338">
        <v>1000</v>
      </c>
      <c r="U391" s="338">
        <v>1000</v>
      </c>
      <c r="V391" s="338">
        <v>1000</v>
      </c>
      <c r="W391" s="338">
        <v>1000</v>
      </c>
      <c r="X391" s="338">
        <v>1000</v>
      </c>
      <c r="Y391" s="338">
        <v>1000</v>
      </c>
      <c r="Z391" s="338">
        <v>1000</v>
      </c>
      <c r="AA391" s="338">
        <v>1000</v>
      </c>
      <c r="AB391" s="338">
        <v>1000</v>
      </c>
      <c r="AC391" s="338">
        <v>1000</v>
      </c>
      <c r="AD391" s="338">
        <v>1000</v>
      </c>
      <c r="AE391" s="338">
        <v>1000</v>
      </c>
      <c r="AF391" s="338">
        <v>1000</v>
      </c>
      <c r="AG391" s="338">
        <v>1000</v>
      </c>
      <c r="AH391" s="338">
        <v>1000</v>
      </c>
      <c r="AI391" s="338">
        <v>1000</v>
      </c>
    </row>
    <row r="392" spans="2:35" ht="12.75">
      <c r="B392" s="142" t="s">
        <v>332</v>
      </c>
      <c r="C392" s="133" t="s">
        <v>131</v>
      </c>
      <c r="D392" s="339">
        <v>2E-3</v>
      </c>
      <c r="E392" s="339">
        <v>2E-3</v>
      </c>
      <c r="F392" s="339">
        <v>2E-3</v>
      </c>
      <c r="G392" s="339">
        <v>2E-3</v>
      </c>
      <c r="H392" s="339">
        <v>2E-3</v>
      </c>
      <c r="I392" s="339">
        <v>2E-3</v>
      </c>
      <c r="J392" s="339">
        <v>2E-3</v>
      </c>
      <c r="K392" s="339">
        <v>2E-3</v>
      </c>
      <c r="L392" s="339">
        <v>2E-3</v>
      </c>
      <c r="M392" s="339">
        <v>2E-3</v>
      </c>
      <c r="N392" s="339">
        <v>2E-3</v>
      </c>
      <c r="O392" s="339">
        <v>2E-3</v>
      </c>
      <c r="P392" s="339">
        <v>2E-3</v>
      </c>
      <c r="Q392" s="339">
        <v>2E-3</v>
      </c>
      <c r="R392" s="339">
        <v>2E-3</v>
      </c>
      <c r="S392" s="339">
        <v>2E-3</v>
      </c>
      <c r="T392" s="339">
        <v>2E-3</v>
      </c>
      <c r="U392" s="339">
        <v>2E-3</v>
      </c>
      <c r="V392" s="339">
        <v>2.3900000000000002E-3</v>
      </c>
      <c r="W392" s="339">
        <v>2.3900000000000002E-3</v>
      </c>
      <c r="X392" s="339">
        <v>1.7899999999999999E-3</v>
      </c>
      <c r="Y392" s="339">
        <v>1.5399999999999999E-3</v>
      </c>
      <c r="Z392" s="339">
        <v>1.5E-3</v>
      </c>
      <c r="AA392" s="339">
        <v>1.5923028035751397E-3</v>
      </c>
      <c r="AB392" s="339">
        <v>1.5E-3</v>
      </c>
      <c r="AC392" s="339">
        <v>1.33E-3</v>
      </c>
      <c r="AD392" s="339">
        <v>1.1100000000000001E-3</v>
      </c>
      <c r="AE392" s="339">
        <v>1E-3</v>
      </c>
      <c r="AF392" s="339">
        <v>8.9556410794166034E-4</v>
      </c>
      <c r="AG392" s="339">
        <v>8.7519478633905359E-4</v>
      </c>
      <c r="AH392" s="339">
        <v>8.4122455537315947E-4</v>
      </c>
      <c r="AI392" s="339">
        <v>8.0978745042825857E-4</v>
      </c>
    </row>
    <row r="393" spans="2:35" ht="12.75">
      <c r="B393" s="142" t="s">
        <v>333</v>
      </c>
      <c r="C393" s="133" t="s">
        <v>288</v>
      </c>
      <c r="D393" s="338" t="s">
        <v>469</v>
      </c>
      <c r="E393" s="338" t="s">
        <v>469</v>
      </c>
      <c r="F393" s="338" t="s">
        <v>469</v>
      </c>
      <c r="G393" s="338" t="s">
        <v>469</v>
      </c>
      <c r="H393" s="338" t="s">
        <v>469</v>
      </c>
      <c r="I393" s="338" t="s">
        <v>469</v>
      </c>
      <c r="J393" s="338" t="s">
        <v>469</v>
      </c>
      <c r="K393" s="338" t="s">
        <v>469</v>
      </c>
      <c r="L393" s="338">
        <v>135.327</v>
      </c>
      <c r="M393" s="338">
        <v>650.25400874777256</v>
      </c>
      <c r="N393" s="338">
        <v>1726.015474809655</v>
      </c>
      <c r="O393" s="338">
        <v>4297.5981317025762</v>
      </c>
      <c r="P393" s="338">
        <v>7198.7089739186786</v>
      </c>
      <c r="Q393" s="338">
        <v>12056.205132026567</v>
      </c>
      <c r="R393" s="338">
        <v>18752.155490361252</v>
      </c>
      <c r="S393" s="338">
        <v>26091.01837874615</v>
      </c>
      <c r="T393" s="338">
        <v>33238.277335007289</v>
      </c>
      <c r="U393" s="338">
        <v>40355.974513688641</v>
      </c>
      <c r="V393" s="338">
        <v>47584.010471569738</v>
      </c>
      <c r="W393" s="338">
        <v>53965.802095091523</v>
      </c>
      <c r="X393" s="338">
        <v>61540.243963712943</v>
      </c>
      <c r="Y393" s="338">
        <v>68768.62618580916</v>
      </c>
      <c r="Z393" s="338">
        <v>75833.464858091684</v>
      </c>
      <c r="AA393" s="338">
        <v>83349.047667908628</v>
      </c>
      <c r="AB393" s="338">
        <v>89020.138021059436</v>
      </c>
      <c r="AC393" s="338">
        <v>94196.555593390585</v>
      </c>
      <c r="AD393" s="338">
        <v>99157.286250931473</v>
      </c>
      <c r="AE393" s="338">
        <v>104066.85491317026</v>
      </c>
      <c r="AF393" s="338">
        <v>109193.30993779362</v>
      </c>
      <c r="AG393" s="338">
        <v>113317.19293390572</v>
      </c>
      <c r="AH393" s="338">
        <v>117693.2620920136</v>
      </c>
      <c r="AI393" s="338">
        <v>120809.81579831526</v>
      </c>
    </row>
    <row r="394" spans="2:35" ht="12.75">
      <c r="B394" s="142" t="s">
        <v>334</v>
      </c>
      <c r="C394" s="133" t="s">
        <v>335</v>
      </c>
      <c r="D394" s="338" t="s">
        <v>469</v>
      </c>
      <c r="E394" s="338" t="s">
        <v>469</v>
      </c>
      <c r="F394" s="338" t="s">
        <v>469</v>
      </c>
      <c r="G394" s="338" t="s">
        <v>469</v>
      </c>
      <c r="H394" s="338" t="s">
        <v>469</v>
      </c>
      <c r="I394" s="338" t="s">
        <v>469</v>
      </c>
      <c r="J394" s="338" t="s">
        <v>469</v>
      </c>
      <c r="K394" s="338" t="s">
        <v>469</v>
      </c>
      <c r="L394" s="338">
        <v>1000</v>
      </c>
      <c r="M394" s="338">
        <v>1000</v>
      </c>
      <c r="N394" s="338">
        <v>999.99999999999989</v>
      </c>
      <c r="O394" s="338">
        <v>1000</v>
      </c>
      <c r="P394" s="338">
        <v>1000</v>
      </c>
      <c r="Q394" s="338">
        <v>1000</v>
      </c>
      <c r="R394" s="338">
        <v>999.99999999999977</v>
      </c>
      <c r="S394" s="338">
        <v>1000.0000000000002</v>
      </c>
      <c r="T394" s="338">
        <v>1000</v>
      </c>
      <c r="U394" s="338">
        <v>1000</v>
      </c>
      <c r="V394" s="338">
        <v>1000</v>
      </c>
      <c r="W394" s="338">
        <v>1000.0000000000002</v>
      </c>
      <c r="X394" s="338">
        <v>1000</v>
      </c>
      <c r="Y394" s="338">
        <v>1000.0000000000002</v>
      </c>
      <c r="Z394" s="338">
        <v>1000.0000000000002</v>
      </c>
      <c r="AA394" s="338">
        <v>1000</v>
      </c>
      <c r="AB394" s="338">
        <v>1000.0000000000002</v>
      </c>
      <c r="AC394" s="338">
        <v>1000</v>
      </c>
      <c r="AD394" s="338">
        <v>1000</v>
      </c>
      <c r="AE394" s="338">
        <v>1000.0000000000002</v>
      </c>
      <c r="AF394" s="338">
        <v>1000</v>
      </c>
      <c r="AG394" s="338">
        <v>999.99999999999989</v>
      </c>
      <c r="AH394" s="338">
        <v>1000</v>
      </c>
      <c r="AI394" s="338">
        <v>999.99999999999989</v>
      </c>
    </row>
    <row r="395" spans="2:35" ht="12.75">
      <c r="B395" s="142" t="s">
        <v>336</v>
      </c>
      <c r="C395" s="133" t="s">
        <v>131</v>
      </c>
      <c r="D395" s="340">
        <v>0.02</v>
      </c>
      <c r="E395" s="340">
        <v>0.02</v>
      </c>
      <c r="F395" s="340">
        <v>0.02</v>
      </c>
      <c r="G395" s="340">
        <v>0.02</v>
      </c>
      <c r="H395" s="340">
        <v>0.02</v>
      </c>
      <c r="I395" s="340">
        <v>0.02</v>
      </c>
      <c r="J395" s="340">
        <v>0.02</v>
      </c>
      <c r="K395" s="340">
        <v>0.02</v>
      </c>
      <c r="L395" s="340">
        <v>0.02</v>
      </c>
      <c r="M395" s="340">
        <v>0.02</v>
      </c>
      <c r="N395" s="340">
        <v>0.02</v>
      </c>
      <c r="O395" s="340">
        <v>0.02</v>
      </c>
      <c r="P395" s="340">
        <v>0.02</v>
      </c>
      <c r="Q395" s="340">
        <v>0.02</v>
      </c>
      <c r="R395" s="340">
        <v>0.02</v>
      </c>
      <c r="S395" s="340">
        <v>0.02</v>
      </c>
      <c r="T395" s="340">
        <v>0.02</v>
      </c>
      <c r="U395" s="340">
        <v>0.02</v>
      </c>
      <c r="V395" s="340">
        <v>0.02</v>
      </c>
      <c r="W395" s="340">
        <v>0.02</v>
      </c>
      <c r="X395" s="340">
        <v>0.02</v>
      </c>
      <c r="Y395" s="340">
        <v>0.02</v>
      </c>
      <c r="Z395" s="340">
        <v>0.02</v>
      </c>
      <c r="AA395" s="340">
        <v>0.02</v>
      </c>
      <c r="AB395" s="340">
        <v>0.02</v>
      </c>
      <c r="AC395" s="340">
        <v>0.02</v>
      </c>
      <c r="AD395" s="340">
        <v>0.02</v>
      </c>
      <c r="AE395" s="340">
        <v>0.02</v>
      </c>
      <c r="AF395" s="340">
        <v>0.02</v>
      </c>
      <c r="AG395" s="340">
        <v>0.02</v>
      </c>
      <c r="AH395" s="340">
        <v>0.02</v>
      </c>
      <c r="AI395" s="340">
        <v>0.02</v>
      </c>
    </row>
    <row r="396" spans="2:35" ht="12.75">
      <c r="B396" s="142" t="s">
        <v>337</v>
      </c>
      <c r="C396" s="133" t="s">
        <v>288</v>
      </c>
      <c r="D396" s="338" t="s">
        <v>469</v>
      </c>
      <c r="E396" s="338" t="s">
        <v>469</v>
      </c>
      <c r="F396" s="338" t="s">
        <v>469</v>
      </c>
      <c r="G396" s="338" t="s">
        <v>469</v>
      </c>
      <c r="H396" s="338" t="s">
        <v>469</v>
      </c>
      <c r="I396" s="338" t="s">
        <v>469</v>
      </c>
      <c r="J396" s="338" t="s">
        <v>469</v>
      </c>
      <c r="K396" s="338" t="s">
        <v>469</v>
      </c>
      <c r="L396" s="338" t="s">
        <v>469</v>
      </c>
      <c r="M396" s="341">
        <v>0.28499125222744209</v>
      </c>
      <c r="N396" s="338">
        <v>1.5015339381176089</v>
      </c>
      <c r="O396" s="338">
        <v>4.4463431070792154</v>
      </c>
      <c r="P396" s="338">
        <v>11.849157783897619</v>
      </c>
      <c r="Q396" s="338">
        <v>23.542841892110804</v>
      </c>
      <c r="R396" s="338">
        <v>45.488641665316706</v>
      </c>
      <c r="S396" s="338">
        <v>82.988111615098006</v>
      </c>
      <c r="T396" s="338">
        <v>141.83504373886277</v>
      </c>
      <c r="U396" s="338">
        <v>227.22882131864574</v>
      </c>
      <c r="V396" s="338">
        <v>350.98704211890492</v>
      </c>
      <c r="W396" s="338">
        <v>524.36337647821165</v>
      </c>
      <c r="X396" s="338">
        <v>763.78813137858424</v>
      </c>
      <c r="Y396" s="338">
        <v>1074.5437779037745</v>
      </c>
      <c r="Z396" s="338">
        <v>1456.1403277174791</v>
      </c>
      <c r="AA396" s="338">
        <v>1907.1741901830551</v>
      </c>
      <c r="AB396" s="338">
        <v>2422.924646849182</v>
      </c>
      <c r="AC396" s="338">
        <v>2989.5164276688802</v>
      </c>
      <c r="AD396" s="338">
        <v>3566.7853424590958</v>
      </c>
      <c r="AE396" s="338">
        <v>4145.119337761218</v>
      </c>
      <c r="AF396" s="338">
        <v>4688.1669753766409</v>
      </c>
      <c r="AG396" s="338">
        <v>5220.1810038878984</v>
      </c>
      <c r="AH396" s="338">
        <v>5719.8568418921104</v>
      </c>
      <c r="AI396" s="338">
        <v>6181.1572936983648</v>
      </c>
    </row>
    <row r="397" spans="2:35" ht="12.75">
      <c r="B397" s="231" t="s">
        <v>338</v>
      </c>
      <c r="C397" s="92" t="s">
        <v>335</v>
      </c>
      <c r="D397" s="338" t="s">
        <v>469</v>
      </c>
      <c r="E397" s="338" t="s">
        <v>469</v>
      </c>
      <c r="F397" s="338" t="s">
        <v>469</v>
      </c>
      <c r="G397" s="338" t="s">
        <v>469</v>
      </c>
      <c r="H397" s="338" t="s">
        <v>469</v>
      </c>
      <c r="I397" s="338" t="s">
        <v>469</v>
      </c>
      <c r="J397" s="338" t="s">
        <v>469</v>
      </c>
      <c r="K397" s="338" t="s">
        <v>469</v>
      </c>
      <c r="L397" s="338" t="s">
        <v>469</v>
      </c>
      <c r="M397" s="338">
        <v>959.99999999999989</v>
      </c>
      <c r="N397" s="338">
        <v>954.45199784355702</v>
      </c>
      <c r="O397" s="338">
        <v>947.54216192528543</v>
      </c>
      <c r="P397" s="338">
        <v>942.46692607248599</v>
      </c>
      <c r="Q397" s="338">
        <v>931.82318019306172</v>
      </c>
      <c r="R397" s="338">
        <v>921.7437827808435</v>
      </c>
      <c r="S397" s="338">
        <v>910.69734492036173</v>
      </c>
      <c r="T397" s="338">
        <v>897.90459410993276</v>
      </c>
      <c r="U397" s="338">
        <v>883.98899936026464</v>
      </c>
      <c r="V397" s="338">
        <v>869.68360171633276</v>
      </c>
      <c r="W397" s="338">
        <v>855.55617288994222</v>
      </c>
      <c r="X397" s="338">
        <v>841.02944868420889</v>
      </c>
      <c r="Y397" s="338">
        <v>827.27322967288524</v>
      </c>
      <c r="Z397" s="338">
        <v>814.04491689805798</v>
      </c>
      <c r="AA397" s="338">
        <v>803.17631409765852</v>
      </c>
      <c r="AB397" s="338">
        <v>795.98630190146548</v>
      </c>
      <c r="AC397" s="338">
        <v>791.64616136747884</v>
      </c>
      <c r="AD397" s="338">
        <v>794.70309262578883</v>
      </c>
      <c r="AE397" s="338">
        <v>796.42567674683767</v>
      </c>
      <c r="AF397" s="338">
        <v>803.91006600369326</v>
      </c>
      <c r="AG397" s="338">
        <v>815.39040506242975</v>
      </c>
      <c r="AH397" s="338">
        <v>824.87633236687316</v>
      </c>
      <c r="AI397" s="338">
        <v>829.93762069436241</v>
      </c>
    </row>
    <row r="398" spans="2:35" ht="12.75">
      <c r="B398" s="121" t="s">
        <v>339</v>
      </c>
      <c r="C398" s="133" t="s">
        <v>294</v>
      </c>
      <c r="D398" s="338" t="s">
        <v>472</v>
      </c>
      <c r="E398" s="338" t="s">
        <v>472</v>
      </c>
      <c r="F398" s="338" t="s">
        <v>472</v>
      </c>
      <c r="G398" s="338" t="s">
        <v>472</v>
      </c>
      <c r="H398" s="338" t="s">
        <v>472</v>
      </c>
      <c r="I398" s="338" t="s">
        <v>472</v>
      </c>
      <c r="J398" s="338" t="s">
        <v>472</v>
      </c>
      <c r="K398" s="338" t="s">
        <v>472</v>
      </c>
      <c r="L398" s="338" t="s">
        <v>472</v>
      </c>
      <c r="M398" s="338" t="s">
        <v>472</v>
      </c>
      <c r="N398" s="338" t="s">
        <v>472</v>
      </c>
      <c r="O398" s="341">
        <v>0.16639999999999999</v>
      </c>
      <c r="P398" s="341">
        <v>0.45400000000000001</v>
      </c>
      <c r="Q398" s="338">
        <v>1.756</v>
      </c>
      <c r="R398" s="338">
        <v>4.9379999999999997</v>
      </c>
      <c r="S398" s="338">
        <v>10.225</v>
      </c>
      <c r="T398" s="338">
        <v>19.225999999999999</v>
      </c>
      <c r="U398" s="338">
        <v>40.451000000000001</v>
      </c>
      <c r="V398" s="338">
        <v>67.322000000000003</v>
      </c>
      <c r="W398" s="338">
        <v>122</v>
      </c>
      <c r="X398" s="338">
        <v>230.5</v>
      </c>
      <c r="Y398" s="338">
        <v>263.76799999999997</v>
      </c>
      <c r="Z398" s="338">
        <v>321.77699999999999</v>
      </c>
      <c r="AA398" s="338">
        <v>465.5</v>
      </c>
      <c r="AB398" s="338">
        <v>508</v>
      </c>
      <c r="AC398" s="338">
        <v>570</v>
      </c>
      <c r="AD398" s="338">
        <v>699.7</v>
      </c>
      <c r="AE398" s="338">
        <v>892</v>
      </c>
      <c r="AF398" s="338">
        <v>1181.4380000000001</v>
      </c>
      <c r="AG398" s="338">
        <v>1367.278</v>
      </c>
      <c r="AH398" s="338">
        <v>1598.66</v>
      </c>
      <c r="AI398" s="338">
        <v>1622.0559999999998</v>
      </c>
    </row>
    <row r="399" spans="2:35" ht="14.25">
      <c r="B399" s="91" t="s">
        <v>327</v>
      </c>
      <c r="C399" s="240" t="s">
        <v>218</v>
      </c>
      <c r="D399" s="338" t="s">
        <v>469</v>
      </c>
      <c r="E399" s="338" t="s">
        <v>469</v>
      </c>
      <c r="F399" s="338" t="s">
        <v>469</v>
      </c>
      <c r="G399" s="338" t="s">
        <v>469</v>
      </c>
      <c r="H399" s="338" t="s">
        <v>469</v>
      </c>
      <c r="I399" s="338" t="s">
        <v>469</v>
      </c>
      <c r="J399" s="338" t="s">
        <v>469</v>
      </c>
      <c r="K399" s="338" t="s">
        <v>469</v>
      </c>
      <c r="L399" s="338">
        <v>0.56499022499999996</v>
      </c>
      <c r="M399" s="338">
        <v>2.1510101000000001</v>
      </c>
      <c r="N399" s="338">
        <v>4.4975730249999994</v>
      </c>
      <c r="O399" s="338">
        <v>10.754921075</v>
      </c>
      <c r="P399" s="338">
        <v>12.161607999999999</v>
      </c>
      <c r="Q399" s="338">
        <v>17.123624724999999</v>
      </c>
      <c r="R399" s="338">
        <v>18.042037049999998</v>
      </c>
      <c r="S399" s="338">
        <v>16.620052925</v>
      </c>
      <c r="T399" s="338">
        <v>17.185585900000003</v>
      </c>
      <c r="U399" s="338">
        <v>17.418684500000005</v>
      </c>
      <c r="V399" s="338">
        <v>19.808821900000002</v>
      </c>
      <c r="W399" s="338">
        <v>13.063385204500001</v>
      </c>
      <c r="X399" s="338">
        <v>12.929794911374998</v>
      </c>
      <c r="Y399" s="338">
        <v>10.711746314500001</v>
      </c>
      <c r="Z399" s="338">
        <v>11.211954562500001</v>
      </c>
      <c r="AA399" s="338">
        <v>11.223746038714424</v>
      </c>
      <c r="AB399" s="338">
        <v>6.8466213749999998</v>
      </c>
      <c r="AC399" s="338">
        <v>4.7186617800000006</v>
      </c>
      <c r="AD399" s="338">
        <v>3.2359240728750001</v>
      </c>
      <c r="AE399" s="338">
        <v>2.9649875375000008</v>
      </c>
      <c r="AF399" s="338">
        <v>2.7377414706077956</v>
      </c>
      <c r="AG399" s="338">
        <v>2.3955234808828294</v>
      </c>
      <c r="AH399" s="338">
        <v>2.4062553113437404</v>
      </c>
      <c r="AI399" s="338">
        <v>1.9348629116481144</v>
      </c>
    </row>
    <row r="400" spans="2:35" ht="14.25">
      <c r="B400" s="91" t="s">
        <v>328</v>
      </c>
      <c r="C400" s="240" t="s">
        <v>218</v>
      </c>
      <c r="D400" s="338" t="s">
        <v>469</v>
      </c>
      <c r="E400" s="338" t="s">
        <v>469</v>
      </c>
      <c r="F400" s="338" t="s">
        <v>469</v>
      </c>
      <c r="G400" s="338" t="s">
        <v>469</v>
      </c>
      <c r="H400" s="338" t="s">
        <v>469</v>
      </c>
      <c r="I400" s="338" t="s">
        <v>469</v>
      </c>
      <c r="J400" s="338" t="s">
        <v>469</v>
      </c>
      <c r="K400" s="338" t="s">
        <v>469</v>
      </c>
      <c r="L400" s="338">
        <v>5.6499022500000002</v>
      </c>
      <c r="M400" s="338">
        <v>27.148104865219501</v>
      </c>
      <c r="N400" s="338">
        <v>72.061146073303078</v>
      </c>
      <c r="O400" s="338">
        <v>179.42472199858253</v>
      </c>
      <c r="P400" s="338">
        <v>300.54609966110479</v>
      </c>
      <c r="Q400" s="338">
        <v>503.34656426210921</v>
      </c>
      <c r="R400" s="338">
        <v>782.90249172258211</v>
      </c>
      <c r="S400" s="338">
        <v>1089.3000173126518</v>
      </c>
      <c r="T400" s="338">
        <v>1387.6980787365544</v>
      </c>
      <c r="U400" s="338">
        <v>1684.861935946501</v>
      </c>
      <c r="V400" s="338">
        <v>1986.6324371880366</v>
      </c>
      <c r="W400" s="338">
        <v>2253.0722374700713</v>
      </c>
      <c r="X400" s="338">
        <v>2569.305185485015</v>
      </c>
      <c r="Y400" s="338">
        <v>2871.0901432575329</v>
      </c>
      <c r="Z400" s="338">
        <v>3164.9171578253281</v>
      </c>
      <c r="AA400" s="338">
        <v>3424.1692298533135</v>
      </c>
      <c r="AB400" s="338">
        <v>3533.8125301857281</v>
      </c>
      <c r="AC400" s="338">
        <v>3548.7336464988657</v>
      </c>
      <c r="AD400" s="338">
        <v>3522.7489823878582</v>
      </c>
      <c r="AE400" s="338">
        <v>3479.7889147855985</v>
      </c>
      <c r="AF400" s="338">
        <v>3425.3161577259443</v>
      </c>
      <c r="AG400" s="338">
        <v>3344.9085499769158</v>
      </c>
      <c r="AH400" s="338">
        <v>3257.6712368768835</v>
      </c>
      <c r="AI400" s="338">
        <v>3145.523892333104</v>
      </c>
    </row>
    <row r="401" spans="1:35" ht="14.25">
      <c r="B401" s="91" t="s">
        <v>329</v>
      </c>
      <c r="C401" s="240" t="s">
        <v>218</v>
      </c>
      <c r="D401" s="338" t="s">
        <v>469</v>
      </c>
      <c r="E401" s="338" t="s">
        <v>469</v>
      </c>
      <c r="F401" s="338" t="s">
        <v>469</v>
      </c>
      <c r="G401" s="338" t="s">
        <v>469</v>
      </c>
      <c r="H401" s="338" t="s">
        <v>469</v>
      </c>
      <c r="I401" s="338" t="s">
        <v>469</v>
      </c>
      <c r="J401" s="338" t="s">
        <v>469</v>
      </c>
      <c r="K401" s="338" t="s">
        <v>469</v>
      </c>
      <c r="L401" s="338" t="s">
        <v>469</v>
      </c>
      <c r="M401" s="338">
        <v>0.57112246946379386</v>
      </c>
      <c r="N401" s="338">
        <v>2.991684065000809</v>
      </c>
      <c r="O401" s="338">
        <v>8.3316944905502446</v>
      </c>
      <c r="P401" s="338">
        <v>22.514395816175281</v>
      </c>
      <c r="Q401" s="338">
        <v>42.808917363113558</v>
      </c>
      <c r="R401" s="338">
        <v>78.879052890490854</v>
      </c>
      <c r="S401" s="338">
        <v>139.1815635700834</v>
      </c>
      <c r="T401" s="338">
        <v>230.41530115347069</v>
      </c>
      <c r="U401" s="338">
        <v>345.94682175010126</v>
      </c>
      <c r="V401" s="338">
        <v>510.69314957421437</v>
      </c>
      <c r="W401" s="338">
        <v>710.35918173023629</v>
      </c>
      <c r="X401" s="338">
        <v>916.39853680617205</v>
      </c>
      <c r="Y401" s="338">
        <v>1322.4110045302116</v>
      </c>
      <c r="Z401" s="338">
        <v>1833.0105413183824</v>
      </c>
      <c r="AA401" s="338">
        <v>2300.8185194971575</v>
      </c>
      <c r="AB401" s="338">
        <v>2983.5015062288744</v>
      </c>
      <c r="AC401" s="338">
        <v>3766.7780084807596</v>
      </c>
      <c r="AD401" s="338">
        <v>4485.8641597659116</v>
      </c>
      <c r="AE401" s="338">
        <v>5059.3868405179001</v>
      </c>
      <c r="AF401" s="338">
        <v>5436.8692080120854</v>
      </c>
      <c r="AG401" s="338">
        <v>5939.4386257743008</v>
      </c>
      <c r="AH401" s="338">
        <v>6336.2784924186999</v>
      </c>
      <c r="AI401" s="338">
        <v>6873.9241311151118</v>
      </c>
    </row>
    <row r="402" spans="1:35" ht="14.25">
      <c r="B402" s="91" t="s">
        <v>330</v>
      </c>
      <c r="C402" s="240" t="s">
        <v>218</v>
      </c>
      <c r="D402" s="338" t="s">
        <v>469</v>
      </c>
      <c r="E402" s="338" t="s">
        <v>469</v>
      </c>
      <c r="F402" s="338" t="s">
        <v>469</v>
      </c>
      <c r="G402" s="338" t="s">
        <v>469</v>
      </c>
      <c r="H402" s="338" t="s">
        <v>469</v>
      </c>
      <c r="I402" s="338" t="s">
        <v>469</v>
      </c>
      <c r="J402" s="338" t="s">
        <v>469</v>
      </c>
      <c r="K402" s="338" t="s">
        <v>469</v>
      </c>
      <c r="L402" s="338">
        <v>6.2148924750000001</v>
      </c>
      <c r="M402" s="338">
        <v>29.870237434683297</v>
      </c>
      <c r="N402" s="338">
        <v>79.550403163303884</v>
      </c>
      <c r="O402" s="338">
        <v>198.51133756413276</v>
      </c>
      <c r="P402" s="338">
        <v>335.22210347728009</v>
      </c>
      <c r="Q402" s="338">
        <v>563.27910635022272</v>
      </c>
      <c r="R402" s="338">
        <v>879.8235816630729</v>
      </c>
      <c r="S402" s="338">
        <v>1245.1016338077352</v>
      </c>
      <c r="T402" s="338">
        <v>1635.298965790025</v>
      </c>
      <c r="U402" s="338">
        <v>2048.2274421966022</v>
      </c>
      <c r="V402" s="338">
        <v>2517.1344086622512</v>
      </c>
      <c r="W402" s="338">
        <v>2976.4948044048074</v>
      </c>
      <c r="X402" s="338">
        <v>3498.6335172025624</v>
      </c>
      <c r="Y402" s="338">
        <v>4204.2128941022447</v>
      </c>
      <c r="Z402" s="338">
        <v>5009.1396537062101</v>
      </c>
      <c r="AA402" s="338">
        <v>5736.211495389186</v>
      </c>
      <c r="AB402" s="338">
        <v>6524.1606577896018</v>
      </c>
      <c r="AC402" s="338">
        <v>7320.2303167596256</v>
      </c>
      <c r="AD402" s="338">
        <v>8011.8490662266431</v>
      </c>
      <c r="AE402" s="338">
        <v>8542.1407428409984</v>
      </c>
      <c r="AF402" s="338">
        <v>8864.9231072086386</v>
      </c>
      <c r="AG402" s="338">
        <v>9286.7426992320998</v>
      </c>
      <c r="AH402" s="338">
        <v>9596.3559846069256</v>
      </c>
      <c r="AI402" s="338">
        <v>10021.382886359865</v>
      </c>
    </row>
    <row r="403" spans="1:35" ht="12.75">
      <c r="B403" s="241"/>
      <c r="C403" s="241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210"/>
      <c r="AH403" s="210"/>
      <c r="AI403" s="210"/>
    </row>
    <row r="404" spans="1:35" ht="12.75">
      <c r="B404" s="24"/>
      <c r="C404" s="2"/>
      <c r="D404" s="1"/>
      <c r="E404" s="1"/>
      <c r="F404" s="1"/>
      <c r="G404" s="1"/>
      <c r="H404" s="1"/>
      <c r="I404" s="104"/>
      <c r="J404" s="104"/>
      <c r="K404" s="104"/>
      <c r="L404" s="104"/>
      <c r="M404" s="104"/>
      <c r="N404" s="104"/>
      <c r="O404" s="104"/>
      <c r="P404" s="104"/>
      <c r="Q404" s="86"/>
      <c r="R404" s="104"/>
      <c r="S404" s="104"/>
      <c r="T404" s="104"/>
      <c r="U404" s="104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2.75">
      <c r="A405" s="9" t="s">
        <v>340</v>
      </c>
      <c r="B405" s="235" t="s">
        <v>425</v>
      </c>
      <c r="C405" s="68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2.75">
      <c r="B406" s="307" t="s">
        <v>128</v>
      </c>
      <c r="C406" s="122" t="s">
        <v>129</v>
      </c>
      <c r="D406" s="123">
        <v>1990</v>
      </c>
      <c r="E406" s="123">
        <f t="shared" ref="E406:R406" si="597">D406+1</f>
        <v>1991</v>
      </c>
      <c r="F406" s="123">
        <f t="shared" si="597"/>
        <v>1992</v>
      </c>
      <c r="G406" s="123">
        <f t="shared" si="597"/>
        <v>1993</v>
      </c>
      <c r="H406" s="123">
        <f t="shared" si="597"/>
        <v>1994</v>
      </c>
      <c r="I406" s="123">
        <f t="shared" si="597"/>
        <v>1995</v>
      </c>
      <c r="J406" s="123">
        <f t="shared" si="597"/>
        <v>1996</v>
      </c>
      <c r="K406" s="123">
        <f t="shared" si="597"/>
        <v>1997</v>
      </c>
      <c r="L406" s="123">
        <f t="shared" si="597"/>
        <v>1998</v>
      </c>
      <c r="M406" s="123">
        <f t="shared" si="597"/>
        <v>1999</v>
      </c>
      <c r="N406" s="123">
        <f t="shared" si="597"/>
        <v>2000</v>
      </c>
      <c r="O406" s="123">
        <f t="shared" si="597"/>
        <v>2001</v>
      </c>
      <c r="P406" s="123">
        <f t="shared" si="597"/>
        <v>2002</v>
      </c>
      <c r="Q406" s="123">
        <f t="shared" si="597"/>
        <v>2003</v>
      </c>
      <c r="R406" s="123">
        <f t="shared" si="597"/>
        <v>2004</v>
      </c>
      <c r="S406" s="123">
        <f t="shared" ref="S406:AI406" si="598">R406+1</f>
        <v>2005</v>
      </c>
      <c r="T406" s="123">
        <f t="shared" si="598"/>
        <v>2006</v>
      </c>
      <c r="U406" s="123">
        <f t="shared" si="598"/>
        <v>2007</v>
      </c>
      <c r="V406" s="123">
        <f t="shared" si="598"/>
        <v>2008</v>
      </c>
      <c r="W406" s="123">
        <f t="shared" si="598"/>
        <v>2009</v>
      </c>
      <c r="X406" s="123">
        <f t="shared" si="598"/>
        <v>2010</v>
      </c>
      <c r="Y406" s="123">
        <f t="shared" si="598"/>
        <v>2011</v>
      </c>
      <c r="Z406" s="123">
        <f t="shared" si="598"/>
        <v>2012</v>
      </c>
      <c r="AA406" s="123">
        <f t="shared" si="598"/>
        <v>2013</v>
      </c>
      <c r="AB406" s="123">
        <f t="shared" si="598"/>
        <v>2014</v>
      </c>
      <c r="AC406" s="123">
        <f t="shared" si="598"/>
        <v>2015</v>
      </c>
      <c r="AD406" s="123">
        <f t="shared" si="598"/>
        <v>2016</v>
      </c>
      <c r="AE406" s="123">
        <f t="shared" si="598"/>
        <v>2017</v>
      </c>
      <c r="AF406" s="123">
        <f t="shared" si="598"/>
        <v>2018</v>
      </c>
      <c r="AG406" s="123">
        <f t="shared" si="598"/>
        <v>2019</v>
      </c>
      <c r="AH406" s="123">
        <f t="shared" si="598"/>
        <v>2020</v>
      </c>
      <c r="AI406" s="123">
        <f t="shared" si="598"/>
        <v>2021</v>
      </c>
    </row>
    <row r="407" spans="1:35" ht="12.75">
      <c r="B407" s="142" t="s">
        <v>341</v>
      </c>
      <c r="C407" s="133" t="s">
        <v>288</v>
      </c>
      <c r="D407" s="162">
        <v>0</v>
      </c>
      <c r="E407" s="162">
        <v>0</v>
      </c>
      <c r="F407" s="162">
        <v>790.13898040540528</v>
      </c>
      <c r="G407" s="162">
        <v>5135.9033726351345</v>
      </c>
      <c r="H407" s="162">
        <v>8823.2186145270261</v>
      </c>
      <c r="I407" s="162">
        <v>9745.0474249999988</v>
      </c>
      <c r="J407" s="162">
        <v>9921.8452300000008</v>
      </c>
      <c r="K407" s="162">
        <v>10542.809719999999</v>
      </c>
      <c r="L407" s="162">
        <v>9663.6766500000012</v>
      </c>
      <c r="M407" s="162">
        <v>9517.1550999999999</v>
      </c>
      <c r="N407" s="162">
        <v>9761.1374600000017</v>
      </c>
      <c r="O407" s="162">
        <v>9413.4459599999991</v>
      </c>
      <c r="P407" s="162">
        <v>9887.1082299999962</v>
      </c>
      <c r="Q407" s="162">
        <v>9909.2652300000009</v>
      </c>
      <c r="R407" s="162">
        <v>10128.9208</v>
      </c>
      <c r="S407" s="162">
        <v>10406.862869999997</v>
      </c>
      <c r="T407" s="162">
        <v>11073.929040000001</v>
      </c>
      <c r="U407" s="162">
        <v>11191.098860000002</v>
      </c>
      <c r="V407" s="162">
        <v>11162.576809999997</v>
      </c>
      <c r="W407" s="162">
        <v>7653.0962399999999</v>
      </c>
      <c r="X407" s="162">
        <v>9291.8537600000018</v>
      </c>
      <c r="Y407" s="162">
        <v>8135.755720000001</v>
      </c>
      <c r="Z407" s="162">
        <v>9855.9170924999999</v>
      </c>
      <c r="AA407" s="162">
        <v>9613.1719178750009</v>
      </c>
      <c r="AB407" s="162">
        <v>9752.8265953749997</v>
      </c>
      <c r="AC407" s="162">
        <v>9272.9314874999982</v>
      </c>
      <c r="AD407" s="162">
        <v>9204.6959999999999</v>
      </c>
      <c r="AE407" s="162">
        <v>9639.2014400000007</v>
      </c>
      <c r="AF407" s="162">
        <v>9361.6581800000004</v>
      </c>
      <c r="AG407" s="162">
        <v>8139.7501083999996</v>
      </c>
      <c r="AH407" s="162">
        <v>4600.4450116750004</v>
      </c>
      <c r="AI407" s="162">
        <v>3884.4797457250002</v>
      </c>
    </row>
    <row r="408" spans="1:35" ht="12.75">
      <c r="B408" s="142" t="s">
        <v>342</v>
      </c>
      <c r="C408" s="133" t="s">
        <v>290</v>
      </c>
      <c r="D408" s="162">
        <v>3.5</v>
      </c>
      <c r="E408" s="162">
        <v>3.5</v>
      </c>
      <c r="F408" s="162">
        <v>3.5</v>
      </c>
      <c r="G408" s="162">
        <v>3.5</v>
      </c>
      <c r="H408" s="162">
        <v>3.5</v>
      </c>
      <c r="I408" s="162">
        <v>3.5</v>
      </c>
      <c r="J408" s="162">
        <v>3.5</v>
      </c>
      <c r="K408" s="162">
        <v>3.5</v>
      </c>
      <c r="L408" s="162">
        <v>3.5</v>
      </c>
      <c r="M408" s="162">
        <v>3.5</v>
      </c>
      <c r="N408" s="162">
        <v>3.5</v>
      </c>
      <c r="O408" s="162">
        <v>3.5</v>
      </c>
      <c r="P408" s="162">
        <v>3.5</v>
      </c>
      <c r="Q408" s="162">
        <v>3.5</v>
      </c>
      <c r="R408" s="162">
        <v>3.5</v>
      </c>
      <c r="S408" s="162">
        <v>3</v>
      </c>
      <c r="T408" s="162">
        <v>3</v>
      </c>
      <c r="U408" s="162">
        <v>2.5</v>
      </c>
      <c r="V408" s="162">
        <v>2.5</v>
      </c>
      <c r="W408" s="162">
        <v>1.2</v>
      </c>
      <c r="X408" s="162">
        <v>1</v>
      </c>
      <c r="Y408" s="162">
        <v>0.8</v>
      </c>
      <c r="Z408" s="162">
        <v>0.8</v>
      </c>
      <c r="AA408" s="162">
        <v>0.8</v>
      </c>
      <c r="AB408" s="162">
        <v>0.74</v>
      </c>
      <c r="AC408" s="162">
        <v>0.75</v>
      </c>
      <c r="AD408" s="162">
        <v>0.746</v>
      </c>
      <c r="AE408" s="162">
        <v>0.749</v>
      </c>
      <c r="AF408" s="162">
        <v>0.753</v>
      </c>
      <c r="AG408" s="162">
        <v>0.72699999999999998</v>
      </c>
      <c r="AH408" s="162">
        <v>0.70899999999999996</v>
      </c>
      <c r="AI408" s="162">
        <v>0.79300000000000004</v>
      </c>
    </row>
    <row r="409" spans="1:35" ht="12.75">
      <c r="B409" s="121" t="s">
        <v>343</v>
      </c>
      <c r="C409" s="133" t="s">
        <v>288</v>
      </c>
      <c r="D409" s="162">
        <v>0</v>
      </c>
      <c r="E409" s="162">
        <v>0</v>
      </c>
      <c r="F409" s="162">
        <v>0</v>
      </c>
      <c r="G409" s="162">
        <v>781.74001795812558</v>
      </c>
      <c r="H409" s="162">
        <v>5863.050134685941</v>
      </c>
      <c r="I409" s="162">
        <v>15654.843002195459</v>
      </c>
      <c r="J409" s="162">
        <v>22431.407678953397</v>
      </c>
      <c r="K409" s="162">
        <v>28071.42253209055</v>
      </c>
      <c r="L409" s="162">
        <v>32986.440199005832</v>
      </c>
      <c r="M409" s="162">
        <v>37662.741698821963</v>
      </c>
      <c r="N409" s="162">
        <v>42374.360231419436</v>
      </c>
      <c r="O409" s="162">
        <v>46683.506694062344</v>
      </c>
      <c r="P409" s="162">
        <v>50730.765107740408</v>
      </c>
      <c r="Q409" s="162">
        <v>54488.155246296592</v>
      </c>
      <c r="R409" s="162">
        <v>57746.097224373458</v>
      </c>
      <c r="S409" s="162">
        <v>60363.612161489058</v>
      </c>
      <c r="T409" s="162">
        <v>62351.18961701513</v>
      </c>
      <c r="U409" s="162">
        <v>63687.066101628239</v>
      </c>
      <c r="V409" s="162">
        <v>64543.496910136913</v>
      </c>
      <c r="W409" s="162">
        <v>65375.04311950798</v>
      </c>
      <c r="X409" s="162">
        <v>66042.624121224988</v>
      </c>
      <c r="Y409" s="162">
        <v>67365.646684007792</v>
      </c>
      <c r="Z409" s="162">
        <v>70405.529211381043</v>
      </c>
      <c r="AA409" s="162">
        <v>72054.20222107922</v>
      </c>
      <c r="AB409" s="162">
        <v>72813.350057862117</v>
      </c>
      <c r="AC409" s="162">
        <v>73271.548347474949</v>
      </c>
      <c r="AD409" s="162">
        <v>73856.373576336948</v>
      </c>
      <c r="AE409" s="162">
        <v>74235.778405502948</v>
      </c>
      <c r="AF409" s="162">
        <v>74087.324660022205</v>
      </c>
      <c r="AG409" s="162">
        <v>72697.031132838238</v>
      </c>
      <c r="AH409" s="162">
        <v>70274.355318421876</v>
      </c>
      <c r="AI409" s="162">
        <v>66966.026384384968</v>
      </c>
    </row>
    <row r="410" spans="1:35" ht="12.75">
      <c r="B410" s="121" t="s">
        <v>344</v>
      </c>
      <c r="C410" s="133" t="s">
        <v>290</v>
      </c>
      <c r="D410" s="162">
        <v>700</v>
      </c>
      <c r="E410" s="162">
        <v>700</v>
      </c>
      <c r="F410" s="162">
        <v>700</v>
      </c>
      <c r="G410" s="162">
        <v>700</v>
      </c>
      <c r="H410" s="162">
        <v>700</v>
      </c>
      <c r="I410" s="162">
        <v>700</v>
      </c>
      <c r="J410" s="162">
        <v>700</v>
      </c>
      <c r="K410" s="162">
        <v>700</v>
      </c>
      <c r="L410" s="162">
        <v>700</v>
      </c>
      <c r="M410" s="162">
        <v>650</v>
      </c>
      <c r="N410" s="162">
        <v>615</v>
      </c>
      <c r="O410" s="162">
        <v>603</v>
      </c>
      <c r="P410" s="162">
        <v>588</v>
      </c>
      <c r="Q410" s="162">
        <v>582</v>
      </c>
      <c r="R410" s="162">
        <v>553</v>
      </c>
      <c r="S410" s="162">
        <v>548</v>
      </c>
      <c r="T410" s="162">
        <v>536.20000000000005</v>
      </c>
      <c r="U410" s="162">
        <v>521.5</v>
      </c>
      <c r="V410" s="162">
        <v>520.1</v>
      </c>
      <c r="W410" s="162">
        <v>497</v>
      </c>
      <c r="X410" s="162">
        <v>497</v>
      </c>
      <c r="Y410" s="162">
        <v>497</v>
      </c>
      <c r="Z410" s="162">
        <v>497</v>
      </c>
      <c r="AA410" s="162">
        <v>497</v>
      </c>
      <c r="AB410" s="162">
        <v>497</v>
      </c>
      <c r="AC410" s="162">
        <v>497</v>
      </c>
      <c r="AD410" s="162">
        <v>497</v>
      </c>
      <c r="AE410" s="162">
        <v>497</v>
      </c>
      <c r="AF410" s="162">
        <v>497</v>
      </c>
      <c r="AG410" s="162">
        <v>497</v>
      </c>
      <c r="AH410" s="162">
        <v>497</v>
      </c>
      <c r="AI410" s="162">
        <v>497</v>
      </c>
    </row>
    <row r="411" spans="1:35" ht="12.75">
      <c r="B411" s="121" t="s">
        <v>345</v>
      </c>
      <c r="C411" s="133" t="s">
        <v>290</v>
      </c>
      <c r="D411" s="162">
        <v>15</v>
      </c>
      <c r="E411" s="162">
        <v>15</v>
      </c>
      <c r="F411" s="162">
        <v>15</v>
      </c>
      <c r="G411" s="162">
        <v>15</v>
      </c>
      <c r="H411" s="162">
        <v>15</v>
      </c>
      <c r="I411" s="162">
        <v>15</v>
      </c>
      <c r="J411" s="162">
        <v>15</v>
      </c>
      <c r="K411" s="162">
        <v>15</v>
      </c>
      <c r="L411" s="162">
        <v>15</v>
      </c>
      <c r="M411" s="162">
        <v>15</v>
      </c>
      <c r="N411" s="162">
        <v>15</v>
      </c>
      <c r="O411" s="162">
        <v>15</v>
      </c>
      <c r="P411" s="162">
        <v>15</v>
      </c>
      <c r="Q411" s="162">
        <v>15</v>
      </c>
      <c r="R411" s="162">
        <v>15</v>
      </c>
      <c r="S411" s="162">
        <v>10</v>
      </c>
      <c r="T411" s="162">
        <v>10</v>
      </c>
      <c r="U411" s="162">
        <v>10</v>
      </c>
      <c r="V411" s="162">
        <v>10</v>
      </c>
      <c r="W411" s="162">
        <v>10</v>
      </c>
      <c r="X411" s="162">
        <v>10</v>
      </c>
      <c r="Y411" s="162">
        <v>10</v>
      </c>
      <c r="Z411" s="162">
        <v>10</v>
      </c>
      <c r="AA411" s="162">
        <v>10</v>
      </c>
      <c r="AB411" s="162">
        <v>10</v>
      </c>
      <c r="AC411" s="162">
        <v>10</v>
      </c>
      <c r="AD411" s="162">
        <v>10</v>
      </c>
      <c r="AE411" s="162">
        <v>10</v>
      </c>
      <c r="AF411" s="162">
        <v>10</v>
      </c>
      <c r="AG411" s="162">
        <v>10</v>
      </c>
      <c r="AH411" s="162">
        <v>10</v>
      </c>
      <c r="AI411" s="162">
        <v>10</v>
      </c>
    </row>
    <row r="412" spans="1:35" ht="12.75">
      <c r="B412" s="121" t="s">
        <v>346</v>
      </c>
      <c r="C412" s="133" t="s">
        <v>131</v>
      </c>
      <c r="D412" s="344">
        <v>0.04</v>
      </c>
      <c r="E412" s="344">
        <v>0.04</v>
      </c>
      <c r="F412" s="344">
        <v>0.04</v>
      </c>
      <c r="G412" s="344">
        <v>0.04</v>
      </c>
      <c r="H412" s="344">
        <v>0.04</v>
      </c>
      <c r="I412" s="344">
        <v>0.04</v>
      </c>
      <c r="J412" s="344">
        <v>0.04</v>
      </c>
      <c r="K412" s="344">
        <v>0.04</v>
      </c>
      <c r="L412" s="344">
        <v>0.04</v>
      </c>
      <c r="M412" s="344">
        <v>0.04</v>
      </c>
      <c r="N412" s="344">
        <v>0.04</v>
      </c>
      <c r="O412" s="344">
        <v>0.04</v>
      </c>
      <c r="P412" s="344">
        <v>0.04</v>
      </c>
      <c r="Q412" s="344">
        <v>0.04</v>
      </c>
      <c r="R412" s="344">
        <v>0.04</v>
      </c>
      <c r="S412" s="344">
        <v>0.04</v>
      </c>
      <c r="T412" s="344">
        <v>0.04</v>
      </c>
      <c r="U412" s="344">
        <v>0.04</v>
      </c>
      <c r="V412" s="344">
        <v>0.04</v>
      </c>
      <c r="W412" s="344">
        <v>0.04</v>
      </c>
      <c r="X412" s="344">
        <v>0.04</v>
      </c>
      <c r="Y412" s="344">
        <v>0.04</v>
      </c>
      <c r="Z412" s="344">
        <v>0.04</v>
      </c>
      <c r="AA412" s="344">
        <v>0.04</v>
      </c>
      <c r="AB412" s="344">
        <v>0.04</v>
      </c>
      <c r="AC412" s="344">
        <v>0.04</v>
      </c>
      <c r="AD412" s="344">
        <v>0.04</v>
      </c>
      <c r="AE412" s="344">
        <v>0.04</v>
      </c>
      <c r="AF412" s="344">
        <v>0.04</v>
      </c>
      <c r="AG412" s="344">
        <v>0.04</v>
      </c>
      <c r="AH412" s="344">
        <v>0.04</v>
      </c>
      <c r="AI412" s="344">
        <v>0.04</v>
      </c>
    </row>
    <row r="413" spans="1:35" ht="12.75">
      <c r="B413" s="121" t="s">
        <v>347</v>
      </c>
      <c r="C413" s="133" t="s">
        <v>131</v>
      </c>
      <c r="D413" s="344">
        <v>0.5</v>
      </c>
      <c r="E413" s="344">
        <v>0.5</v>
      </c>
      <c r="F413" s="344">
        <v>0.5</v>
      </c>
      <c r="G413" s="344">
        <v>0.5</v>
      </c>
      <c r="H413" s="344">
        <v>0.5</v>
      </c>
      <c r="I413" s="344">
        <v>0.5</v>
      </c>
      <c r="J413" s="344">
        <v>0.5</v>
      </c>
      <c r="K413" s="344">
        <v>0.5</v>
      </c>
      <c r="L413" s="344">
        <v>0.5</v>
      </c>
      <c r="M413" s="344">
        <v>0.5</v>
      </c>
      <c r="N413" s="344">
        <v>0.5</v>
      </c>
      <c r="O413" s="344">
        <v>0.5</v>
      </c>
      <c r="P413" s="344">
        <v>0.5</v>
      </c>
      <c r="Q413" s="344">
        <v>0.5</v>
      </c>
      <c r="R413" s="344">
        <v>0.5</v>
      </c>
      <c r="S413" s="344">
        <v>0.5</v>
      </c>
      <c r="T413" s="344">
        <v>0.5</v>
      </c>
      <c r="U413" s="344">
        <v>0.5</v>
      </c>
      <c r="V413" s="344">
        <v>0.5</v>
      </c>
      <c r="W413" s="344">
        <v>0.5</v>
      </c>
      <c r="X413" s="344">
        <v>0.5</v>
      </c>
      <c r="Y413" s="344">
        <v>0.5</v>
      </c>
      <c r="Z413" s="344">
        <v>0.5</v>
      </c>
      <c r="AA413" s="344">
        <v>0.5</v>
      </c>
      <c r="AB413" s="344">
        <v>0.5</v>
      </c>
      <c r="AC413" s="344">
        <v>0.5</v>
      </c>
      <c r="AD413" s="344">
        <v>0.5</v>
      </c>
      <c r="AE413" s="344">
        <v>0.5</v>
      </c>
      <c r="AF413" s="344">
        <v>0.5</v>
      </c>
      <c r="AG413" s="344">
        <v>0.5</v>
      </c>
      <c r="AH413" s="344">
        <v>0.5</v>
      </c>
      <c r="AI413" s="344">
        <v>0.5</v>
      </c>
    </row>
    <row r="414" spans="1:35" ht="12.75">
      <c r="B414" s="142" t="s">
        <v>348</v>
      </c>
      <c r="C414" s="133" t="s">
        <v>288</v>
      </c>
      <c r="D414" s="162">
        <v>0</v>
      </c>
      <c r="E414" s="162">
        <v>0</v>
      </c>
      <c r="F414" s="162">
        <v>0</v>
      </c>
      <c r="G414" s="162">
        <v>2.5284447372972974</v>
      </c>
      <c r="H414" s="162">
        <v>18.963335529729726</v>
      </c>
      <c r="I414" s="162">
        <v>50.095497607025472</v>
      </c>
      <c r="J414" s="162">
        <v>71.780504572650884</v>
      </c>
      <c r="K414" s="162">
        <v>89.828552102689756</v>
      </c>
      <c r="L414" s="162">
        <v>105.55660863681867</v>
      </c>
      <c r="M414" s="162">
        <v>120.5207734362303</v>
      </c>
      <c r="N414" s="162">
        <v>135.59795274054221</v>
      </c>
      <c r="O414" s="162">
        <v>149.38722142099954</v>
      </c>
      <c r="P414" s="162">
        <v>162.33844834476932</v>
      </c>
      <c r="Q414" s="162">
        <v>174.3620967881491</v>
      </c>
      <c r="R414" s="162">
        <v>184.78751111799508</v>
      </c>
      <c r="S414" s="162">
        <v>193.16355891676497</v>
      </c>
      <c r="T414" s="162">
        <v>199.52380677444842</v>
      </c>
      <c r="U414" s="162">
        <v>203.79861152521042</v>
      </c>
      <c r="V414" s="162">
        <v>206.53919011243818</v>
      </c>
      <c r="W414" s="162">
        <v>209.20013798242559</v>
      </c>
      <c r="X414" s="162">
        <v>211.33639718791994</v>
      </c>
      <c r="Y414" s="162">
        <v>215.57006938882495</v>
      </c>
      <c r="Z414" s="162">
        <v>225.29769347641934</v>
      </c>
      <c r="AA414" s="162">
        <v>230.57344710745349</v>
      </c>
      <c r="AB414" s="162">
        <v>233.00272018515878</v>
      </c>
      <c r="AC414" s="162">
        <v>234.46895471191982</v>
      </c>
      <c r="AD414" s="162">
        <v>236.34039544427824</v>
      </c>
      <c r="AE414" s="162">
        <v>237.55449089760947</v>
      </c>
      <c r="AF414" s="162">
        <v>237.07943891207111</v>
      </c>
      <c r="AG414" s="162">
        <v>232.58525669063835</v>
      </c>
      <c r="AH414" s="162">
        <v>224.87793701895004</v>
      </c>
      <c r="AI414" s="162">
        <v>214.29128443003191</v>
      </c>
    </row>
    <row r="415" spans="1:35" ht="12.75">
      <c r="B415" s="394" t="s">
        <v>454</v>
      </c>
      <c r="C415" s="133" t="s">
        <v>290</v>
      </c>
      <c r="D415" s="162">
        <v>680.97075690716019</v>
      </c>
      <c r="E415" s="162">
        <v>680.97075690716019</v>
      </c>
      <c r="F415" s="162">
        <v>680.97075690716019</v>
      </c>
      <c r="G415" s="162">
        <v>680.97075690716019</v>
      </c>
      <c r="H415" s="162">
        <v>680.97075690716019</v>
      </c>
      <c r="I415" s="162">
        <v>680.97075690716019</v>
      </c>
      <c r="J415" s="162">
        <v>669.09231195676693</v>
      </c>
      <c r="K415" s="162">
        <v>658.49813432497251</v>
      </c>
      <c r="L415" s="162">
        <v>647.42142673605031</v>
      </c>
      <c r="M415" s="162">
        <v>629.49263671405208</v>
      </c>
      <c r="N415" s="162">
        <v>609.81277213839667</v>
      </c>
      <c r="O415" s="162">
        <v>591.25376383504954</v>
      </c>
      <c r="P415" s="162">
        <v>573.18564271417586</v>
      </c>
      <c r="Q415" s="162">
        <v>556.35422799904848</v>
      </c>
      <c r="R415" s="162">
        <v>538.50364162654068</v>
      </c>
      <c r="S415" s="162">
        <v>521.89299569929938</v>
      </c>
      <c r="T415" s="162">
        <v>505.69273653233864</v>
      </c>
      <c r="U415" s="162">
        <v>489.87157152912613</v>
      </c>
      <c r="V415" s="162">
        <v>474.9877102395759</v>
      </c>
      <c r="W415" s="162">
        <v>460.69600131338245</v>
      </c>
      <c r="X415" s="162">
        <v>448.05657594207958</v>
      </c>
      <c r="Y415" s="162">
        <v>438.67087706664631</v>
      </c>
      <c r="Z415" s="162">
        <v>426.26097148544346</v>
      </c>
      <c r="AA415" s="162">
        <v>416.76082141259792</v>
      </c>
      <c r="AB415" s="162">
        <v>409.37922260704084</v>
      </c>
      <c r="AC415" s="162">
        <v>404.05142753014337</v>
      </c>
      <c r="AD415" s="162">
        <v>400.25714617236952</v>
      </c>
      <c r="AE415" s="162">
        <v>393.90592941810434</v>
      </c>
      <c r="AF415" s="162">
        <v>387.83591634418144</v>
      </c>
      <c r="AG415" s="162">
        <v>383.2791925662541</v>
      </c>
      <c r="AH415" s="162">
        <v>376.57815779436208</v>
      </c>
      <c r="AI415" s="162">
        <v>370.98737735462191</v>
      </c>
    </row>
    <row r="416" spans="1:35" ht="12.75">
      <c r="B416" s="142" t="s">
        <v>349</v>
      </c>
      <c r="C416" s="133" t="s">
        <v>288</v>
      </c>
      <c r="D416" s="162">
        <v>0</v>
      </c>
      <c r="E416" s="162">
        <v>0</v>
      </c>
      <c r="F416" s="162">
        <v>0</v>
      </c>
      <c r="G416" s="162">
        <v>5.8705177099824901</v>
      </c>
      <c r="H416" s="162">
        <v>44.028882824868674</v>
      </c>
      <c r="I416" s="162">
        <v>116.31122545584412</v>
      </c>
      <c r="J416" s="162">
        <v>191.32629730130034</v>
      </c>
      <c r="K416" s="162">
        <v>322.49710685318558</v>
      </c>
      <c r="L416" s="162">
        <v>465.299048452107</v>
      </c>
      <c r="M416" s="162">
        <v>611.47812070790246</v>
      </c>
      <c r="N416" s="162">
        <v>788.57621965611747</v>
      </c>
      <c r="O416" s="162">
        <v>996.09898456283611</v>
      </c>
      <c r="P416" s="162">
        <v>1289.7184578754809</v>
      </c>
      <c r="Q416" s="162">
        <v>1595.7859797889062</v>
      </c>
      <c r="R416" s="162">
        <v>1756.402389297564</v>
      </c>
      <c r="S416" s="162">
        <v>2058.366075560029</v>
      </c>
      <c r="T416" s="162">
        <v>1470.7750000000003</v>
      </c>
      <c r="U416" s="162">
        <v>1893.4580000000005</v>
      </c>
      <c r="V416" s="162">
        <v>2175.922</v>
      </c>
      <c r="W416" s="162">
        <v>2497.8049999999998</v>
      </c>
      <c r="X416" s="162">
        <v>2894.9170000000008</v>
      </c>
      <c r="Y416" s="162">
        <v>2235.2630000000004</v>
      </c>
      <c r="Z416" s="162">
        <v>2708.9090000000001</v>
      </c>
      <c r="AA416" s="162">
        <v>2835.0500000000006</v>
      </c>
      <c r="AB416" s="162">
        <v>2839.4430000000002</v>
      </c>
      <c r="AC416" s="162">
        <v>2694.2379999999998</v>
      </c>
      <c r="AD416" s="162">
        <v>2665.71</v>
      </c>
      <c r="AE416" s="162">
        <v>2927.4389999999994</v>
      </c>
      <c r="AF416" s="162">
        <v>2941.0420000000004</v>
      </c>
      <c r="AG416" s="162">
        <v>2920.3290000000002</v>
      </c>
      <c r="AH416" s="162">
        <v>2763.3809999999999</v>
      </c>
      <c r="AI416" s="162">
        <v>2667.1410000000001</v>
      </c>
    </row>
    <row r="417" spans="2:35" ht="12.75">
      <c r="B417" s="142" t="s">
        <v>350</v>
      </c>
      <c r="C417" s="133" t="s">
        <v>290</v>
      </c>
      <c r="D417" s="162">
        <v>675.50434945272002</v>
      </c>
      <c r="E417" s="162">
        <v>675.50434945272002</v>
      </c>
      <c r="F417" s="162">
        <v>675.50434945272002</v>
      </c>
      <c r="G417" s="162">
        <v>675.50434945272002</v>
      </c>
      <c r="H417" s="162">
        <v>675.50434945272002</v>
      </c>
      <c r="I417" s="162">
        <v>675.50434945272002</v>
      </c>
      <c r="J417" s="162">
        <v>659.65729260052524</v>
      </c>
      <c r="K417" s="162">
        <v>645.79091740367414</v>
      </c>
      <c r="L417" s="162">
        <v>629.41625092749814</v>
      </c>
      <c r="M417" s="162">
        <v>612.4933705630109</v>
      </c>
      <c r="N417" s="162">
        <v>593.13667412581322</v>
      </c>
      <c r="O417" s="162">
        <v>579.30593171090948</v>
      </c>
      <c r="P417" s="162">
        <v>567.12167496854818</v>
      </c>
      <c r="Q417" s="162">
        <v>560.45740451628239</v>
      </c>
      <c r="R417" s="162">
        <v>537.73514627124018</v>
      </c>
      <c r="S417" s="162">
        <v>521.94309878796696</v>
      </c>
      <c r="T417" s="162">
        <v>483.75331039486804</v>
      </c>
      <c r="U417" s="162">
        <v>474.79151189517393</v>
      </c>
      <c r="V417" s="162">
        <v>466.39412572656755</v>
      </c>
      <c r="W417" s="162">
        <v>455.85872626994001</v>
      </c>
      <c r="X417" s="162">
        <v>444.39482084020403</v>
      </c>
      <c r="Y417" s="162">
        <v>427.2313551622052</v>
      </c>
      <c r="Z417" s="162">
        <v>404.27961344944219</v>
      </c>
      <c r="AA417" s="162">
        <v>412.18974836907029</v>
      </c>
      <c r="AB417" s="162">
        <v>393.48264632911059</v>
      </c>
      <c r="AC417" s="162">
        <v>380.19983347892543</v>
      </c>
      <c r="AD417" s="162">
        <v>370.49535573268952</v>
      </c>
      <c r="AE417" s="162">
        <v>359.88493926404607</v>
      </c>
      <c r="AF417" s="162">
        <v>349.40325149055894</v>
      </c>
      <c r="AG417" s="162">
        <v>347.36287564283094</v>
      </c>
      <c r="AH417" s="162">
        <v>338.9183986401282</v>
      </c>
      <c r="AI417" s="162">
        <v>336.41174963691321</v>
      </c>
    </row>
    <row r="418" spans="2:35" ht="12.75">
      <c r="B418" s="142" t="s">
        <v>351</v>
      </c>
      <c r="C418" s="133" t="s">
        <v>294</v>
      </c>
      <c r="D418" s="338" t="s">
        <v>472</v>
      </c>
      <c r="E418" s="338" t="s">
        <v>472</v>
      </c>
      <c r="F418" s="338" t="s">
        <v>472</v>
      </c>
      <c r="G418" s="338" t="s">
        <v>472</v>
      </c>
      <c r="H418" s="338" t="s">
        <v>472</v>
      </c>
      <c r="I418" s="338" t="s">
        <v>472</v>
      </c>
      <c r="J418" s="338" t="s">
        <v>472</v>
      </c>
      <c r="K418" s="338" t="s">
        <v>472</v>
      </c>
      <c r="L418" s="338" t="s">
        <v>472</v>
      </c>
      <c r="M418" s="338" t="s">
        <v>472</v>
      </c>
      <c r="N418" s="338" t="s">
        <v>472</v>
      </c>
      <c r="O418" s="338">
        <v>8</v>
      </c>
      <c r="P418" s="338">
        <v>61.18</v>
      </c>
      <c r="Q418" s="338">
        <v>246</v>
      </c>
      <c r="R418" s="338">
        <v>348.8</v>
      </c>
      <c r="S418" s="338">
        <v>530.6</v>
      </c>
      <c r="T418" s="338">
        <v>489.4</v>
      </c>
      <c r="U418" s="338">
        <v>604.44011</v>
      </c>
      <c r="V418" s="338">
        <v>686.41041999999993</v>
      </c>
      <c r="W418" s="338">
        <v>786.70400000000006</v>
      </c>
      <c r="X418" s="338">
        <v>898.1</v>
      </c>
      <c r="Y418" s="338">
        <v>644.5</v>
      </c>
      <c r="Z418" s="338">
        <v>785.8</v>
      </c>
      <c r="AA418" s="338">
        <v>785.13649299999997</v>
      </c>
      <c r="AB418" s="338">
        <v>773</v>
      </c>
      <c r="AC418" s="338">
        <v>710.06500000000005</v>
      </c>
      <c r="AD418" s="338">
        <v>682.40499999999997</v>
      </c>
      <c r="AE418" s="338">
        <v>720</v>
      </c>
      <c r="AF418" s="338">
        <v>718</v>
      </c>
      <c r="AG418" s="338">
        <v>694</v>
      </c>
      <c r="AH418" s="338">
        <v>625</v>
      </c>
      <c r="AI418" s="338">
        <v>579</v>
      </c>
    </row>
    <row r="419" spans="2:35" ht="14.25">
      <c r="B419" s="91" t="s">
        <v>327</v>
      </c>
      <c r="C419" s="240" t="s">
        <v>218</v>
      </c>
      <c r="D419" s="338" t="s">
        <v>469</v>
      </c>
      <c r="E419" s="338" t="s">
        <v>469</v>
      </c>
      <c r="F419" s="338">
        <v>3.9546455969290535</v>
      </c>
      <c r="G419" s="338">
        <v>25.705196380038849</v>
      </c>
      <c r="H419" s="338">
        <v>44.160209165707769</v>
      </c>
      <c r="I419" s="338">
        <v>48.773962362124998</v>
      </c>
      <c r="J419" s="338">
        <v>49.658835376149995</v>
      </c>
      <c r="K419" s="338">
        <v>52.766762648599993</v>
      </c>
      <c r="L419" s="338">
        <v>48.366701633249995</v>
      </c>
      <c r="M419" s="338">
        <v>47.6333612755</v>
      </c>
      <c r="N419" s="338">
        <v>48.854492987300006</v>
      </c>
      <c r="O419" s="338">
        <v>47.114297029799999</v>
      </c>
      <c r="P419" s="338">
        <v>49.484976691149981</v>
      </c>
      <c r="Q419" s="338">
        <v>49.595872476149999</v>
      </c>
      <c r="R419" s="338">
        <v>50.695248604</v>
      </c>
      <c r="S419" s="338">
        <v>44.645441712299984</v>
      </c>
      <c r="T419" s="338">
        <v>47.507155581600003</v>
      </c>
      <c r="U419" s="338">
        <v>40.008178424500002</v>
      </c>
      <c r="V419" s="338">
        <v>39.906212095749986</v>
      </c>
      <c r="W419" s="338">
        <v>13.132713147839999</v>
      </c>
      <c r="X419" s="338">
        <v>13.287350876800003</v>
      </c>
      <c r="Y419" s="338">
        <v>9.3073045436800026</v>
      </c>
      <c r="Z419" s="338">
        <v>11.27516915382</v>
      </c>
      <c r="AA419" s="338">
        <v>10.997468674049001</v>
      </c>
      <c r="AB419" s="338">
        <v>10.320441103225823</v>
      </c>
      <c r="AC419" s="338">
        <v>9.9452190203437496</v>
      </c>
      <c r="AD419" s="338">
        <v>9.8193855988800003</v>
      </c>
      <c r="AE419" s="338">
        <v>10.3242594863408</v>
      </c>
      <c r="AF419" s="338">
        <v>10.0805399116422</v>
      </c>
      <c r="AG419" s="338">
        <v>8.4621656101937219</v>
      </c>
      <c r="AH419" s="338">
        <v>4.6642531839869319</v>
      </c>
      <c r="AI419" s="338">
        <v>4.4049611868546927</v>
      </c>
    </row>
    <row r="420" spans="2:35" ht="14.25">
      <c r="B420" s="91" t="s">
        <v>328</v>
      </c>
      <c r="C420" s="240" t="s">
        <v>218</v>
      </c>
      <c r="D420" s="338" t="s">
        <v>469</v>
      </c>
      <c r="E420" s="338" t="s">
        <v>469</v>
      </c>
      <c r="F420" s="338" t="s">
        <v>469</v>
      </c>
      <c r="G420" s="338">
        <v>34.880928149697503</v>
      </c>
      <c r="H420" s="338">
        <v>261.60696112273121</v>
      </c>
      <c r="I420" s="338">
        <v>704.11383946905403</v>
      </c>
      <c r="J420" s="338">
        <v>998.67588138466863</v>
      </c>
      <c r="K420" s="338">
        <v>1238.9158584254208</v>
      </c>
      <c r="L420" s="338">
        <v>1442.4996313288539</v>
      </c>
      <c r="M420" s="338">
        <v>1623.5354655412975</v>
      </c>
      <c r="N420" s="338">
        <v>1797.9933382025633</v>
      </c>
      <c r="O420" s="338">
        <v>1951.2823690833661</v>
      </c>
      <c r="P420" s="338">
        <v>2089.4094938225489</v>
      </c>
      <c r="Q420" s="338">
        <v>2214.0964797893585</v>
      </c>
      <c r="R420" s="338">
        <v>2300.2589353146027</v>
      </c>
      <c r="S420" s="338">
        <v>2330.747829554422</v>
      </c>
      <c r="T420" s="338">
        <v>2336.8792658482898</v>
      </c>
      <c r="U420" s="338">
        <v>2319.0618355093898</v>
      </c>
      <c r="V420" s="338">
        <v>2287.9940058411107</v>
      </c>
      <c r="W420" s="338">
        <v>2255.0725863876901</v>
      </c>
      <c r="X420" s="338">
        <v>2222.2708357773577</v>
      </c>
      <c r="Y420" s="338">
        <v>2226.140039925664</v>
      </c>
      <c r="Z420" s="338">
        <v>2274.4397905225678</v>
      </c>
      <c r="AA420" s="338">
        <v>2275.987471982744</v>
      </c>
      <c r="AB420" s="338">
        <v>2254.5000196771607</v>
      </c>
      <c r="AC420" s="338">
        <v>2230.2117102721231</v>
      </c>
      <c r="AD420" s="338">
        <v>2214.6546031616463</v>
      </c>
      <c r="AE420" s="338">
        <v>2188.5183292773395</v>
      </c>
      <c r="AF420" s="338">
        <v>2151.0276013913553</v>
      </c>
      <c r="AG420" s="338">
        <v>2085.9413240429544</v>
      </c>
      <c r="AH420" s="338">
        <v>1994.251318428433</v>
      </c>
      <c r="AI420" s="338">
        <v>1880.7507064494971</v>
      </c>
    </row>
    <row r="421" spans="2:35" ht="14.25">
      <c r="B421" s="91" t="s">
        <v>329</v>
      </c>
      <c r="C421" s="240" t="s">
        <v>218</v>
      </c>
      <c r="D421" s="338" t="s">
        <v>469</v>
      </c>
      <c r="E421" s="338" t="s">
        <v>469</v>
      </c>
      <c r="F421" s="338" t="s">
        <v>469</v>
      </c>
      <c r="G421" s="338">
        <v>5.6707511526843222</v>
      </c>
      <c r="H421" s="338">
        <v>42.530633645132426</v>
      </c>
      <c r="I421" s="338">
        <v>112.35329632040605</v>
      </c>
      <c r="J421" s="338">
        <v>180.47999581191431</v>
      </c>
      <c r="K421" s="338">
        <v>297.81995456749172</v>
      </c>
      <c r="L421" s="338">
        <v>418.79949917070621</v>
      </c>
      <c r="M421" s="338">
        <v>535.57260210442394</v>
      </c>
      <c r="N421" s="338">
        <v>668.8588709967969</v>
      </c>
      <c r="O421" s="338">
        <v>813.73585196970441</v>
      </c>
      <c r="P421" s="338">
        <v>958.45362765751975</v>
      </c>
      <c r="Q421" s="338">
        <v>927.1691978062272</v>
      </c>
      <c r="R421" s="338">
        <v>851.82139287971609</v>
      </c>
      <c r="S421" s="338">
        <v>777.56245412249405</v>
      </c>
      <c r="T421" s="338">
        <v>317.59195338729734</v>
      </c>
      <c r="U421" s="338">
        <v>421.21747743791786</v>
      </c>
      <c r="V421" s="338">
        <v>469.65035094006231</v>
      </c>
      <c r="W421" s="338">
        <v>503.27735425208289</v>
      </c>
      <c r="X421" s="338">
        <v>555.39215383403371</v>
      </c>
      <c r="Y421" s="338">
        <v>443.97845010652924</v>
      </c>
      <c r="Z421" s="338">
        <v>442.38005724729254</v>
      </c>
      <c r="AA421" s="338">
        <v>548.32213595263806</v>
      </c>
      <c r="AB421" s="338">
        <v>492.30831040915621</v>
      </c>
      <c r="AC421" s="338">
        <v>449.425889702208</v>
      </c>
      <c r="AD421" s="338">
        <v>436.47628986416868</v>
      </c>
      <c r="AE421" s="338">
        <v>476.96392560130556</v>
      </c>
      <c r="AF421" s="338">
        <v>442.74178172552416</v>
      </c>
      <c r="AG421" s="338">
        <v>458.19184734630869</v>
      </c>
      <c r="AH421" s="338">
        <v>445.53174859415515</v>
      </c>
      <c r="AI421" s="338">
        <v>455.10832558383527</v>
      </c>
    </row>
    <row r="422" spans="2:35" ht="14.25">
      <c r="B422" s="91" t="s">
        <v>330</v>
      </c>
      <c r="C422" s="240" t="s">
        <v>218</v>
      </c>
      <c r="D422" s="338" t="s">
        <v>469</v>
      </c>
      <c r="E422" s="338" t="s">
        <v>469</v>
      </c>
      <c r="F422" s="338">
        <v>3.9546455969290535</v>
      </c>
      <c r="G422" s="338">
        <v>66.25687568242067</v>
      </c>
      <c r="H422" s="338">
        <v>348.29780393357146</v>
      </c>
      <c r="I422" s="338">
        <v>865.24109815158511</v>
      </c>
      <c r="J422" s="338">
        <v>1228.814712572733</v>
      </c>
      <c r="K422" s="338">
        <v>1589.5025756415121</v>
      </c>
      <c r="L422" s="338">
        <v>1909.66583213281</v>
      </c>
      <c r="M422" s="338">
        <v>2206.7414289212211</v>
      </c>
      <c r="N422" s="338">
        <v>2515.7067021866606</v>
      </c>
      <c r="O422" s="338">
        <v>2812.1325180828708</v>
      </c>
      <c r="P422" s="338">
        <v>3097.3480981712187</v>
      </c>
      <c r="Q422" s="338">
        <v>3190.861550071736</v>
      </c>
      <c r="R422" s="338">
        <v>3202.775576798319</v>
      </c>
      <c r="S422" s="338">
        <v>3152.9557253892162</v>
      </c>
      <c r="T422" s="338">
        <v>2701.9783748171872</v>
      </c>
      <c r="U422" s="338">
        <v>2780.2874913718074</v>
      </c>
      <c r="V422" s="338">
        <v>2797.5505688769231</v>
      </c>
      <c r="W422" s="338">
        <v>2771.4826537876129</v>
      </c>
      <c r="X422" s="338">
        <v>2790.9503404881912</v>
      </c>
      <c r="Y422" s="338">
        <v>2679.4257945758727</v>
      </c>
      <c r="Z422" s="338">
        <v>2728.0950169236808</v>
      </c>
      <c r="AA422" s="338">
        <v>2835.3070766094306</v>
      </c>
      <c r="AB422" s="338">
        <v>2757.1287711895429</v>
      </c>
      <c r="AC422" s="338">
        <v>2689.5828189946747</v>
      </c>
      <c r="AD422" s="338">
        <v>2660.9502786246949</v>
      </c>
      <c r="AE422" s="338">
        <v>2675.8065143649851</v>
      </c>
      <c r="AF422" s="338">
        <v>2603.849923028522</v>
      </c>
      <c r="AG422" s="338">
        <v>2552.5953369994568</v>
      </c>
      <c r="AH422" s="338">
        <v>2444.4473202065751</v>
      </c>
      <c r="AI422" s="338">
        <v>2340.2639932201869</v>
      </c>
    </row>
    <row r="423" spans="2:35" ht="12.75">
      <c r="B423" s="210"/>
      <c r="C423" s="241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218"/>
      <c r="AH423" s="218"/>
      <c r="AI423" s="218"/>
    </row>
    <row r="424" spans="2:35" ht="12.75">
      <c r="B424" s="72"/>
      <c r="C424" s="74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</row>
    <row r="425" spans="2:35" ht="12.75">
      <c r="B425" s="371" t="s">
        <v>426</v>
      </c>
      <c r="C425" s="74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</row>
    <row r="426" spans="2:35" ht="12.75">
      <c r="B426" s="122" t="s">
        <v>128</v>
      </c>
      <c r="C426" s="122" t="s">
        <v>129</v>
      </c>
      <c r="D426" s="123">
        <v>1990</v>
      </c>
      <c r="E426" s="123">
        <f t="shared" ref="E426:AI426" si="599">D426+1</f>
        <v>1991</v>
      </c>
      <c r="F426" s="123">
        <f t="shared" si="599"/>
        <v>1992</v>
      </c>
      <c r="G426" s="123">
        <f t="shared" si="599"/>
        <v>1993</v>
      </c>
      <c r="H426" s="123">
        <f t="shared" si="599"/>
        <v>1994</v>
      </c>
      <c r="I426" s="123">
        <f t="shared" si="599"/>
        <v>1995</v>
      </c>
      <c r="J426" s="123">
        <f t="shared" si="599"/>
        <v>1996</v>
      </c>
      <c r="K426" s="123">
        <f t="shared" si="599"/>
        <v>1997</v>
      </c>
      <c r="L426" s="123">
        <f t="shared" si="599"/>
        <v>1998</v>
      </c>
      <c r="M426" s="123">
        <f t="shared" si="599"/>
        <v>1999</v>
      </c>
      <c r="N426" s="123">
        <f t="shared" si="599"/>
        <v>2000</v>
      </c>
      <c r="O426" s="123">
        <f t="shared" si="599"/>
        <v>2001</v>
      </c>
      <c r="P426" s="123">
        <f t="shared" si="599"/>
        <v>2002</v>
      </c>
      <c r="Q426" s="123">
        <f t="shared" si="599"/>
        <v>2003</v>
      </c>
      <c r="R426" s="123">
        <f t="shared" si="599"/>
        <v>2004</v>
      </c>
      <c r="S426" s="123">
        <f t="shared" si="599"/>
        <v>2005</v>
      </c>
      <c r="T426" s="123">
        <f t="shared" si="599"/>
        <v>2006</v>
      </c>
      <c r="U426" s="123">
        <f t="shared" si="599"/>
        <v>2007</v>
      </c>
      <c r="V426" s="123">
        <f t="shared" si="599"/>
        <v>2008</v>
      </c>
      <c r="W426" s="123">
        <f t="shared" si="599"/>
        <v>2009</v>
      </c>
      <c r="X426" s="123">
        <f t="shared" si="599"/>
        <v>2010</v>
      </c>
      <c r="Y426" s="123">
        <f t="shared" si="599"/>
        <v>2011</v>
      </c>
      <c r="Z426" s="123">
        <f t="shared" si="599"/>
        <v>2012</v>
      </c>
      <c r="AA426" s="123">
        <f t="shared" si="599"/>
        <v>2013</v>
      </c>
      <c r="AB426" s="123">
        <f t="shared" si="599"/>
        <v>2014</v>
      </c>
      <c r="AC426" s="123">
        <f t="shared" si="599"/>
        <v>2015</v>
      </c>
      <c r="AD426" s="123">
        <f t="shared" si="599"/>
        <v>2016</v>
      </c>
      <c r="AE426" s="123">
        <f t="shared" si="599"/>
        <v>2017</v>
      </c>
      <c r="AF426" s="123">
        <f t="shared" si="599"/>
        <v>2018</v>
      </c>
      <c r="AG426" s="123">
        <f t="shared" si="599"/>
        <v>2019</v>
      </c>
      <c r="AH426" s="123">
        <f t="shared" si="599"/>
        <v>2020</v>
      </c>
      <c r="AI426" s="123">
        <f t="shared" si="599"/>
        <v>2021</v>
      </c>
    </row>
    <row r="427" spans="2:35" ht="12.75">
      <c r="B427" s="91" t="s">
        <v>321</v>
      </c>
      <c r="C427" s="92" t="s">
        <v>322</v>
      </c>
      <c r="D427" s="96">
        <v>0</v>
      </c>
      <c r="E427" s="96">
        <v>0</v>
      </c>
      <c r="F427" s="96">
        <v>0</v>
      </c>
      <c r="G427" s="94">
        <v>2E-3</v>
      </c>
      <c r="H427" s="94">
        <v>2E-3</v>
      </c>
      <c r="I427" s="94">
        <v>2E-3</v>
      </c>
      <c r="J427" s="94">
        <v>2E-3</v>
      </c>
      <c r="K427" s="94">
        <v>2E-3</v>
      </c>
      <c r="L427" s="94">
        <v>2E-3</v>
      </c>
      <c r="M427" s="94">
        <v>2E-3</v>
      </c>
      <c r="N427" s="94">
        <v>2E-3</v>
      </c>
      <c r="O427" s="94">
        <v>2E-3</v>
      </c>
      <c r="P427" s="94">
        <v>2E-3</v>
      </c>
      <c r="Q427" s="94">
        <v>2E-3</v>
      </c>
      <c r="R427" s="94">
        <v>2E-3</v>
      </c>
      <c r="S427" s="94">
        <v>2E-3</v>
      </c>
      <c r="T427" s="94">
        <v>2E-3</v>
      </c>
      <c r="U427" s="94">
        <v>2E-3</v>
      </c>
      <c r="V427" s="94">
        <v>2E-3</v>
      </c>
      <c r="W427" s="94">
        <v>2E-3</v>
      </c>
      <c r="X427" s="94">
        <v>2E-3</v>
      </c>
      <c r="Y427" s="94">
        <v>2E-3</v>
      </c>
      <c r="Z427" s="94">
        <v>2E-3</v>
      </c>
      <c r="AA427" s="94">
        <v>2E-3</v>
      </c>
      <c r="AB427" s="94">
        <v>2E-3</v>
      </c>
      <c r="AC427" s="94">
        <v>2E-3</v>
      </c>
      <c r="AD427" s="94">
        <v>2E-3</v>
      </c>
      <c r="AE427" s="94">
        <v>2E-3</v>
      </c>
      <c r="AF427" s="94">
        <v>2E-3</v>
      </c>
      <c r="AG427" s="94">
        <v>2E-3</v>
      </c>
      <c r="AH427" s="94">
        <v>2E-3</v>
      </c>
      <c r="AI427" s="94">
        <v>2E-3</v>
      </c>
    </row>
    <row r="428" spans="2:35" ht="12.75">
      <c r="B428" s="91" t="s">
        <v>323</v>
      </c>
      <c r="C428" s="92" t="s">
        <v>322</v>
      </c>
      <c r="D428" s="102">
        <v>0</v>
      </c>
      <c r="E428" s="102">
        <v>0</v>
      </c>
      <c r="F428" s="102">
        <v>0</v>
      </c>
      <c r="G428" s="102">
        <v>0.05</v>
      </c>
      <c r="H428" s="102">
        <v>0.05</v>
      </c>
      <c r="I428" s="102">
        <v>0.05</v>
      </c>
      <c r="J428" s="102">
        <v>0.05</v>
      </c>
      <c r="K428" s="102">
        <v>0.05</v>
      </c>
      <c r="L428" s="102">
        <v>0.05</v>
      </c>
      <c r="M428" s="102">
        <v>0.05</v>
      </c>
      <c r="N428" s="102">
        <v>0.05</v>
      </c>
      <c r="O428" s="102">
        <v>0.05</v>
      </c>
      <c r="P428" s="102">
        <v>0.05</v>
      </c>
      <c r="Q428" s="102">
        <v>0.05</v>
      </c>
      <c r="R428" s="102">
        <v>0.05</v>
      </c>
      <c r="S428" s="102">
        <v>0.05</v>
      </c>
      <c r="T428" s="102">
        <v>0.05</v>
      </c>
      <c r="U428" s="102">
        <v>0.05</v>
      </c>
      <c r="V428" s="102">
        <v>0.05</v>
      </c>
      <c r="W428" s="102">
        <v>0.05</v>
      </c>
      <c r="X428" s="102">
        <v>0.05</v>
      </c>
      <c r="Y428" s="102">
        <v>0.05</v>
      </c>
      <c r="Z428" s="102">
        <v>0.05</v>
      </c>
      <c r="AA428" s="102">
        <v>0.05</v>
      </c>
      <c r="AB428" s="102">
        <v>0.05</v>
      </c>
      <c r="AC428" s="102">
        <v>0.05</v>
      </c>
      <c r="AD428" s="102">
        <v>0.05</v>
      </c>
      <c r="AE428" s="102">
        <v>0.05</v>
      </c>
      <c r="AF428" s="102">
        <v>0.05</v>
      </c>
      <c r="AG428" s="102">
        <v>0.05</v>
      </c>
      <c r="AH428" s="102">
        <v>0.05</v>
      </c>
      <c r="AI428" s="102">
        <v>0.05</v>
      </c>
    </row>
    <row r="429" spans="2:35" ht="14.25">
      <c r="B429" s="91" t="s">
        <v>327</v>
      </c>
      <c r="C429" s="240" t="s">
        <v>218</v>
      </c>
      <c r="D429" s="98" t="s">
        <v>469</v>
      </c>
      <c r="E429" s="98" t="s">
        <v>469</v>
      </c>
      <c r="F429" s="98" t="s">
        <v>469</v>
      </c>
      <c r="G429" s="98">
        <v>4.6217599999999999E-3</v>
      </c>
      <c r="H429" s="98">
        <v>2.29372E-3</v>
      </c>
      <c r="I429" s="98">
        <v>2.8886000000000003E-3</v>
      </c>
      <c r="J429" s="98">
        <v>2.5568399999999999E-3</v>
      </c>
      <c r="K429" s="98">
        <v>2.2250800000000004E-3</v>
      </c>
      <c r="L429" s="98">
        <v>2.9542200584000001E-3</v>
      </c>
      <c r="M429" s="177">
        <v>2.3513893530399999E-2</v>
      </c>
      <c r="N429" s="177">
        <v>3.2644896569999998E-2</v>
      </c>
      <c r="O429" s="177">
        <v>3.673655141866667E-2</v>
      </c>
      <c r="P429" s="177">
        <v>4.545292478133333E-2</v>
      </c>
      <c r="Q429" s="183">
        <v>5.1335540411999996E-2</v>
      </c>
      <c r="R429" s="183">
        <v>7.0579929177333328E-2</v>
      </c>
      <c r="S429" s="183">
        <v>6.2159853599999988E-2</v>
      </c>
      <c r="T429" s="183">
        <v>6.9676553544E-2</v>
      </c>
      <c r="U429" s="183">
        <v>8.9964718688000017E-2</v>
      </c>
      <c r="V429" s="183">
        <v>7.8148690125999995E-2</v>
      </c>
      <c r="W429" s="183">
        <v>8.0551727453599994E-2</v>
      </c>
      <c r="X429" s="183">
        <v>7.53050938744E-2</v>
      </c>
      <c r="Y429" s="183">
        <v>6.509697740000002E-2</v>
      </c>
      <c r="Z429" s="183">
        <v>5.2219853399999995E-2</v>
      </c>
      <c r="AA429" s="183">
        <v>5.9686528199999998E-2</v>
      </c>
      <c r="AB429" s="183">
        <v>5.8796309000000005E-2</v>
      </c>
      <c r="AC429" s="183">
        <v>5.8801810600000004E-2</v>
      </c>
      <c r="AD429" s="177">
        <v>4.96558166E-2</v>
      </c>
      <c r="AE429" s="183">
        <v>6.2805865200000005E-2</v>
      </c>
      <c r="AF429" s="183">
        <v>7.3081444800000006E-2</v>
      </c>
      <c r="AG429" s="183">
        <v>6.7954073199999993E-2</v>
      </c>
      <c r="AH429" s="183">
        <v>6.605902159999999E-2</v>
      </c>
      <c r="AI429" s="183">
        <v>7.5722444200000003E-2</v>
      </c>
    </row>
    <row r="430" spans="2:35" ht="14.25">
      <c r="B430" s="91" t="s">
        <v>328</v>
      </c>
      <c r="C430" s="240" t="s">
        <v>218</v>
      </c>
      <c r="D430" s="100" t="s">
        <v>469</v>
      </c>
      <c r="E430" s="100" t="s">
        <v>469</v>
      </c>
      <c r="F430" s="100" t="s">
        <v>469</v>
      </c>
      <c r="G430" s="184">
        <v>0.13740412989690723</v>
      </c>
      <c r="H430" s="184">
        <v>0.25279038824763905</v>
      </c>
      <c r="I430" s="184">
        <v>0.35500062860192105</v>
      </c>
      <c r="J430" s="184">
        <v>0.40874219337016582</v>
      </c>
      <c r="K430" s="184">
        <v>0.44160820993227989</v>
      </c>
      <c r="L430" s="184">
        <v>0.50145590528290318</v>
      </c>
      <c r="M430" s="184">
        <v>0.9853419223197033</v>
      </c>
      <c r="N430" s="184">
        <v>1.6117952616540785</v>
      </c>
      <c r="O430" s="184">
        <v>2.3661908341667561</v>
      </c>
      <c r="P430" s="184">
        <v>3.3052025366284483</v>
      </c>
      <c r="Q430" s="184">
        <v>4.2906664449515004</v>
      </c>
      <c r="R430" s="184">
        <v>5.6026356106717445</v>
      </c>
      <c r="S430" s="184">
        <v>6.8671293527266775</v>
      </c>
      <c r="T430" s="184">
        <v>8.4724450436192118</v>
      </c>
      <c r="U430" s="184">
        <v>10.440510503766046</v>
      </c>
      <c r="V430" s="184">
        <v>11.977413585375263</v>
      </c>
      <c r="W430" s="184">
        <v>13.667841079323967</v>
      </c>
      <c r="X430" s="184">
        <v>15.507252373803018</v>
      </c>
      <c r="Y430" s="184">
        <v>17.145113556971157</v>
      </c>
      <c r="Z430" s="184">
        <v>18.41110280606058</v>
      </c>
      <c r="AA430" s="184">
        <v>19.827978368222102</v>
      </c>
      <c r="AB430" s="184">
        <v>21.295137522037653</v>
      </c>
      <c r="AC430" s="184">
        <v>22.733103398916143</v>
      </c>
      <c r="AD430" s="184">
        <v>24.063251258189926</v>
      </c>
      <c r="AE430" s="184">
        <v>25.517595956236899</v>
      </c>
      <c r="AF430" s="184">
        <v>27.21526101475428</v>
      </c>
      <c r="AG430" s="184">
        <v>28.848097883568439</v>
      </c>
      <c r="AH430" s="184">
        <v>30.308136249234643</v>
      </c>
      <c r="AI430" s="184">
        <v>31.995429031183697</v>
      </c>
    </row>
    <row r="431" spans="2:35" ht="14.25">
      <c r="B431" s="91" t="s">
        <v>329</v>
      </c>
      <c r="C431" s="240" t="s">
        <v>218</v>
      </c>
      <c r="D431" s="98" t="s">
        <v>469</v>
      </c>
      <c r="E431" s="98" t="s">
        <v>469</v>
      </c>
      <c r="F431" s="98" t="s">
        <v>469</v>
      </c>
      <c r="G431" s="98" t="s">
        <v>469</v>
      </c>
      <c r="H431" s="98" t="s">
        <v>469</v>
      </c>
      <c r="I431" s="183">
        <v>6.5780000000000005E-2</v>
      </c>
      <c r="J431" s="183">
        <v>0.24309999999999998</v>
      </c>
      <c r="K431" s="183">
        <v>0.26597999999999999</v>
      </c>
      <c r="L431" s="183">
        <v>0.22308</v>
      </c>
      <c r="M431" s="183">
        <v>0.21736000000000003</v>
      </c>
      <c r="N431" s="183">
        <v>0.13441999999999998</v>
      </c>
      <c r="O431" s="183">
        <v>0.18303999999999998</v>
      </c>
      <c r="P431" s="183">
        <v>0.105963</v>
      </c>
      <c r="Q431" s="177">
        <v>4.2642600000000003E-2</v>
      </c>
      <c r="R431" s="183">
        <v>0.108108</v>
      </c>
      <c r="S431" s="183">
        <v>9.0776399999999993E-2</v>
      </c>
      <c r="T431" s="183">
        <v>0.10501919999999999</v>
      </c>
      <c r="U431" s="183">
        <v>0.1210924</v>
      </c>
      <c r="V431" s="183">
        <v>7.2071999999999997E-2</v>
      </c>
      <c r="W431" s="183">
        <v>0.10009999999999999</v>
      </c>
      <c r="X431" s="183">
        <v>0.19141979999999997</v>
      </c>
      <c r="Y431" s="183">
        <v>0.14620319999999998</v>
      </c>
      <c r="Z431" s="183">
        <v>0.10570559999999997</v>
      </c>
      <c r="AA431" s="183">
        <v>6.040319999999999E-2</v>
      </c>
      <c r="AB431" s="183">
        <v>7.7791999999999986E-2</v>
      </c>
      <c r="AC431" s="183">
        <v>8.1567200000000006E-2</v>
      </c>
      <c r="AD431" s="177">
        <v>4.7104199999999999E-2</v>
      </c>
      <c r="AE431" s="177">
        <v>4.9649600000000002E-2</v>
      </c>
      <c r="AF431" s="183">
        <v>6.9784000000000013E-2</v>
      </c>
      <c r="AG431" s="183">
        <v>6.0288799999999997E-2</v>
      </c>
      <c r="AH431" s="183">
        <v>9.9556600000000009E-2</v>
      </c>
      <c r="AI431" s="183">
        <v>7.0355999999999988E-2</v>
      </c>
    </row>
    <row r="432" spans="2:35" ht="14.25">
      <c r="B432" s="359" t="s">
        <v>399</v>
      </c>
      <c r="C432" s="240" t="s">
        <v>218</v>
      </c>
      <c r="D432" s="120" t="str">
        <f>IF(SUM(D429,D430,D431)=0, "NO", SUM(D429,D430,D431))</f>
        <v>NO</v>
      </c>
      <c r="E432" s="120" t="str">
        <f t="shared" ref="E432:AC432" si="600">IF(SUM(E429,E430,E431)=0, "NO", SUM(E429,E430,E431))</f>
        <v>NO</v>
      </c>
      <c r="F432" s="120" t="str">
        <f t="shared" si="600"/>
        <v>NO</v>
      </c>
      <c r="G432" s="144">
        <f t="shared" si="600"/>
        <v>0.14202588989690723</v>
      </c>
      <c r="H432" s="144">
        <f t="shared" si="600"/>
        <v>0.25508410824763905</v>
      </c>
      <c r="I432" s="144">
        <f t="shared" si="600"/>
        <v>0.42366922860192108</v>
      </c>
      <c r="J432" s="93">
        <f t="shared" si="600"/>
        <v>0.65439903337016581</v>
      </c>
      <c r="K432" s="93">
        <f t="shared" si="600"/>
        <v>0.70981328993227988</v>
      </c>
      <c r="L432" s="93">
        <f t="shared" si="600"/>
        <v>0.72749012534130308</v>
      </c>
      <c r="M432" s="93">
        <f t="shared" si="600"/>
        <v>1.2262158158501033</v>
      </c>
      <c r="N432" s="93">
        <f t="shared" si="600"/>
        <v>1.7788601582240784</v>
      </c>
      <c r="O432" s="93">
        <f t="shared" si="600"/>
        <v>2.5859673855854228</v>
      </c>
      <c r="P432" s="93">
        <f t="shared" si="600"/>
        <v>3.4566184614097817</v>
      </c>
      <c r="Q432" s="93">
        <f t="shared" si="600"/>
        <v>4.3846445853635005</v>
      </c>
      <c r="R432" s="93">
        <f t="shared" si="600"/>
        <v>5.7813235398490779</v>
      </c>
      <c r="S432" s="93">
        <f t="shared" si="600"/>
        <v>7.0200656063266775</v>
      </c>
      <c r="T432" s="93">
        <f t="shared" si="600"/>
        <v>8.6471407971632104</v>
      </c>
      <c r="U432" s="93">
        <f t="shared" si="600"/>
        <v>10.651567622454046</v>
      </c>
      <c r="V432" s="93">
        <f t="shared" si="600"/>
        <v>12.127634275501263</v>
      </c>
      <c r="W432" s="93">
        <f t="shared" si="600"/>
        <v>13.848492806777566</v>
      </c>
      <c r="X432" s="93">
        <f t="shared" si="600"/>
        <v>15.773977267677418</v>
      </c>
      <c r="Y432" s="93">
        <f t="shared" si="600"/>
        <v>17.356413734371156</v>
      </c>
      <c r="Z432" s="93">
        <f t="shared" si="600"/>
        <v>18.56902825946058</v>
      </c>
      <c r="AA432" s="93">
        <f>IF(SUM(AA429,AA430,AA431)=0, "NO", SUM(AA429,AA430,AA431))</f>
        <v>19.948068096422102</v>
      </c>
      <c r="AB432" s="93">
        <f t="shared" si="600"/>
        <v>21.431725831037653</v>
      </c>
      <c r="AC432" s="93">
        <f t="shared" si="600"/>
        <v>22.87347240951614</v>
      </c>
      <c r="AD432" s="93">
        <f t="shared" ref="AD432:AE432" si="601">IF(SUM(AD429,AD430,AD431)=0, "NO", SUM(AD429,AD430,AD431))</f>
        <v>24.160011274789927</v>
      </c>
      <c r="AE432" s="93">
        <f t="shared" si="601"/>
        <v>25.6300514214369</v>
      </c>
      <c r="AF432" s="93">
        <f t="shared" ref="AF432:AG432" si="602">IF(SUM(AF429,AF430,AF431)=0, "NO", SUM(AF429,AF430,AF431))</f>
        <v>27.358126459554278</v>
      </c>
      <c r="AG432" s="93">
        <f t="shared" si="602"/>
        <v>28.976340756768437</v>
      </c>
      <c r="AH432" s="93">
        <f t="shared" ref="AH432:AI432" si="603">IF(SUM(AH429,AH430,AH431)=0, "NO", SUM(AH429,AH430,AH431))</f>
        <v>30.473751870834644</v>
      </c>
      <c r="AI432" s="93">
        <f t="shared" si="603"/>
        <v>32.14150747538369</v>
      </c>
    </row>
    <row r="433" spans="2:35" ht="12.75">
      <c r="B433" s="241"/>
      <c r="C433" s="210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219"/>
      <c r="AH433" s="247"/>
      <c r="AI433" s="247"/>
    </row>
    <row r="434" spans="2:35" ht="12.75">
      <c r="B434" s="25"/>
      <c r="C434" s="84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</row>
    <row r="435" spans="2:35" ht="12.75">
      <c r="B435" s="371" t="s">
        <v>427</v>
      </c>
      <c r="C435" s="84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</row>
    <row r="436" spans="2:35" ht="12.75">
      <c r="B436" s="122" t="s">
        <v>128</v>
      </c>
      <c r="C436" s="122" t="s">
        <v>129</v>
      </c>
      <c r="D436" s="123">
        <v>1990</v>
      </c>
      <c r="E436" s="123">
        <f t="shared" ref="E436:AI436" si="604">D436+1</f>
        <v>1991</v>
      </c>
      <c r="F436" s="123">
        <f t="shared" si="604"/>
        <v>1992</v>
      </c>
      <c r="G436" s="123">
        <f t="shared" si="604"/>
        <v>1993</v>
      </c>
      <c r="H436" s="123">
        <f t="shared" si="604"/>
        <v>1994</v>
      </c>
      <c r="I436" s="123">
        <f t="shared" si="604"/>
        <v>1995</v>
      </c>
      <c r="J436" s="123">
        <f t="shared" si="604"/>
        <v>1996</v>
      </c>
      <c r="K436" s="123">
        <f t="shared" si="604"/>
        <v>1997</v>
      </c>
      <c r="L436" s="123">
        <f t="shared" si="604"/>
        <v>1998</v>
      </c>
      <c r="M436" s="123">
        <f t="shared" si="604"/>
        <v>1999</v>
      </c>
      <c r="N436" s="123">
        <f t="shared" si="604"/>
        <v>2000</v>
      </c>
      <c r="O436" s="123">
        <f t="shared" si="604"/>
        <v>2001</v>
      </c>
      <c r="P436" s="123">
        <f t="shared" si="604"/>
        <v>2002</v>
      </c>
      <c r="Q436" s="123">
        <f t="shared" si="604"/>
        <v>2003</v>
      </c>
      <c r="R436" s="123">
        <f t="shared" si="604"/>
        <v>2004</v>
      </c>
      <c r="S436" s="123">
        <f t="shared" si="604"/>
        <v>2005</v>
      </c>
      <c r="T436" s="123">
        <f t="shared" si="604"/>
        <v>2006</v>
      </c>
      <c r="U436" s="123">
        <f t="shared" si="604"/>
        <v>2007</v>
      </c>
      <c r="V436" s="123">
        <f t="shared" si="604"/>
        <v>2008</v>
      </c>
      <c r="W436" s="123">
        <f t="shared" si="604"/>
        <v>2009</v>
      </c>
      <c r="X436" s="123">
        <f t="shared" si="604"/>
        <v>2010</v>
      </c>
      <c r="Y436" s="123">
        <f t="shared" si="604"/>
        <v>2011</v>
      </c>
      <c r="Z436" s="123">
        <f t="shared" si="604"/>
        <v>2012</v>
      </c>
      <c r="AA436" s="123">
        <f t="shared" si="604"/>
        <v>2013</v>
      </c>
      <c r="AB436" s="123">
        <f t="shared" si="604"/>
        <v>2014</v>
      </c>
      <c r="AC436" s="123">
        <f t="shared" si="604"/>
        <v>2015</v>
      </c>
      <c r="AD436" s="123">
        <f t="shared" si="604"/>
        <v>2016</v>
      </c>
      <c r="AE436" s="123">
        <f t="shared" si="604"/>
        <v>2017</v>
      </c>
      <c r="AF436" s="123">
        <f t="shared" si="604"/>
        <v>2018</v>
      </c>
      <c r="AG436" s="123">
        <f t="shared" si="604"/>
        <v>2019</v>
      </c>
      <c r="AH436" s="123">
        <f t="shared" si="604"/>
        <v>2020</v>
      </c>
      <c r="AI436" s="123">
        <f t="shared" si="604"/>
        <v>2021</v>
      </c>
    </row>
    <row r="437" spans="2:35" ht="12.75">
      <c r="B437" s="91" t="s">
        <v>321</v>
      </c>
      <c r="C437" s="92" t="s">
        <v>322</v>
      </c>
      <c r="D437" s="96">
        <v>0</v>
      </c>
      <c r="E437" s="96">
        <v>0</v>
      </c>
      <c r="F437" s="96">
        <v>0</v>
      </c>
      <c r="G437" s="96">
        <v>0</v>
      </c>
      <c r="H437" s="96">
        <v>0</v>
      </c>
      <c r="I437" s="94">
        <v>2E-3</v>
      </c>
      <c r="J437" s="94">
        <v>2E-3</v>
      </c>
      <c r="K437" s="94">
        <v>2E-3</v>
      </c>
      <c r="L437" s="94">
        <v>2E-3</v>
      </c>
      <c r="M437" s="94">
        <v>2E-3</v>
      </c>
      <c r="N437" s="94">
        <v>2E-3</v>
      </c>
      <c r="O437" s="94">
        <v>2E-3</v>
      </c>
      <c r="P437" s="94">
        <v>2E-3</v>
      </c>
      <c r="Q437" s="94">
        <v>2E-3</v>
      </c>
      <c r="R437" s="94">
        <v>2E-3</v>
      </c>
      <c r="S437" s="94">
        <v>2E-3</v>
      </c>
      <c r="T437" s="94">
        <v>2E-3</v>
      </c>
      <c r="U437" s="94">
        <v>2E-3</v>
      </c>
      <c r="V437" s="94">
        <v>2E-3</v>
      </c>
      <c r="W437" s="94">
        <v>2E-3</v>
      </c>
      <c r="X437" s="94">
        <v>2E-3</v>
      </c>
      <c r="Y437" s="94">
        <v>2E-3</v>
      </c>
      <c r="Z437" s="94">
        <v>2E-3</v>
      </c>
      <c r="AA437" s="94">
        <v>2E-3</v>
      </c>
      <c r="AB437" s="94">
        <v>2E-3</v>
      </c>
      <c r="AC437" s="94">
        <v>2E-3</v>
      </c>
      <c r="AD437" s="94">
        <v>2E-3</v>
      </c>
      <c r="AE437" s="94">
        <v>2E-3</v>
      </c>
      <c r="AF437" s="94">
        <v>2E-3</v>
      </c>
      <c r="AG437" s="94">
        <v>2E-3</v>
      </c>
      <c r="AH437" s="94">
        <v>2E-3</v>
      </c>
      <c r="AI437" s="94">
        <v>2E-3</v>
      </c>
    </row>
    <row r="438" spans="2:35" ht="12.75">
      <c r="B438" s="91" t="s">
        <v>323</v>
      </c>
      <c r="C438" s="92" t="s">
        <v>322</v>
      </c>
      <c r="D438" s="96">
        <v>0</v>
      </c>
      <c r="E438" s="96">
        <v>0</v>
      </c>
      <c r="F438" s="96">
        <v>0</v>
      </c>
      <c r="G438" s="96">
        <v>0</v>
      </c>
      <c r="H438" s="96">
        <v>0</v>
      </c>
      <c r="I438" s="102">
        <v>0.2</v>
      </c>
      <c r="J438" s="102">
        <v>0.2</v>
      </c>
      <c r="K438" s="102">
        <v>0.2</v>
      </c>
      <c r="L438" s="102">
        <v>0.2</v>
      </c>
      <c r="M438" s="102">
        <v>0.2</v>
      </c>
      <c r="N438" s="102">
        <v>0.2</v>
      </c>
      <c r="O438" s="102">
        <v>0.2</v>
      </c>
      <c r="P438" s="102">
        <v>0.2</v>
      </c>
      <c r="Q438" s="102">
        <v>0.2</v>
      </c>
      <c r="R438" s="102">
        <v>0.2</v>
      </c>
      <c r="S438" s="102">
        <v>0.2</v>
      </c>
      <c r="T438" s="102">
        <v>0.2</v>
      </c>
      <c r="U438" s="102">
        <v>0.2</v>
      </c>
      <c r="V438" s="102">
        <v>0.2</v>
      </c>
      <c r="W438" s="102">
        <v>0.2</v>
      </c>
      <c r="X438" s="102">
        <v>0.2</v>
      </c>
      <c r="Y438" s="102">
        <v>0.2</v>
      </c>
      <c r="Z438" s="102">
        <v>0.2</v>
      </c>
      <c r="AA438" s="102">
        <v>0.2</v>
      </c>
      <c r="AB438" s="102">
        <v>0.2</v>
      </c>
      <c r="AC438" s="102">
        <v>0.2</v>
      </c>
      <c r="AD438" s="102">
        <v>0.2</v>
      </c>
      <c r="AE438" s="102">
        <v>0.2</v>
      </c>
      <c r="AF438" s="102">
        <v>0.2</v>
      </c>
      <c r="AG438" s="102">
        <v>0.2</v>
      </c>
      <c r="AH438" s="102">
        <v>0.2</v>
      </c>
      <c r="AI438" s="102">
        <v>0.2</v>
      </c>
    </row>
    <row r="439" spans="2:35" ht="12.75">
      <c r="B439" s="91" t="s">
        <v>326</v>
      </c>
      <c r="C439" s="92" t="s">
        <v>322</v>
      </c>
      <c r="D439" s="102">
        <v>0</v>
      </c>
      <c r="E439" s="102">
        <v>0</v>
      </c>
      <c r="F439" s="102">
        <v>0</v>
      </c>
      <c r="G439" s="102">
        <v>0</v>
      </c>
      <c r="H439" s="102">
        <v>0</v>
      </c>
      <c r="I439" s="102">
        <v>0</v>
      </c>
      <c r="J439" s="102">
        <v>0</v>
      </c>
      <c r="K439" s="102">
        <v>0</v>
      </c>
      <c r="L439" s="102">
        <v>0</v>
      </c>
      <c r="M439" s="102">
        <v>0</v>
      </c>
      <c r="N439" s="102">
        <v>0</v>
      </c>
      <c r="O439" s="102">
        <v>0</v>
      </c>
      <c r="P439" s="102">
        <v>0</v>
      </c>
      <c r="Q439" s="102">
        <v>0</v>
      </c>
      <c r="R439" s="102">
        <v>0</v>
      </c>
      <c r="S439" s="102">
        <v>0</v>
      </c>
      <c r="T439" s="102">
        <v>0</v>
      </c>
      <c r="U439" s="102">
        <v>0</v>
      </c>
      <c r="V439" s="102">
        <v>0.28000000000000003</v>
      </c>
      <c r="W439" s="102">
        <v>0.3</v>
      </c>
      <c r="X439" s="102">
        <v>0.31</v>
      </c>
      <c r="Y439" s="102">
        <v>0.28999999999999998</v>
      </c>
      <c r="Z439" s="102">
        <v>0.34</v>
      </c>
      <c r="AA439" s="102">
        <v>0.34</v>
      </c>
      <c r="AB439" s="102">
        <v>0.32</v>
      </c>
      <c r="AC439" s="102">
        <v>0.38</v>
      </c>
      <c r="AD439" s="102">
        <v>0.39</v>
      </c>
      <c r="AE439" s="102">
        <v>0.38</v>
      </c>
      <c r="AF439" s="102">
        <v>0.39</v>
      </c>
      <c r="AG439" s="102">
        <v>0.38</v>
      </c>
      <c r="AH439" s="102">
        <v>0.41</v>
      </c>
      <c r="AI439" s="102">
        <v>0.4</v>
      </c>
    </row>
    <row r="440" spans="2:35" ht="14.25">
      <c r="B440" s="91" t="s">
        <v>327</v>
      </c>
      <c r="C440" s="240" t="s">
        <v>218</v>
      </c>
      <c r="D440" s="98" t="s">
        <v>469</v>
      </c>
      <c r="E440" s="98" t="s">
        <v>469</v>
      </c>
      <c r="F440" s="98" t="s">
        <v>469</v>
      </c>
      <c r="G440" s="98" t="s">
        <v>469</v>
      </c>
      <c r="H440" s="98" t="s">
        <v>469</v>
      </c>
      <c r="I440" s="99">
        <v>3.4319999999999999E-4</v>
      </c>
      <c r="J440" s="98">
        <v>6.0060000000000007E-4</v>
      </c>
      <c r="K440" s="99">
        <v>1.716E-4</v>
      </c>
      <c r="L440" s="99">
        <v>3.1831218E-4</v>
      </c>
      <c r="M440" s="99">
        <v>8.7273419999999992E-5</v>
      </c>
      <c r="N440" s="98">
        <v>3.7324013700000005E-3</v>
      </c>
      <c r="O440" s="177">
        <v>1.0581186110000002E-2</v>
      </c>
      <c r="P440" s="177">
        <v>1.0436379000000001E-2</v>
      </c>
      <c r="Q440" s="177">
        <v>3.3389034390000003E-2</v>
      </c>
      <c r="R440" s="177">
        <v>4.9145157099999989E-2</v>
      </c>
      <c r="S440" s="183">
        <v>7.0201799580000002E-2</v>
      </c>
      <c r="T440" s="183">
        <v>0.10495719963000001</v>
      </c>
      <c r="U440" s="183">
        <v>0.13847712493999997</v>
      </c>
      <c r="V440" s="183">
        <v>0.19914691392999995</v>
      </c>
      <c r="W440" s="183">
        <v>0.19959625439999995</v>
      </c>
      <c r="X440" s="183">
        <v>0.24570369617000001</v>
      </c>
      <c r="Y440" s="183">
        <v>0.26286781629999995</v>
      </c>
      <c r="Z440" s="183">
        <v>0.22292671025000002</v>
      </c>
      <c r="AA440" s="183">
        <v>0.18621362607</v>
      </c>
      <c r="AB440" s="183">
        <v>0.17724366719999998</v>
      </c>
      <c r="AC440" s="183">
        <v>0.15292499209000002</v>
      </c>
      <c r="AD440" s="183">
        <v>0.14156252824999999</v>
      </c>
      <c r="AE440" s="183">
        <v>0.1141466823</v>
      </c>
      <c r="AF440" s="183">
        <v>0.11124786830999998</v>
      </c>
      <c r="AG440" s="183">
        <v>0.12473212186</v>
      </c>
      <c r="AH440" s="183">
        <v>8.9173326665000011E-2</v>
      </c>
      <c r="AI440" s="183">
        <v>5.0049305690000004E-2</v>
      </c>
    </row>
    <row r="441" spans="2:35" ht="14.25">
      <c r="B441" s="91" t="s">
        <v>328</v>
      </c>
      <c r="C441" s="240" t="s">
        <v>218</v>
      </c>
      <c r="D441" s="98" t="s">
        <v>469</v>
      </c>
      <c r="E441" s="98" t="s">
        <v>469</v>
      </c>
      <c r="F441" s="98" t="s">
        <v>469</v>
      </c>
      <c r="G441" s="98" t="s">
        <v>469</v>
      </c>
      <c r="H441" s="98" t="s">
        <v>469</v>
      </c>
      <c r="I441" s="183">
        <v>0.10270476494023906</v>
      </c>
      <c r="J441" s="183">
        <v>0.27095954450261783</v>
      </c>
      <c r="K441" s="183">
        <v>0.30536920408163271</v>
      </c>
      <c r="L441" s="183">
        <v>0.36825748754326809</v>
      </c>
      <c r="M441" s="183">
        <v>0.35580952841293439</v>
      </c>
      <c r="N441" s="183">
        <v>0.98542317134545787</v>
      </c>
      <c r="O441" s="183">
        <v>2.889899157950726</v>
      </c>
      <c r="P441" s="183">
        <v>4.3559353128514005</v>
      </c>
      <c r="Q441" s="183">
        <v>9.526855393583487</v>
      </c>
      <c r="R441" s="183">
        <v>16.430982208357513</v>
      </c>
      <c r="S441" s="183">
        <v>25.845249005944627</v>
      </c>
      <c r="T441" s="183">
        <v>38.811186687679225</v>
      </c>
      <c r="U441" s="183">
        <v>53.712148246888297</v>
      </c>
      <c r="V441" s="183">
        <v>73.049026799597144</v>
      </c>
      <c r="W441" s="183">
        <v>88.92750755957465</v>
      </c>
      <c r="X441" s="183">
        <v>107.89998442176223</v>
      </c>
      <c r="Y441" s="183">
        <v>123.98487057023021</v>
      </c>
      <c r="Z441" s="183">
        <v>137.51120634553246</v>
      </c>
      <c r="AA441" s="183">
        <v>146.77780842395461</v>
      </c>
      <c r="AB441" s="183">
        <v>155.91527757005838</v>
      </c>
      <c r="AC441" s="183">
        <v>161.89418684508024</v>
      </c>
      <c r="AD441" s="183">
        <v>170.08361497674375</v>
      </c>
      <c r="AE441" s="183">
        <v>175.81164329051637</v>
      </c>
      <c r="AF441" s="183">
        <v>180.92487497369001</v>
      </c>
      <c r="AG441" s="183">
        <v>186.46254885971243</v>
      </c>
      <c r="AH441" s="183">
        <v>189.98575544291282</v>
      </c>
      <c r="AI441" s="183">
        <v>188.82351231645589</v>
      </c>
    </row>
    <row r="442" spans="2:35" ht="14.25">
      <c r="B442" s="91" t="s">
        <v>329</v>
      </c>
      <c r="C442" s="240" t="s">
        <v>218</v>
      </c>
      <c r="D442" s="98" t="s">
        <v>469</v>
      </c>
      <c r="E442" s="98" t="s">
        <v>469</v>
      </c>
      <c r="F442" s="98" t="s">
        <v>469</v>
      </c>
      <c r="G442" s="98" t="s">
        <v>469</v>
      </c>
      <c r="H442" s="98" t="s">
        <v>469</v>
      </c>
      <c r="I442" s="98" t="s">
        <v>469</v>
      </c>
      <c r="J442" s="98" t="s">
        <v>469</v>
      </c>
      <c r="K442" s="98" t="s">
        <v>469</v>
      </c>
      <c r="L442" s="98" t="s">
        <v>469</v>
      </c>
      <c r="M442" s="98" t="s">
        <v>469</v>
      </c>
      <c r="N442" s="98" t="s">
        <v>469</v>
      </c>
      <c r="O442" s="98" t="s">
        <v>469</v>
      </c>
      <c r="P442" s="98" t="s">
        <v>469</v>
      </c>
      <c r="Q442" s="98" t="s">
        <v>469</v>
      </c>
      <c r="R442" s="98" t="s">
        <v>469</v>
      </c>
      <c r="S442" s="98" t="s">
        <v>469</v>
      </c>
      <c r="T442" s="98" t="s">
        <v>469</v>
      </c>
      <c r="U442" s="98" t="s">
        <v>469</v>
      </c>
      <c r="V442" s="98">
        <v>3.5557116279069774E-2</v>
      </c>
      <c r="W442" s="98">
        <v>8.4194057591623031E-2</v>
      </c>
      <c r="X442" s="177">
        <v>1.1172926470588235E-2</v>
      </c>
      <c r="Y442" s="177">
        <v>3.0487846052227725E-2</v>
      </c>
      <c r="Z442" s="177">
        <v>5.0363243248011764E-3</v>
      </c>
      <c r="AA442" s="183">
        <v>0.12313559713666274</v>
      </c>
      <c r="AB442" s="183">
        <v>0.28322913423741752</v>
      </c>
      <c r="AC442" s="183">
        <v>0.21108015972706837</v>
      </c>
      <c r="AD442" s="183">
        <v>0.4462859264880259</v>
      </c>
      <c r="AE442" s="183">
        <v>0.55741780870215196</v>
      </c>
      <c r="AF442" s="183">
        <v>0.84750892614323747</v>
      </c>
      <c r="AG442" s="183">
        <v>1.2415065591809999</v>
      </c>
      <c r="AH442" s="183">
        <v>1.6000137884305166</v>
      </c>
      <c r="AI442" s="183">
        <v>2.6308869738733058</v>
      </c>
    </row>
    <row r="443" spans="2:35" ht="14.25">
      <c r="B443" s="359" t="s">
        <v>400</v>
      </c>
      <c r="C443" s="240" t="s">
        <v>218</v>
      </c>
      <c r="D443" s="103" t="str">
        <f>IF(SUM(D440,D441,D442)=0, "NO", SUM(D440,D441,D442))</f>
        <v>NO</v>
      </c>
      <c r="E443" s="103" t="str">
        <f t="shared" ref="E443:AB443" si="605">IF(SUM(E440,E441,E442)=0, "NO", SUM(E440,E441,E442))</f>
        <v>NO</v>
      </c>
      <c r="F443" s="103" t="str">
        <f t="shared" si="605"/>
        <v>NO</v>
      </c>
      <c r="G443" s="103" t="str">
        <f t="shared" si="605"/>
        <v>NO</v>
      </c>
      <c r="H443" s="103" t="str">
        <f t="shared" si="605"/>
        <v>NO</v>
      </c>
      <c r="I443" s="144">
        <f t="shared" si="605"/>
        <v>0.10304796494023906</v>
      </c>
      <c r="J443" s="144">
        <f t="shared" si="605"/>
        <v>0.27156014450261784</v>
      </c>
      <c r="K443" s="144">
        <f t="shared" si="605"/>
        <v>0.3055408040816327</v>
      </c>
      <c r="L443" s="144">
        <f t="shared" si="605"/>
        <v>0.36857579972326809</v>
      </c>
      <c r="M443" s="144">
        <f t="shared" si="605"/>
        <v>0.35589680183293437</v>
      </c>
      <c r="N443" s="93">
        <f t="shared" si="605"/>
        <v>0.98915557271545784</v>
      </c>
      <c r="O443" s="93">
        <f t="shared" si="605"/>
        <v>2.9004803440607261</v>
      </c>
      <c r="P443" s="93">
        <f t="shared" si="605"/>
        <v>4.3663716918514002</v>
      </c>
      <c r="Q443" s="93">
        <f t="shared" si="605"/>
        <v>9.5602444279734868</v>
      </c>
      <c r="R443" s="93">
        <f t="shared" si="605"/>
        <v>16.480127365457513</v>
      </c>
      <c r="S443" s="93">
        <f t="shared" si="605"/>
        <v>25.915450805524628</v>
      </c>
      <c r="T443" s="93">
        <f t="shared" si="605"/>
        <v>38.916143887309225</v>
      </c>
      <c r="U443" s="93">
        <f t="shared" si="605"/>
        <v>53.850625371828301</v>
      </c>
      <c r="V443" s="93">
        <f t="shared" si="605"/>
        <v>73.283730829806203</v>
      </c>
      <c r="W443" s="93">
        <f t="shared" si="605"/>
        <v>89.211297871566273</v>
      </c>
      <c r="X443" s="93">
        <f t="shared" si="605"/>
        <v>108.15686104440282</v>
      </c>
      <c r="Y443" s="93">
        <f t="shared" si="605"/>
        <v>124.27822623258244</v>
      </c>
      <c r="Z443" s="93">
        <f t="shared" si="605"/>
        <v>137.73916938010726</v>
      </c>
      <c r="AA443" s="93">
        <f t="shared" si="605"/>
        <v>147.08715764716129</v>
      </c>
      <c r="AB443" s="93">
        <f t="shared" si="605"/>
        <v>156.3757503714958</v>
      </c>
      <c r="AC443" s="93">
        <f t="shared" ref="AC443:AD443" si="606">IF(SUM(AC440,AC441,AC442)=0, "NO", SUM(AC440,AC441,AC442))</f>
        <v>162.2581919968973</v>
      </c>
      <c r="AD443" s="93">
        <f t="shared" si="606"/>
        <v>170.67146343148178</v>
      </c>
      <c r="AE443" s="93">
        <f t="shared" ref="AE443:AF443" si="607">IF(SUM(AE440,AE441,AE442)=0, "NO", SUM(AE440,AE441,AE442))</f>
        <v>176.48320778151853</v>
      </c>
      <c r="AF443" s="93">
        <f t="shared" si="607"/>
        <v>181.88363176814323</v>
      </c>
      <c r="AG443" s="93">
        <f t="shared" ref="AG443:AH443" si="608">IF(SUM(AG440,AG441,AG442)=0, "NO", SUM(AG440,AG441,AG442))</f>
        <v>187.82878754075344</v>
      </c>
      <c r="AH443" s="93">
        <f t="shared" si="608"/>
        <v>191.67494255800833</v>
      </c>
      <c r="AI443" s="93">
        <f t="shared" ref="AI443" si="609">IF(SUM(AI440,AI441,AI442)=0, "NO", SUM(AI440,AI441,AI442))</f>
        <v>191.50444859601922</v>
      </c>
    </row>
    <row r="444" spans="2:35" ht="12.75">
      <c r="B444" s="241"/>
      <c r="C444" s="210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219"/>
      <c r="AH444" s="219"/>
      <c r="AI444" s="219"/>
    </row>
    <row r="445" spans="2:35" ht="12.75">
      <c r="B445" s="72"/>
      <c r="C445" s="74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</row>
    <row r="446" spans="2:35" ht="12.75">
      <c r="B446" s="235" t="s">
        <v>445</v>
      </c>
      <c r="C446" s="68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 ht="12.75">
      <c r="B447" s="307" t="s">
        <v>128</v>
      </c>
      <c r="C447" s="122" t="s">
        <v>129</v>
      </c>
      <c r="D447" s="123">
        <v>1990</v>
      </c>
      <c r="E447" s="123">
        <f t="shared" ref="E447:R447" si="610">D447+1</f>
        <v>1991</v>
      </c>
      <c r="F447" s="123">
        <f t="shared" si="610"/>
        <v>1992</v>
      </c>
      <c r="G447" s="123">
        <f t="shared" si="610"/>
        <v>1993</v>
      </c>
      <c r="H447" s="123">
        <f t="shared" si="610"/>
        <v>1994</v>
      </c>
      <c r="I447" s="123">
        <f t="shared" si="610"/>
        <v>1995</v>
      </c>
      <c r="J447" s="123">
        <f t="shared" si="610"/>
        <v>1996</v>
      </c>
      <c r="K447" s="123">
        <f t="shared" si="610"/>
        <v>1997</v>
      </c>
      <c r="L447" s="123">
        <f t="shared" si="610"/>
        <v>1998</v>
      </c>
      <c r="M447" s="123">
        <f t="shared" si="610"/>
        <v>1999</v>
      </c>
      <c r="N447" s="123">
        <f t="shared" si="610"/>
        <v>2000</v>
      </c>
      <c r="O447" s="123">
        <f t="shared" si="610"/>
        <v>2001</v>
      </c>
      <c r="P447" s="123">
        <f t="shared" si="610"/>
        <v>2002</v>
      </c>
      <c r="Q447" s="123">
        <f t="shared" si="610"/>
        <v>2003</v>
      </c>
      <c r="R447" s="123">
        <f t="shared" si="610"/>
        <v>2004</v>
      </c>
      <c r="S447" s="123">
        <f t="shared" ref="S447:AI447" si="611">R447+1</f>
        <v>2005</v>
      </c>
      <c r="T447" s="123">
        <f t="shared" si="611"/>
        <v>2006</v>
      </c>
      <c r="U447" s="123">
        <f t="shared" si="611"/>
        <v>2007</v>
      </c>
      <c r="V447" s="123">
        <f t="shared" si="611"/>
        <v>2008</v>
      </c>
      <c r="W447" s="123">
        <f t="shared" si="611"/>
        <v>2009</v>
      </c>
      <c r="X447" s="123">
        <f t="shared" si="611"/>
        <v>2010</v>
      </c>
      <c r="Y447" s="123">
        <f t="shared" si="611"/>
        <v>2011</v>
      </c>
      <c r="Z447" s="123">
        <f t="shared" si="611"/>
        <v>2012</v>
      </c>
      <c r="AA447" s="123">
        <f t="shared" si="611"/>
        <v>2013</v>
      </c>
      <c r="AB447" s="123">
        <f t="shared" si="611"/>
        <v>2014</v>
      </c>
      <c r="AC447" s="123">
        <f t="shared" si="611"/>
        <v>2015</v>
      </c>
      <c r="AD447" s="123">
        <f t="shared" si="611"/>
        <v>2016</v>
      </c>
      <c r="AE447" s="123">
        <f t="shared" si="611"/>
        <v>2017</v>
      </c>
      <c r="AF447" s="123">
        <f t="shared" si="611"/>
        <v>2018</v>
      </c>
      <c r="AG447" s="123">
        <f t="shared" si="611"/>
        <v>2019</v>
      </c>
      <c r="AH447" s="123">
        <f t="shared" si="611"/>
        <v>2020</v>
      </c>
      <c r="AI447" s="123">
        <f t="shared" si="611"/>
        <v>2021</v>
      </c>
    </row>
    <row r="448" spans="2:35" ht="12.75">
      <c r="B448" s="142" t="s">
        <v>352</v>
      </c>
      <c r="C448" s="133" t="s">
        <v>263</v>
      </c>
      <c r="D448" s="95" t="s">
        <v>469</v>
      </c>
      <c r="E448" s="95" t="s">
        <v>469</v>
      </c>
      <c r="F448" s="95" t="s">
        <v>469</v>
      </c>
      <c r="G448" s="95" t="s">
        <v>469</v>
      </c>
      <c r="H448" s="95" t="s">
        <v>469</v>
      </c>
      <c r="I448" s="95" t="s">
        <v>469</v>
      </c>
      <c r="J448" s="95" t="s">
        <v>469</v>
      </c>
      <c r="K448" s="95" t="s">
        <v>469</v>
      </c>
      <c r="L448" s="95" t="s">
        <v>469</v>
      </c>
      <c r="M448" s="95" t="s">
        <v>469</v>
      </c>
      <c r="N448" s="95">
        <v>167</v>
      </c>
      <c r="O448" s="95">
        <v>177</v>
      </c>
      <c r="P448" s="95">
        <v>201</v>
      </c>
      <c r="Q448" s="95">
        <v>233</v>
      </c>
      <c r="R448" s="95">
        <v>190</v>
      </c>
      <c r="S448" s="95">
        <v>224</v>
      </c>
      <c r="T448" s="95">
        <v>259</v>
      </c>
      <c r="U448" s="95">
        <v>216</v>
      </c>
      <c r="V448" s="95">
        <v>145</v>
      </c>
      <c r="W448" s="95">
        <v>109</v>
      </c>
      <c r="X448" s="95">
        <v>66</v>
      </c>
      <c r="Y448" s="95">
        <v>65</v>
      </c>
      <c r="Z448" s="95">
        <v>34</v>
      </c>
      <c r="AA448" s="95">
        <v>28</v>
      </c>
      <c r="AB448" s="95">
        <v>14</v>
      </c>
      <c r="AC448" s="95">
        <v>12</v>
      </c>
      <c r="AD448" s="95" t="s">
        <v>469</v>
      </c>
      <c r="AE448" s="95" t="s">
        <v>469</v>
      </c>
      <c r="AF448" s="95" t="s">
        <v>469</v>
      </c>
      <c r="AG448" s="95" t="s">
        <v>469</v>
      </c>
      <c r="AH448" s="95" t="s">
        <v>469</v>
      </c>
      <c r="AI448" s="95" t="s">
        <v>469</v>
      </c>
    </row>
    <row r="449" spans="2:35" ht="12.75">
      <c r="B449" s="142" t="s">
        <v>353</v>
      </c>
      <c r="C449" s="133" t="s">
        <v>263</v>
      </c>
      <c r="D449" s="93" t="s">
        <v>469</v>
      </c>
      <c r="E449" s="93" t="s">
        <v>469</v>
      </c>
      <c r="F449" s="93" t="s">
        <v>469</v>
      </c>
      <c r="G449" s="93" t="s">
        <v>469</v>
      </c>
      <c r="H449" s="93" t="s">
        <v>469</v>
      </c>
      <c r="I449" s="93" t="s">
        <v>469</v>
      </c>
      <c r="J449" s="93" t="s">
        <v>469</v>
      </c>
      <c r="K449" s="93" t="s">
        <v>469</v>
      </c>
      <c r="L449" s="93" t="s">
        <v>469</v>
      </c>
      <c r="M449" s="93" t="s">
        <v>469</v>
      </c>
      <c r="N449" s="93" t="s">
        <v>469</v>
      </c>
      <c r="O449" s="93" t="s">
        <v>469</v>
      </c>
      <c r="P449" s="93" t="s">
        <v>469</v>
      </c>
      <c r="Q449" s="93" t="s">
        <v>469</v>
      </c>
      <c r="R449" s="93">
        <v>1912</v>
      </c>
      <c r="S449" s="93">
        <v>3893</v>
      </c>
      <c r="T449" s="93">
        <v>4111</v>
      </c>
      <c r="U449" s="93">
        <v>4024</v>
      </c>
      <c r="V449" s="93">
        <v>3044</v>
      </c>
      <c r="W449" s="93">
        <v>2440</v>
      </c>
      <c r="X449" s="93">
        <v>2365</v>
      </c>
      <c r="Y449" s="93">
        <v>2597</v>
      </c>
      <c r="Z449" s="93">
        <v>2613</v>
      </c>
      <c r="AA449" s="93">
        <v>2570</v>
      </c>
      <c r="AB449" s="93">
        <v>2533</v>
      </c>
      <c r="AC449" s="93">
        <v>2230</v>
      </c>
      <c r="AD449" s="93">
        <v>2577</v>
      </c>
      <c r="AE449" s="93">
        <v>2596</v>
      </c>
      <c r="AF449" s="93">
        <v>2365</v>
      </c>
      <c r="AG449" s="93">
        <v>1626</v>
      </c>
      <c r="AH449" s="93">
        <v>618</v>
      </c>
      <c r="AI449" s="93">
        <v>551</v>
      </c>
    </row>
    <row r="450" spans="2:35" ht="12.75">
      <c r="B450" s="142" t="s">
        <v>354</v>
      </c>
      <c r="C450" s="133" t="s">
        <v>263</v>
      </c>
      <c r="D450" s="95" t="s">
        <v>469</v>
      </c>
      <c r="E450" s="95" t="s">
        <v>469</v>
      </c>
      <c r="F450" s="95" t="s">
        <v>469</v>
      </c>
      <c r="G450" s="95" t="s">
        <v>469</v>
      </c>
      <c r="H450" s="95" t="s">
        <v>469</v>
      </c>
      <c r="I450" s="95" t="s">
        <v>469</v>
      </c>
      <c r="J450" s="95" t="s">
        <v>469</v>
      </c>
      <c r="K450" s="95" t="s">
        <v>469</v>
      </c>
      <c r="L450" s="95" t="s">
        <v>469</v>
      </c>
      <c r="M450" s="95" t="s">
        <v>469</v>
      </c>
      <c r="N450" s="95" t="s">
        <v>469</v>
      </c>
      <c r="O450" s="95" t="s">
        <v>469</v>
      </c>
      <c r="P450" s="95" t="s">
        <v>469</v>
      </c>
      <c r="Q450" s="95" t="s">
        <v>469</v>
      </c>
      <c r="R450" s="95">
        <v>739</v>
      </c>
      <c r="S450" s="95">
        <v>1311</v>
      </c>
      <c r="T450" s="95">
        <v>1492</v>
      </c>
      <c r="U450" s="95">
        <v>1401</v>
      </c>
      <c r="V450" s="95">
        <v>1122</v>
      </c>
      <c r="W450" s="95">
        <v>847</v>
      </c>
      <c r="X450" s="95">
        <v>900</v>
      </c>
      <c r="Y450" s="95">
        <v>960</v>
      </c>
      <c r="Z450" s="95">
        <v>977</v>
      </c>
      <c r="AA450" s="95">
        <v>921</v>
      </c>
      <c r="AB450" s="95">
        <v>866</v>
      </c>
      <c r="AC450" s="95">
        <v>779</v>
      </c>
      <c r="AD450" s="95">
        <v>794</v>
      </c>
      <c r="AE450" s="95">
        <v>802</v>
      </c>
      <c r="AF450" s="95">
        <v>744</v>
      </c>
      <c r="AG450" s="95">
        <v>702</v>
      </c>
      <c r="AH450" s="95">
        <v>203</v>
      </c>
      <c r="AI450" s="95">
        <v>186</v>
      </c>
    </row>
    <row r="451" spans="2:35" ht="12.75">
      <c r="B451" s="142" t="s">
        <v>355</v>
      </c>
      <c r="C451" s="133" t="s">
        <v>271</v>
      </c>
      <c r="D451" s="96">
        <v>0.1</v>
      </c>
      <c r="E451" s="96">
        <v>0.1</v>
      </c>
      <c r="F451" s="96">
        <v>0.1</v>
      </c>
      <c r="G451" s="96">
        <v>0.1</v>
      </c>
      <c r="H451" s="96">
        <v>0.1</v>
      </c>
      <c r="I451" s="96">
        <v>0.1</v>
      </c>
      <c r="J451" s="96">
        <v>0.1</v>
      </c>
      <c r="K451" s="96">
        <v>0.1</v>
      </c>
      <c r="L451" s="96">
        <v>0.1</v>
      </c>
      <c r="M451" s="96">
        <v>0.1</v>
      </c>
      <c r="N451" s="96">
        <v>0.1</v>
      </c>
      <c r="O451" s="96">
        <v>0.1</v>
      </c>
      <c r="P451" s="96">
        <v>0.1</v>
      </c>
      <c r="Q451" s="96">
        <v>0.1</v>
      </c>
      <c r="R451" s="96">
        <v>0.1</v>
      </c>
      <c r="S451" s="96">
        <v>0.1</v>
      </c>
      <c r="T451" s="96">
        <v>0.1</v>
      </c>
      <c r="U451" s="96">
        <v>0.1</v>
      </c>
      <c r="V451" s="96">
        <v>0.1</v>
      </c>
      <c r="W451" s="96">
        <v>0.1</v>
      </c>
      <c r="X451" s="96">
        <v>0.1</v>
      </c>
      <c r="Y451" s="96">
        <v>0.1</v>
      </c>
      <c r="Z451" s="96">
        <v>0.1</v>
      </c>
      <c r="AA451" s="96">
        <v>0.1</v>
      </c>
      <c r="AB451" s="96">
        <v>0.1</v>
      </c>
      <c r="AC451" s="96">
        <v>0.1</v>
      </c>
      <c r="AD451" s="96">
        <v>0.1</v>
      </c>
      <c r="AE451" s="96">
        <v>0.1</v>
      </c>
      <c r="AF451" s="96">
        <v>0.1</v>
      </c>
      <c r="AG451" s="96">
        <v>0.1</v>
      </c>
      <c r="AH451" s="96">
        <v>0.1</v>
      </c>
      <c r="AI451" s="96">
        <v>0.1</v>
      </c>
    </row>
    <row r="452" spans="2:35" ht="12.75">
      <c r="B452" s="142" t="s">
        <v>356</v>
      </c>
      <c r="C452" s="133" t="s">
        <v>271</v>
      </c>
      <c r="D452" s="94">
        <v>4.4999999999999998E-2</v>
      </c>
      <c r="E452" s="94">
        <v>4.4999999999999998E-2</v>
      </c>
      <c r="F452" s="94">
        <v>4.4999999999999998E-2</v>
      </c>
      <c r="G452" s="94">
        <v>4.4999999999999998E-2</v>
      </c>
      <c r="H452" s="94">
        <v>4.4999999999999998E-2</v>
      </c>
      <c r="I452" s="94">
        <v>4.4999999999999998E-2</v>
      </c>
      <c r="J452" s="94">
        <v>4.4999999999999998E-2</v>
      </c>
      <c r="K452" s="94">
        <v>4.4999999999999998E-2</v>
      </c>
      <c r="L452" s="94">
        <v>4.4999999999999998E-2</v>
      </c>
      <c r="M452" s="94">
        <v>4.4999999999999998E-2</v>
      </c>
      <c r="N452" s="94">
        <v>4.4999999999999998E-2</v>
      </c>
      <c r="O452" s="94">
        <v>4.4999999999999998E-2</v>
      </c>
      <c r="P452" s="94">
        <v>4.4999999999999998E-2</v>
      </c>
      <c r="Q452" s="94">
        <v>4.4999999999999998E-2</v>
      </c>
      <c r="R452" s="94">
        <v>4.4999999999999998E-2</v>
      </c>
      <c r="S452" s="94">
        <v>4.4999999999999998E-2</v>
      </c>
      <c r="T452" s="94">
        <v>4.4999999999999998E-2</v>
      </c>
      <c r="U452" s="94">
        <v>4.4999999999999998E-2</v>
      </c>
      <c r="V452" s="94">
        <v>4.4999999999999998E-2</v>
      </c>
      <c r="W452" s="94">
        <v>4.4999999999999998E-2</v>
      </c>
      <c r="X452" s="94">
        <v>4.4999999999999998E-2</v>
      </c>
      <c r="Y452" s="94">
        <v>4.4999999999999998E-2</v>
      </c>
      <c r="Z452" s="94">
        <v>4.4999999999999998E-2</v>
      </c>
      <c r="AA452" s="94">
        <v>4.4999999999999998E-2</v>
      </c>
      <c r="AB452" s="94">
        <v>4.4999999999999998E-2</v>
      </c>
      <c r="AC452" s="94">
        <v>4.4999999999999998E-2</v>
      </c>
      <c r="AD452" s="94">
        <v>4.4999999999999998E-2</v>
      </c>
      <c r="AE452" s="94">
        <v>4.4999999999999998E-2</v>
      </c>
      <c r="AF452" s="94">
        <v>4.4999999999999998E-2</v>
      </c>
      <c r="AG452" s="94">
        <v>4.4999999999999998E-2</v>
      </c>
      <c r="AH452" s="94">
        <v>4.4999999999999998E-2</v>
      </c>
      <c r="AI452" s="94">
        <v>4.4999999999999998E-2</v>
      </c>
    </row>
    <row r="453" spans="2:35" ht="14.25">
      <c r="B453" s="121" t="s">
        <v>357</v>
      </c>
      <c r="C453" s="240" t="s">
        <v>218</v>
      </c>
      <c r="D453" s="147" t="s">
        <v>469</v>
      </c>
      <c r="E453" s="147" t="s">
        <v>469</v>
      </c>
      <c r="F453" s="147" t="s">
        <v>469</v>
      </c>
      <c r="G453" s="147" t="s">
        <v>469</v>
      </c>
      <c r="H453" s="147" t="s">
        <v>469</v>
      </c>
      <c r="I453" s="147" t="s">
        <v>469</v>
      </c>
      <c r="J453" s="147" t="s">
        <v>469</v>
      </c>
      <c r="K453" s="147" t="s">
        <v>469</v>
      </c>
      <c r="L453" s="147" t="s">
        <v>469</v>
      </c>
      <c r="M453" s="147" t="s">
        <v>469</v>
      </c>
      <c r="N453" s="147">
        <v>23.881</v>
      </c>
      <c r="O453" s="147">
        <v>36.057449999999996</v>
      </c>
      <c r="P453" s="147">
        <v>50.879399999999997</v>
      </c>
      <c r="Q453" s="147">
        <v>80.757943166885681</v>
      </c>
      <c r="R453" s="147">
        <v>90.01939855453351</v>
      </c>
      <c r="S453" s="147">
        <v>112.18024743758212</v>
      </c>
      <c r="T453" s="147">
        <v>123.74792930354798</v>
      </c>
      <c r="U453" s="147">
        <v>132.45898929040737</v>
      </c>
      <c r="V453" s="147">
        <v>128.00645</v>
      </c>
      <c r="W453" s="147">
        <v>132.18919999999997</v>
      </c>
      <c r="X453" s="147">
        <v>133.05434999999997</v>
      </c>
      <c r="Y453" s="147">
        <v>137.15844999999999</v>
      </c>
      <c r="Z453" s="147">
        <v>136.90820000000002</v>
      </c>
      <c r="AA453" s="147">
        <v>138.23809999999997</v>
      </c>
      <c r="AB453" s="147">
        <v>138.03790000000001</v>
      </c>
      <c r="AC453" s="147">
        <v>138.65279999999998</v>
      </c>
      <c r="AD453" s="147">
        <v>137.709</v>
      </c>
      <c r="AE453" s="147">
        <v>137.709</v>
      </c>
      <c r="AF453" s="147">
        <v>137.709</v>
      </c>
      <c r="AG453" s="147">
        <v>137.709</v>
      </c>
      <c r="AH453" s="147">
        <v>126.96254999999998</v>
      </c>
      <c r="AI453" s="147">
        <v>115.57259999999999</v>
      </c>
    </row>
    <row r="454" spans="2:35" ht="14.25">
      <c r="B454" s="121" t="s">
        <v>358</v>
      </c>
      <c r="C454" s="240" t="s">
        <v>218</v>
      </c>
      <c r="D454" s="147" t="s">
        <v>469</v>
      </c>
      <c r="E454" s="147" t="s">
        <v>469</v>
      </c>
      <c r="F454" s="147" t="s">
        <v>469</v>
      </c>
      <c r="G454" s="147" t="s">
        <v>469</v>
      </c>
      <c r="H454" s="147" t="s">
        <v>469</v>
      </c>
      <c r="I454" s="147" t="s">
        <v>469</v>
      </c>
      <c r="J454" s="147" t="s">
        <v>469</v>
      </c>
      <c r="K454" s="147" t="s">
        <v>469</v>
      </c>
      <c r="L454" s="147" t="s">
        <v>469</v>
      </c>
      <c r="M454" s="147" t="s">
        <v>469</v>
      </c>
      <c r="N454" s="147" t="s">
        <v>469</v>
      </c>
      <c r="O454" s="147" t="s">
        <v>469</v>
      </c>
      <c r="P454" s="147" t="s">
        <v>469</v>
      </c>
      <c r="Q454" s="147" t="s">
        <v>469</v>
      </c>
      <c r="R454" s="147">
        <v>196.93600000000004</v>
      </c>
      <c r="S454" s="147">
        <v>489.60020000000003</v>
      </c>
      <c r="T454" s="147">
        <v>692.49474999999995</v>
      </c>
      <c r="U454" s="147">
        <v>874.07859999999994</v>
      </c>
      <c r="V454" s="147">
        <v>959.65099999999995</v>
      </c>
      <c r="W454" s="147">
        <v>1038.5283999999999</v>
      </c>
      <c r="X454" s="147">
        <v>1143.8973999999998</v>
      </c>
      <c r="Y454" s="147">
        <v>1277.4111499999999</v>
      </c>
      <c r="Z454" s="147">
        <v>1399.4300999999998</v>
      </c>
      <c r="AA454" s="147">
        <v>1516.11365</v>
      </c>
      <c r="AB454" s="147">
        <v>1631.4221499999999</v>
      </c>
      <c r="AC454" s="147">
        <v>1717.6177</v>
      </c>
      <c r="AD454" s="147">
        <v>1856.7192000000002</v>
      </c>
      <c r="AE454" s="147">
        <v>1978.1201500000002</v>
      </c>
      <c r="AF454" s="147">
        <v>2074.65175</v>
      </c>
      <c r="AG454" s="147">
        <v>2108.1525000000001</v>
      </c>
      <c r="AH454" s="147">
        <v>2079.6936000000001</v>
      </c>
      <c r="AI454" s="147">
        <v>2101.4368999999997</v>
      </c>
    </row>
    <row r="455" spans="2:35" ht="14.25">
      <c r="B455" s="121" t="s">
        <v>359</v>
      </c>
      <c r="C455" s="240" t="s">
        <v>218</v>
      </c>
      <c r="D455" s="147" t="s">
        <v>469</v>
      </c>
      <c r="E455" s="147" t="s">
        <v>469</v>
      </c>
      <c r="F455" s="147" t="s">
        <v>469</v>
      </c>
      <c r="G455" s="147" t="s">
        <v>469</v>
      </c>
      <c r="H455" s="147" t="s">
        <v>469</v>
      </c>
      <c r="I455" s="147" t="s">
        <v>469</v>
      </c>
      <c r="J455" s="147" t="s">
        <v>469</v>
      </c>
      <c r="K455" s="147" t="s">
        <v>469</v>
      </c>
      <c r="L455" s="147" t="s">
        <v>469</v>
      </c>
      <c r="M455" s="147" t="s">
        <v>469</v>
      </c>
      <c r="N455" s="147" t="s">
        <v>469</v>
      </c>
      <c r="O455" s="147" t="s">
        <v>469</v>
      </c>
      <c r="P455" s="147" t="s">
        <v>469</v>
      </c>
      <c r="Q455" s="147" t="s">
        <v>469</v>
      </c>
      <c r="R455" s="147">
        <v>58.676600000000008</v>
      </c>
      <c r="S455" s="147">
        <v>130.49787000000001</v>
      </c>
      <c r="T455" s="147">
        <v>191.71130000000002</v>
      </c>
      <c r="U455" s="147">
        <v>237.79506000000001</v>
      </c>
      <c r="V455" s="147">
        <v>265.70019000000002</v>
      </c>
      <c r="W455" s="147">
        <v>283.95425</v>
      </c>
      <c r="X455" s="147">
        <v>318.42575999999997</v>
      </c>
      <c r="Y455" s="147">
        <v>355.34675999999996</v>
      </c>
      <c r="Z455" s="147">
        <v>390.99735999999996</v>
      </c>
      <c r="AA455" s="147">
        <v>421.45916999999997</v>
      </c>
      <c r="AB455" s="147">
        <v>449.99950000000001</v>
      </c>
      <c r="AC455" s="147">
        <v>474.03388000000001</v>
      </c>
      <c r="AD455" s="147">
        <v>503.05854999999985</v>
      </c>
      <c r="AE455" s="147">
        <v>532.06336999999996</v>
      </c>
      <c r="AF455" s="147">
        <v>556.11363000000006</v>
      </c>
      <c r="AG455" s="147">
        <v>579.36195000000009</v>
      </c>
      <c r="AH455" s="147">
        <v>564.82380999999998</v>
      </c>
      <c r="AI455" s="147">
        <v>570.72719999999993</v>
      </c>
    </row>
    <row r="456" spans="2:35" ht="12.75">
      <c r="B456" s="210"/>
      <c r="C456" s="210"/>
      <c r="D456" s="1"/>
      <c r="E456" s="1"/>
      <c r="F456" s="1"/>
      <c r="G456" s="1"/>
      <c r="H456" s="1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219"/>
      <c r="AH456" s="219"/>
      <c r="AI456" s="219"/>
    </row>
    <row r="457" spans="2:35" ht="12.75">
      <c r="B457" s="24"/>
      <c r="C457" s="2"/>
      <c r="D457" s="1"/>
      <c r="E457" s="1"/>
      <c r="F457" s="1"/>
      <c r="G457" s="1"/>
      <c r="H457" s="1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 ht="12.75">
      <c r="B458" s="235" t="s">
        <v>428</v>
      </c>
      <c r="C458" s="68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 ht="12.75">
      <c r="B459" s="307" t="s">
        <v>128</v>
      </c>
      <c r="C459" s="122" t="s">
        <v>129</v>
      </c>
      <c r="D459" s="123">
        <v>1990</v>
      </c>
      <c r="E459" s="123">
        <f t="shared" ref="E459" si="612">D459+1</f>
        <v>1991</v>
      </c>
      <c r="F459" s="123">
        <f t="shared" ref="F459" si="613">E459+1</f>
        <v>1992</v>
      </c>
      <c r="G459" s="123">
        <f t="shared" ref="G459" si="614">F459+1</f>
        <v>1993</v>
      </c>
      <c r="H459" s="123">
        <f t="shared" ref="H459" si="615">G459+1</f>
        <v>1994</v>
      </c>
      <c r="I459" s="123">
        <f t="shared" ref="I459" si="616">H459+1</f>
        <v>1995</v>
      </c>
      <c r="J459" s="123">
        <f t="shared" ref="J459" si="617">I459+1</f>
        <v>1996</v>
      </c>
      <c r="K459" s="123">
        <f t="shared" ref="K459" si="618">J459+1</f>
        <v>1997</v>
      </c>
      <c r="L459" s="123">
        <f t="shared" ref="L459" si="619">K459+1</f>
        <v>1998</v>
      </c>
      <c r="M459" s="123">
        <f t="shared" ref="M459" si="620">L459+1</f>
        <v>1999</v>
      </c>
      <c r="N459" s="123">
        <f t="shared" ref="N459" si="621">M459+1</f>
        <v>2000</v>
      </c>
      <c r="O459" s="123">
        <f t="shared" ref="O459" si="622">N459+1</f>
        <v>2001</v>
      </c>
      <c r="P459" s="123">
        <f t="shared" ref="P459" si="623">O459+1</f>
        <v>2002</v>
      </c>
      <c r="Q459" s="123">
        <f t="shared" ref="Q459" si="624">P459+1</f>
        <v>2003</v>
      </c>
      <c r="R459" s="123">
        <f t="shared" ref="R459" si="625">Q459+1</f>
        <v>2004</v>
      </c>
      <c r="S459" s="123">
        <f t="shared" ref="S459" si="626">R459+1</f>
        <v>2005</v>
      </c>
      <c r="T459" s="123">
        <f t="shared" ref="T459" si="627">S459+1</f>
        <v>2006</v>
      </c>
      <c r="U459" s="123">
        <f t="shared" ref="U459" si="628">T459+1</f>
        <v>2007</v>
      </c>
      <c r="V459" s="123">
        <f t="shared" ref="V459" si="629">U459+1</f>
        <v>2008</v>
      </c>
      <c r="W459" s="123">
        <f t="shared" ref="W459" si="630">V459+1</f>
        <v>2009</v>
      </c>
      <c r="X459" s="123">
        <f t="shared" ref="X459" si="631">W459+1</f>
        <v>2010</v>
      </c>
      <c r="Y459" s="123">
        <f t="shared" ref="Y459" si="632">X459+1</f>
        <v>2011</v>
      </c>
      <c r="Z459" s="123">
        <f t="shared" ref="Z459" si="633">Y459+1</f>
        <v>2012</v>
      </c>
      <c r="AA459" s="123">
        <f t="shared" ref="AA459" si="634">Z459+1</f>
        <v>2013</v>
      </c>
      <c r="AB459" s="123">
        <f t="shared" ref="AB459:AI459" si="635">AA459+1</f>
        <v>2014</v>
      </c>
      <c r="AC459" s="123">
        <f t="shared" si="635"/>
        <v>2015</v>
      </c>
      <c r="AD459" s="123">
        <f t="shared" si="635"/>
        <v>2016</v>
      </c>
      <c r="AE459" s="123">
        <f t="shared" si="635"/>
        <v>2017</v>
      </c>
      <c r="AF459" s="123">
        <f t="shared" si="635"/>
        <v>2018</v>
      </c>
      <c r="AG459" s="123">
        <f t="shared" si="635"/>
        <v>2019</v>
      </c>
      <c r="AH459" s="123">
        <f t="shared" si="635"/>
        <v>2020</v>
      </c>
      <c r="AI459" s="123">
        <f t="shared" si="635"/>
        <v>2021</v>
      </c>
    </row>
    <row r="460" spans="2:35" ht="12.75">
      <c r="B460" s="142" t="s">
        <v>352</v>
      </c>
      <c r="C460" s="133" t="s">
        <v>263</v>
      </c>
      <c r="D460" s="147" t="s">
        <v>469</v>
      </c>
      <c r="E460" s="147" t="s">
        <v>469</v>
      </c>
      <c r="F460" s="147" t="s">
        <v>469</v>
      </c>
      <c r="G460" s="147" t="s">
        <v>469</v>
      </c>
      <c r="H460" s="147" t="s">
        <v>469</v>
      </c>
      <c r="I460" s="147" t="s">
        <v>469</v>
      </c>
      <c r="J460" s="147" t="s">
        <v>469</v>
      </c>
      <c r="K460" s="147" t="s">
        <v>469</v>
      </c>
      <c r="L460" s="147" t="s">
        <v>469</v>
      </c>
      <c r="M460" s="147" t="s">
        <v>469</v>
      </c>
      <c r="N460" s="147" t="s">
        <v>469</v>
      </c>
      <c r="O460" s="147">
        <v>10</v>
      </c>
      <c r="P460" s="147">
        <v>35</v>
      </c>
      <c r="Q460" s="147">
        <v>638</v>
      </c>
      <c r="R460" s="147">
        <v>517</v>
      </c>
      <c r="S460" s="147">
        <v>26</v>
      </c>
      <c r="T460" s="147">
        <v>5</v>
      </c>
      <c r="U460" s="147" t="s">
        <v>469</v>
      </c>
      <c r="V460" s="147" t="s">
        <v>469</v>
      </c>
      <c r="W460" s="147" t="s">
        <v>469</v>
      </c>
      <c r="X460" s="147" t="s">
        <v>469</v>
      </c>
      <c r="Y460" s="147" t="s">
        <v>469</v>
      </c>
      <c r="Z460" s="147" t="s">
        <v>469</v>
      </c>
      <c r="AA460" s="147" t="s">
        <v>469</v>
      </c>
      <c r="AB460" s="147" t="s">
        <v>469</v>
      </c>
      <c r="AC460" s="147" t="s">
        <v>469</v>
      </c>
      <c r="AD460" s="147" t="s">
        <v>469</v>
      </c>
      <c r="AE460" s="147" t="s">
        <v>469</v>
      </c>
      <c r="AF460" s="147" t="s">
        <v>469</v>
      </c>
      <c r="AG460" s="147" t="s">
        <v>469</v>
      </c>
      <c r="AH460" s="147" t="s">
        <v>469</v>
      </c>
      <c r="AI460" s="147" t="s">
        <v>469</v>
      </c>
    </row>
    <row r="461" spans="2:35" ht="12.75">
      <c r="B461" s="121" t="s">
        <v>360</v>
      </c>
      <c r="C461" s="133" t="s">
        <v>271</v>
      </c>
      <c r="D461" s="96" t="s">
        <v>145</v>
      </c>
      <c r="E461" s="96" t="s">
        <v>145</v>
      </c>
      <c r="F461" s="96" t="s">
        <v>145</v>
      </c>
      <c r="G461" s="96" t="s">
        <v>145</v>
      </c>
      <c r="H461" s="96" t="s">
        <v>145</v>
      </c>
      <c r="I461" s="96" t="s">
        <v>145</v>
      </c>
      <c r="J461" s="96" t="s">
        <v>145</v>
      </c>
      <c r="K461" s="96" t="s">
        <v>145</v>
      </c>
      <c r="L461" s="96" t="s">
        <v>145</v>
      </c>
      <c r="M461" s="96" t="s">
        <v>145</v>
      </c>
      <c r="N461" s="96" t="s">
        <v>145</v>
      </c>
      <c r="O461" s="345">
        <v>0.75</v>
      </c>
      <c r="P461" s="345">
        <v>0.75</v>
      </c>
      <c r="Q461" s="345">
        <v>0.75</v>
      </c>
      <c r="R461" s="345">
        <v>0.75</v>
      </c>
      <c r="S461" s="345">
        <v>0.75</v>
      </c>
      <c r="T461" s="345">
        <v>0.75</v>
      </c>
      <c r="U461" s="345">
        <v>0.75</v>
      </c>
      <c r="V461" s="345">
        <v>0.75</v>
      </c>
      <c r="W461" s="345">
        <v>0.75</v>
      </c>
      <c r="X461" s="345">
        <v>0.75</v>
      </c>
      <c r="Y461" s="345">
        <v>0.75</v>
      </c>
      <c r="Z461" s="345">
        <v>0.75</v>
      </c>
      <c r="AA461" s="345">
        <v>0.75</v>
      </c>
      <c r="AB461" s="345">
        <v>0.75</v>
      </c>
      <c r="AC461" s="345">
        <v>0.75</v>
      </c>
      <c r="AD461" s="345">
        <v>0.75</v>
      </c>
      <c r="AE461" s="345">
        <v>0.75</v>
      </c>
      <c r="AF461" s="345">
        <v>0.75</v>
      </c>
      <c r="AG461" s="345">
        <v>0.75</v>
      </c>
      <c r="AH461" s="345">
        <v>0.75</v>
      </c>
      <c r="AI461" s="345">
        <v>0.75</v>
      </c>
    </row>
    <row r="462" spans="2:35" ht="12.75">
      <c r="B462" s="142" t="s">
        <v>361</v>
      </c>
      <c r="C462" s="133" t="s">
        <v>271</v>
      </c>
      <c r="D462" s="94" t="s">
        <v>472</v>
      </c>
      <c r="E462" s="94" t="s">
        <v>472</v>
      </c>
      <c r="F462" s="94" t="s">
        <v>472</v>
      </c>
      <c r="G462" s="94" t="s">
        <v>472</v>
      </c>
      <c r="H462" s="94" t="s">
        <v>472</v>
      </c>
      <c r="I462" s="94" t="s">
        <v>472</v>
      </c>
      <c r="J462" s="94" t="s">
        <v>472</v>
      </c>
      <c r="K462" s="94" t="s">
        <v>472</v>
      </c>
      <c r="L462" s="94" t="s">
        <v>472</v>
      </c>
      <c r="M462" s="94" t="s">
        <v>472</v>
      </c>
      <c r="N462" s="94" t="s">
        <v>472</v>
      </c>
      <c r="O462" s="94">
        <v>7.4999999999999997E-3</v>
      </c>
      <c r="P462" s="94">
        <v>7.4999999999999997E-3</v>
      </c>
      <c r="Q462" s="94">
        <v>7.4999999999999997E-3</v>
      </c>
      <c r="R462" s="94">
        <v>7.4999999999999997E-3</v>
      </c>
      <c r="S462" s="94">
        <v>7.4999999999999997E-3</v>
      </c>
      <c r="T462" s="94">
        <v>7.4999999999999997E-3</v>
      </c>
      <c r="U462" s="94">
        <v>7.4999999999999997E-3</v>
      </c>
      <c r="V462" s="94">
        <v>7.4999999999999997E-3</v>
      </c>
      <c r="W462" s="94">
        <v>7.4999999999999997E-3</v>
      </c>
      <c r="X462" s="94">
        <v>7.4999999999999997E-3</v>
      </c>
      <c r="Y462" s="94">
        <v>7.4999999999999997E-3</v>
      </c>
      <c r="Z462" s="94">
        <v>7.4999999999999997E-3</v>
      </c>
      <c r="AA462" s="94">
        <v>7.4999999999999997E-3</v>
      </c>
      <c r="AB462" s="94">
        <v>7.4999999999999997E-3</v>
      </c>
      <c r="AC462" s="94">
        <v>7.4999999999999997E-3</v>
      </c>
      <c r="AD462" s="94">
        <v>7.4999999999999997E-3</v>
      </c>
      <c r="AE462" s="94">
        <v>7.4999999999999997E-3</v>
      </c>
      <c r="AF462" s="94">
        <v>7.4999999999999997E-3</v>
      </c>
      <c r="AG462" s="94">
        <v>7.4999999999999997E-3</v>
      </c>
      <c r="AH462" s="94">
        <v>7.4999999999999997E-3</v>
      </c>
      <c r="AI462" s="94">
        <v>7.4999999999999997E-3</v>
      </c>
    </row>
    <row r="463" spans="2:35" ht="12.75">
      <c r="B463" s="121" t="s">
        <v>362</v>
      </c>
      <c r="C463" s="133" t="s">
        <v>263</v>
      </c>
      <c r="D463" s="346" t="s">
        <v>469</v>
      </c>
      <c r="E463" s="346" t="s">
        <v>469</v>
      </c>
      <c r="F463" s="346" t="s">
        <v>469</v>
      </c>
      <c r="G463" s="346" t="s">
        <v>469</v>
      </c>
      <c r="H463" s="346" t="s">
        <v>469</v>
      </c>
      <c r="I463" s="346" t="s">
        <v>469</v>
      </c>
      <c r="J463" s="346" t="s">
        <v>469</v>
      </c>
      <c r="K463" s="346" t="s">
        <v>469</v>
      </c>
      <c r="L463" s="346" t="s">
        <v>469</v>
      </c>
      <c r="M463" s="346" t="s">
        <v>469</v>
      </c>
      <c r="N463" s="346" t="s">
        <v>469</v>
      </c>
      <c r="O463" s="346">
        <v>2.5</v>
      </c>
      <c r="P463" s="346">
        <v>8.75</v>
      </c>
      <c r="Q463" s="346">
        <v>159.5</v>
      </c>
      <c r="R463" s="346">
        <v>129.25</v>
      </c>
      <c r="S463" s="346">
        <v>6.5</v>
      </c>
      <c r="T463" s="346">
        <v>1.25</v>
      </c>
      <c r="U463" s="346" t="s">
        <v>469</v>
      </c>
      <c r="V463" s="346" t="s">
        <v>469</v>
      </c>
      <c r="W463" s="346" t="s">
        <v>469</v>
      </c>
      <c r="X463" s="346" t="s">
        <v>469</v>
      </c>
      <c r="Y463" s="346" t="s">
        <v>469</v>
      </c>
      <c r="Z463" s="346" t="s">
        <v>469</v>
      </c>
      <c r="AA463" s="346" t="s">
        <v>469</v>
      </c>
      <c r="AB463" s="346" t="s">
        <v>469</v>
      </c>
      <c r="AC463" s="346" t="s">
        <v>469</v>
      </c>
      <c r="AD463" s="346" t="s">
        <v>469</v>
      </c>
      <c r="AE463" s="346" t="s">
        <v>469</v>
      </c>
      <c r="AF463" s="346" t="s">
        <v>469</v>
      </c>
      <c r="AG463" s="346" t="s">
        <v>469</v>
      </c>
      <c r="AH463" s="346" t="s">
        <v>469</v>
      </c>
      <c r="AI463" s="346" t="s">
        <v>469</v>
      </c>
    </row>
    <row r="464" spans="2:35" ht="12.75">
      <c r="B464" s="121" t="s">
        <v>363</v>
      </c>
      <c r="C464" s="133" t="s">
        <v>263</v>
      </c>
      <c r="D464" s="346" t="s">
        <v>469</v>
      </c>
      <c r="E464" s="346" t="s">
        <v>469</v>
      </c>
      <c r="F464" s="346" t="s">
        <v>469</v>
      </c>
      <c r="G464" s="346" t="s">
        <v>469</v>
      </c>
      <c r="H464" s="346" t="s">
        <v>469</v>
      </c>
      <c r="I464" s="346" t="s">
        <v>469</v>
      </c>
      <c r="J464" s="346" t="s">
        <v>469</v>
      </c>
      <c r="K464" s="346" t="s">
        <v>469</v>
      </c>
      <c r="L464" s="346" t="s">
        <v>469</v>
      </c>
      <c r="M464" s="346" t="s">
        <v>469</v>
      </c>
      <c r="N464" s="346" t="s">
        <v>469</v>
      </c>
      <c r="O464" s="346" t="s">
        <v>469</v>
      </c>
      <c r="P464" s="346">
        <v>7.4999999999999997E-2</v>
      </c>
      <c r="Q464" s="346">
        <v>0.33749999999999997</v>
      </c>
      <c r="R464" s="346">
        <v>5.1224999999999996</v>
      </c>
      <c r="S464" s="346">
        <v>9</v>
      </c>
      <c r="T464" s="346">
        <v>9.1950000000000003</v>
      </c>
      <c r="U464" s="346">
        <v>9.2324999999999999</v>
      </c>
      <c r="V464" s="346">
        <v>9.2324999999999999</v>
      </c>
      <c r="W464" s="346">
        <v>9.2324999999999999</v>
      </c>
      <c r="X464" s="346">
        <v>9.2324999999999999</v>
      </c>
      <c r="Y464" s="346">
        <v>9.2324999999999999</v>
      </c>
      <c r="Z464" s="346">
        <v>9.2324999999999999</v>
      </c>
      <c r="AA464" s="346">
        <v>9.2324999999999999</v>
      </c>
      <c r="AB464" s="346">
        <v>9.2324999999999999</v>
      </c>
      <c r="AC464" s="346">
        <v>9.2324999999999999</v>
      </c>
      <c r="AD464" s="346">
        <v>9.2324999999999999</v>
      </c>
      <c r="AE464" s="346">
        <v>9.2324999999999999</v>
      </c>
      <c r="AF464" s="346">
        <v>9.2324999999999999</v>
      </c>
      <c r="AG464" s="346">
        <v>9.2324999999999999</v>
      </c>
      <c r="AH464" s="346">
        <v>9.2324999999999999</v>
      </c>
      <c r="AI464" s="346">
        <v>9.2324999999999999</v>
      </c>
    </row>
    <row r="465" spans="2:35" ht="12.75">
      <c r="B465" s="121" t="s">
        <v>364</v>
      </c>
      <c r="C465" s="133" t="s">
        <v>263</v>
      </c>
      <c r="D465" s="346" t="s">
        <v>469</v>
      </c>
      <c r="E465" s="346" t="s">
        <v>469</v>
      </c>
      <c r="F465" s="346" t="s">
        <v>469</v>
      </c>
      <c r="G465" s="346" t="s">
        <v>469</v>
      </c>
      <c r="H465" s="346" t="s">
        <v>469</v>
      </c>
      <c r="I465" s="346" t="s">
        <v>469</v>
      </c>
      <c r="J465" s="346" t="s">
        <v>469</v>
      </c>
      <c r="K465" s="346" t="s">
        <v>469</v>
      </c>
      <c r="L465" s="346" t="s">
        <v>469</v>
      </c>
      <c r="M465" s="346" t="s">
        <v>469</v>
      </c>
      <c r="N465" s="346" t="s">
        <v>469</v>
      </c>
      <c r="O465" s="346">
        <v>2.5</v>
      </c>
      <c r="P465" s="346">
        <v>8.8249999999999993</v>
      </c>
      <c r="Q465" s="346">
        <v>159.83750000000001</v>
      </c>
      <c r="R465" s="346">
        <v>134.3725</v>
      </c>
      <c r="S465" s="346">
        <v>15.5</v>
      </c>
      <c r="T465" s="346">
        <v>10.445</v>
      </c>
      <c r="U465" s="346">
        <v>9.2324999999999999</v>
      </c>
      <c r="V465" s="346">
        <v>9.2324999999999999</v>
      </c>
      <c r="W465" s="346">
        <v>9.2324999999999999</v>
      </c>
      <c r="X465" s="346">
        <v>9.2324999999999999</v>
      </c>
      <c r="Y465" s="346">
        <v>9.2324999999999999</v>
      </c>
      <c r="Z465" s="346">
        <v>9.2324999999999999</v>
      </c>
      <c r="AA465" s="346">
        <v>9.2324999999999999</v>
      </c>
      <c r="AB465" s="346">
        <v>9.2324999999999999</v>
      </c>
      <c r="AC465" s="346">
        <v>9.2324999999999999</v>
      </c>
      <c r="AD465" s="346">
        <v>9.2324999999999999</v>
      </c>
      <c r="AE465" s="346">
        <v>9.2324999999999999</v>
      </c>
      <c r="AF465" s="346">
        <v>9.2324999999999999</v>
      </c>
      <c r="AG465" s="346">
        <v>9.2324999999999999</v>
      </c>
      <c r="AH465" s="346">
        <v>9.2324999999999999</v>
      </c>
      <c r="AI465" s="346">
        <v>9.2324999999999999</v>
      </c>
    </row>
    <row r="466" spans="2:35" ht="14.25">
      <c r="B466" s="121" t="s">
        <v>362</v>
      </c>
      <c r="C466" s="240" t="s">
        <v>218</v>
      </c>
      <c r="D466" s="346" t="s">
        <v>469</v>
      </c>
      <c r="E466" s="346" t="s">
        <v>469</v>
      </c>
      <c r="F466" s="346" t="s">
        <v>469</v>
      </c>
      <c r="G466" s="346" t="s">
        <v>469</v>
      </c>
      <c r="H466" s="346" t="s">
        <v>469</v>
      </c>
      <c r="I466" s="346" t="s">
        <v>469</v>
      </c>
      <c r="J466" s="346" t="s">
        <v>469</v>
      </c>
      <c r="K466" s="346" t="s">
        <v>469</v>
      </c>
      <c r="L466" s="346" t="s">
        <v>469</v>
      </c>
      <c r="M466" s="346" t="s">
        <v>469</v>
      </c>
      <c r="N466" s="346" t="s">
        <v>469</v>
      </c>
      <c r="O466" s="147">
        <v>3.5750000000000002</v>
      </c>
      <c r="P466" s="147">
        <v>12.512499999999999</v>
      </c>
      <c r="Q466" s="147">
        <v>228.08500000000001</v>
      </c>
      <c r="R466" s="147">
        <v>184.82749999999999</v>
      </c>
      <c r="S466" s="147">
        <v>9.2949999999999999</v>
      </c>
      <c r="T466" s="147">
        <v>1.7875000000000001</v>
      </c>
      <c r="U466" s="147" t="s">
        <v>469</v>
      </c>
      <c r="V466" s="147" t="s">
        <v>469</v>
      </c>
      <c r="W466" s="147" t="s">
        <v>469</v>
      </c>
      <c r="X466" s="147" t="s">
        <v>469</v>
      </c>
      <c r="Y466" s="147" t="s">
        <v>469</v>
      </c>
      <c r="Z466" s="147" t="s">
        <v>469</v>
      </c>
      <c r="AA466" s="147" t="s">
        <v>469</v>
      </c>
      <c r="AB466" s="147" t="s">
        <v>469</v>
      </c>
      <c r="AC466" s="147" t="s">
        <v>469</v>
      </c>
      <c r="AD466" s="147" t="s">
        <v>469</v>
      </c>
      <c r="AE466" s="147" t="s">
        <v>469</v>
      </c>
      <c r="AF466" s="147" t="s">
        <v>469</v>
      </c>
      <c r="AG466" s="147" t="s">
        <v>469</v>
      </c>
      <c r="AH466" s="147" t="s">
        <v>469</v>
      </c>
      <c r="AI466" s="147" t="s">
        <v>469</v>
      </c>
    </row>
    <row r="467" spans="2:35" ht="14.25">
      <c r="B467" s="121" t="s">
        <v>363</v>
      </c>
      <c r="C467" s="240" t="s">
        <v>218</v>
      </c>
      <c r="D467" s="343" t="s">
        <v>469</v>
      </c>
      <c r="E467" s="343" t="s">
        <v>469</v>
      </c>
      <c r="F467" s="343" t="s">
        <v>469</v>
      </c>
      <c r="G467" s="343" t="s">
        <v>469</v>
      </c>
      <c r="H467" s="343" t="s">
        <v>469</v>
      </c>
      <c r="I467" s="343" t="s">
        <v>469</v>
      </c>
      <c r="J467" s="343" t="s">
        <v>469</v>
      </c>
      <c r="K467" s="343" t="s">
        <v>469</v>
      </c>
      <c r="L467" s="343" t="s">
        <v>469</v>
      </c>
      <c r="M467" s="343" t="s">
        <v>469</v>
      </c>
      <c r="N467" s="343" t="s">
        <v>469</v>
      </c>
      <c r="O467" s="343" t="s">
        <v>469</v>
      </c>
      <c r="P467" s="341">
        <v>0.10725</v>
      </c>
      <c r="Q467" s="341">
        <v>0.48262499999999997</v>
      </c>
      <c r="R467" s="338">
        <v>7.3251749999999989</v>
      </c>
      <c r="S467" s="338">
        <v>12.87</v>
      </c>
      <c r="T467" s="338">
        <v>13.148849999999999</v>
      </c>
      <c r="U467" s="338">
        <v>13.202475</v>
      </c>
      <c r="V467" s="338">
        <v>13.202475</v>
      </c>
      <c r="W467" s="338">
        <v>13.202475</v>
      </c>
      <c r="X467" s="338">
        <v>13.202475</v>
      </c>
      <c r="Y467" s="338">
        <v>13.202475</v>
      </c>
      <c r="Z467" s="338">
        <v>13.202475</v>
      </c>
      <c r="AA467" s="338">
        <v>13.202475</v>
      </c>
      <c r="AB467" s="338">
        <v>13.202475</v>
      </c>
      <c r="AC467" s="338">
        <v>13.202475</v>
      </c>
      <c r="AD467" s="338">
        <v>13.202475</v>
      </c>
      <c r="AE467" s="338">
        <v>13.202475</v>
      </c>
      <c r="AF467" s="338">
        <v>13.202475</v>
      </c>
      <c r="AG467" s="338">
        <v>13.202475</v>
      </c>
      <c r="AH467" s="338">
        <v>13.202475</v>
      </c>
      <c r="AI467" s="338">
        <v>13.202475</v>
      </c>
    </row>
    <row r="468" spans="2:35" ht="14.25">
      <c r="B468" s="121" t="s">
        <v>220</v>
      </c>
      <c r="C468" s="240" t="s">
        <v>218</v>
      </c>
      <c r="D468" s="346" t="s">
        <v>469</v>
      </c>
      <c r="E468" s="346" t="s">
        <v>469</v>
      </c>
      <c r="F468" s="346" t="s">
        <v>469</v>
      </c>
      <c r="G468" s="346" t="s">
        <v>469</v>
      </c>
      <c r="H468" s="346" t="s">
        <v>469</v>
      </c>
      <c r="I468" s="346" t="s">
        <v>469</v>
      </c>
      <c r="J468" s="346" t="s">
        <v>469</v>
      </c>
      <c r="K468" s="346" t="s">
        <v>469</v>
      </c>
      <c r="L468" s="346" t="s">
        <v>469</v>
      </c>
      <c r="M468" s="346" t="s">
        <v>469</v>
      </c>
      <c r="N468" s="346" t="s">
        <v>469</v>
      </c>
      <c r="O468" s="147">
        <v>3.5750000000000002</v>
      </c>
      <c r="P468" s="147">
        <v>12.619749999999998</v>
      </c>
      <c r="Q468" s="147">
        <v>228.56762499999999</v>
      </c>
      <c r="R468" s="147">
        <v>192.15267500000002</v>
      </c>
      <c r="S468" s="147">
        <v>22.164999999999999</v>
      </c>
      <c r="T468" s="147">
        <v>14.936350000000001</v>
      </c>
      <c r="U468" s="147">
        <v>13.202475</v>
      </c>
      <c r="V468" s="147">
        <v>13.202475</v>
      </c>
      <c r="W468" s="147">
        <v>13.202475</v>
      </c>
      <c r="X468" s="147">
        <v>13.202475</v>
      </c>
      <c r="Y468" s="147">
        <v>13.202475</v>
      </c>
      <c r="Z468" s="147">
        <v>13.202475</v>
      </c>
      <c r="AA468" s="147">
        <v>13.202475</v>
      </c>
      <c r="AB468" s="147">
        <v>13.202475</v>
      </c>
      <c r="AC468" s="147">
        <v>13.202475</v>
      </c>
      <c r="AD468" s="147">
        <v>13.202475</v>
      </c>
      <c r="AE468" s="147">
        <v>13.202475</v>
      </c>
      <c r="AF468" s="147">
        <v>13.202475</v>
      </c>
      <c r="AG468" s="147">
        <v>13.202475</v>
      </c>
      <c r="AH468" s="147">
        <v>13.202475</v>
      </c>
      <c r="AI468" s="147">
        <v>13.202475</v>
      </c>
    </row>
    <row r="469" spans="2:35" ht="12.75">
      <c r="B469" s="210"/>
      <c r="C469" s="210"/>
      <c r="D469" s="1"/>
      <c r="E469" s="1"/>
      <c r="F469" s="1"/>
      <c r="G469" s="1"/>
      <c r="H469" s="1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219"/>
      <c r="AH469" s="247"/>
      <c r="AI469" s="247"/>
    </row>
    <row r="470" spans="2:35" ht="12.75">
      <c r="B470" s="24"/>
      <c r="C470" s="2"/>
      <c r="D470" s="1"/>
      <c r="E470" s="1"/>
      <c r="F470" s="1"/>
      <c r="G470" s="1"/>
      <c r="H470" s="1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 ht="12.75">
      <c r="B471" s="235" t="s">
        <v>429</v>
      </c>
      <c r="C471" s="68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 ht="12.75">
      <c r="B472" s="307" t="s">
        <v>128</v>
      </c>
      <c r="C472" s="122" t="s">
        <v>129</v>
      </c>
      <c r="D472" s="123">
        <v>1990</v>
      </c>
      <c r="E472" s="123">
        <f t="shared" ref="E472:R472" si="636">D472+1</f>
        <v>1991</v>
      </c>
      <c r="F472" s="123">
        <f t="shared" si="636"/>
        <v>1992</v>
      </c>
      <c r="G472" s="123">
        <f t="shared" si="636"/>
        <v>1993</v>
      </c>
      <c r="H472" s="123">
        <f t="shared" si="636"/>
        <v>1994</v>
      </c>
      <c r="I472" s="123">
        <f t="shared" si="636"/>
        <v>1995</v>
      </c>
      <c r="J472" s="123">
        <f t="shared" si="636"/>
        <v>1996</v>
      </c>
      <c r="K472" s="123">
        <f t="shared" si="636"/>
        <v>1997</v>
      </c>
      <c r="L472" s="123">
        <f t="shared" si="636"/>
        <v>1998</v>
      </c>
      <c r="M472" s="123">
        <f t="shared" si="636"/>
        <v>1999</v>
      </c>
      <c r="N472" s="123">
        <f t="shared" si="636"/>
        <v>2000</v>
      </c>
      <c r="O472" s="123">
        <f t="shared" si="636"/>
        <v>2001</v>
      </c>
      <c r="P472" s="123">
        <f t="shared" si="636"/>
        <v>2002</v>
      </c>
      <c r="Q472" s="123">
        <f t="shared" si="636"/>
        <v>2003</v>
      </c>
      <c r="R472" s="123">
        <f t="shared" si="636"/>
        <v>2004</v>
      </c>
      <c r="S472" s="123">
        <f t="shared" ref="S472:AI472" si="637">R472+1</f>
        <v>2005</v>
      </c>
      <c r="T472" s="123">
        <f t="shared" si="637"/>
        <v>2006</v>
      </c>
      <c r="U472" s="123">
        <f t="shared" si="637"/>
        <v>2007</v>
      </c>
      <c r="V472" s="123">
        <f t="shared" si="637"/>
        <v>2008</v>
      </c>
      <c r="W472" s="123">
        <f t="shared" si="637"/>
        <v>2009</v>
      </c>
      <c r="X472" s="123">
        <f t="shared" si="637"/>
        <v>2010</v>
      </c>
      <c r="Y472" s="123">
        <f t="shared" si="637"/>
        <v>2011</v>
      </c>
      <c r="Z472" s="123">
        <f t="shared" si="637"/>
        <v>2012</v>
      </c>
      <c r="AA472" s="123">
        <f t="shared" si="637"/>
        <v>2013</v>
      </c>
      <c r="AB472" s="123">
        <f t="shared" si="637"/>
        <v>2014</v>
      </c>
      <c r="AC472" s="123">
        <f t="shared" si="637"/>
        <v>2015</v>
      </c>
      <c r="AD472" s="123">
        <f t="shared" si="637"/>
        <v>2016</v>
      </c>
      <c r="AE472" s="123">
        <f t="shared" si="637"/>
        <v>2017</v>
      </c>
      <c r="AF472" s="123">
        <f t="shared" si="637"/>
        <v>2018</v>
      </c>
      <c r="AG472" s="123">
        <f t="shared" si="637"/>
        <v>2019</v>
      </c>
      <c r="AH472" s="123">
        <f t="shared" si="637"/>
        <v>2020</v>
      </c>
      <c r="AI472" s="123">
        <f t="shared" si="637"/>
        <v>2021</v>
      </c>
    </row>
    <row r="473" spans="2:35" ht="12.75">
      <c r="B473" s="142" t="s">
        <v>253</v>
      </c>
      <c r="C473" s="133" t="s">
        <v>172</v>
      </c>
      <c r="D473" s="338">
        <v>0.93513513513513513</v>
      </c>
      <c r="E473" s="338" t="s">
        <v>469</v>
      </c>
      <c r="F473" s="343">
        <v>28.054054054054053</v>
      </c>
      <c r="G473" s="343">
        <v>182.35135135135135</v>
      </c>
      <c r="H473" s="343">
        <v>313.27027027027026</v>
      </c>
      <c r="I473" s="343">
        <v>346</v>
      </c>
      <c r="J473" s="343">
        <v>315</v>
      </c>
      <c r="K473" s="343">
        <v>327</v>
      </c>
      <c r="L473" s="343">
        <v>315</v>
      </c>
      <c r="M473" s="343">
        <v>318</v>
      </c>
      <c r="N473" s="343">
        <v>322</v>
      </c>
      <c r="O473" s="343">
        <v>288</v>
      </c>
      <c r="P473" s="343">
        <v>299</v>
      </c>
      <c r="Q473" s="343">
        <v>294</v>
      </c>
      <c r="R473" s="343">
        <v>254</v>
      </c>
      <c r="S473" s="343">
        <v>128</v>
      </c>
      <c r="T473" s="343">
        <v>120</v>
      </c>
      <c r="U473" s="343">
        <v>120</v>
      </c>
      <c r="V473" s="343">
        <v>100</v>
      </c>
      <c r="W473" s="343">
        <v>98.106060606060609</v>
      </c>
      <c r="X473" s="343">
        <v>98.106060606060609</v>
      </c>
      <c r="Y473" s="343">
        <v>98.106060606060609</v>
      </c>
      <c r="Z473" s="343">
        <v>98.106060606060609</v>
      </c>
      <c r="AA473" s="343">
        <v>98.106060606060609</v>
      </c>
      <c r="AB473" s="343">
        <v>98.106060606060609</v>
      </c>
      <c r="AC473" s="343">
        <v>98.106060606060609</v>
      </c>
      <c r="AD473" s="343">
        <v>98.106060606060609</v>
      </c>
      <c r="AE473" s="343">
        <v>98.106060606060609</v>
      </c>
      <c r="AF473" s="343">
        <v>98.106060606060609</v>
      </c>
      <c r="AG473" s="343">
        <v>98.106060606060609</v>
      </c>
      <c r="AH473" s="343">
        <v>98.106060606060609</v>
      </c>
      <c r="AI473" s="343">
        <v>98.106060606060609</v>
      </c>
    </row>
    <row r="474" spans="2:35" ht="12.75">
      <c r="B474" s="471" t="s">
        <v>224</v>
      </c>
      <c r="C474" s="143" t="s">
        <v>172</v>
      </c>
      <c r="D474" s="338">
        <v>0.93513513513513513</v>
      </c>
      <c r="E474" s="338" t="s">
        <v>469</v>
      </c>
      <c r="F474" s="343">
        <v>28.054054054054053</v>
      </c>
      <c r="G474" s="343">
        <v>182.35135135135135</v>
      </c>
      <c r="H474" s="343">
        <v>313.27027027027026</v>
      </c>
      <c r="I474" s="343">
        <v>346</v>
      </c>
      <c r="J474" s="343">
        <v>315</v>
      </c>
      <c r="K474" s="343">
        <v>327</v>
      </c>
      <c r="L474" s="343">
        <v>315</v>
      </c>
      <c r="M474" s="343">
        <v>318</v>
      </c>
      <c r="N474" s="343">
        <v>322</v>
      </c>
      <c r="O474" s="343">
        <v>288</v>
      </c>
      <c r="P474" s="343">
        <v>299</v>
      </c>
      <c r="Q474" s="343">
        <v>294</v>
      </c>
      <c r="R474" s="343">
        <v>254</v>
      </c>
      <c r="S474" s="343">
        <v>128</v>
      </c>
      <c r="T474" s="343">
        <v>120</v>
      </c>
      <c r="U474" s="343">
        <v>120</v>
      </c>
      <c r="V474" s="343">
        <v>100</v>
      </c>
      <c r="W474" s="343">
        <v>98.106060606060609</v>
      </c>
      <c r="X474" s="343">
        <v>98.106060606060609</v>
      </c>
      <c r="Y474" s="343">
        <v>98.106060606060609</v>
      </c>
      <c r="Z474" s="343">
        <v>98.106060606060609</v>
      </c>
      <c r="AA474" s="343">
        <v>98.106060606060609</v>
      </c>
      <c r="AB474" s="343">
        <v>98.106060606060609</v>
      </c>
      <c r="AC474" s="343">
        <v>98.106060606060609</v>
      </c>
      <c r="AD474" s="343">
        <v>98.106060606060609</v>
      </c>
      <c r="AE474" s="343">
        <v>98.106060606060609</v>
      </c>
      <c r="AF474" s="343">
        <v>98.106060606060609</v>
      </c>
      <c r="AG474" s="343">
        <v>98.106060606060609</v>
      </c>
      <c r="AH474" s="343">
        <v>98.106060606060609</v>
      </c>
      <c r="AI474" s="343">
        <v>98.106060606060609</v>
      </c>
    </row>
    <row r="475" spans="2:35" ht="14.25">
      <c r="B475" s="472"/>
      <c r="C475" s="240" t="s">
        <v>218</v>
      </c>
      <c r="D475" s="162">
        <v>1.3372432432432433</v>
      </c>
      <c r="E475" s="338" t="s">
        <v>469</v>
      </c>
      <c r="F475" s="162">
        <v>40.117297297297291</v>
      </c>
      <c r="G475" s="162">
        <v>260.76243243243243</v>
      </c>
      <c r="H475" s="162">
        <v>447.97648648648646</v>
      </c>
      <c r="I475" s="162">
        <v>494.78</v>
      </c>
      <c r="J475" s="162">
        <v>450.45</v>
      </c>
      <c r="K475" s="162">
        <v>467.61</v>
      </c>
      <c r="L475" s="162">
        <v>450.45</v>
      </c>
      <c r="M475" s="162">
        <v>454.74</v>
      </c>
      <c r="N475" s="162">
        <v>460.46</v>
      </c>
      <c r="O475" s="162">
        <v>411.84</v>
      </c>
      <c r="P475" s="162">
        <v>427.57</v>
      </c>
      <c r="Q475" s="162">
        <v>420.42</v>
      </c>
      <c r="R475" s="162">
        <v>363.22</v>
      </c>
      <c r="S475" s="162">
        <v>183.04</v>
      </c>
      <c r="T475" s="162">
        <v>171.6</v>
      </c>
      <c r="U475" s="162">
        <v>171.6</v>
      </c>
      <c r="V475" s="162">
        <v>143</v>
      </c>
      <c r="W475" s="162">
        <v>140.29166666666669</v>
      </c>
      <c r="X475" s="162">
        <v>140.29166666666669</v>
      </c>
      <c r="Y475" s="162">
        <v>140.29166666666669</v>
      </c>
      <c r="Z475" s="162">
        <v>140.29166666666669</v>
      </c>
      <c r="AA475" s="162">
        <v>140.29166666666669</v>
      </c>
      <c r="AB475" s="162">
        <v>140.29166666666669</v>
      </c>
      <c r="AC475" s="162">
        <v>140.29166666666669</v>
      </c>
      <c r="AD475" s="162">
        <v>140.29166666666669</v>
      </c>
      <c r="AE475" s="162">
        <v>140.29166666666669</v>
      </c>
      <c r="AF475" s="162">
        <v>140.29166666666669</v>
      </c>
      <c r="AG475" s="162">
        <v>140.29166666666669</v>
      </c>
      <c r="AH475" s="162">
        <v>140.29166666666669</v>
      </c>
      <c r="AI475" s="162">
        <v>140.29166666666669</v>
      </c>
    </row>
    <row r="476" spans="2:35" ht="12.75">
      <c r="B476" s="210"/>
      <c r="C476" s="210"/>
      <c r="D476" s="1"/>
      <c r="E476" s="1"/>
      <c r="F476" s="1"/>
      <c r="G476" s="1"/>
      <c r="H476" s="1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219"/>
      <c r="AH476" s="247"/>
      <c r="AI476" s="247"/>
    </row>
    <row r="477" spans="2:35" ht="12.75">
      <c r="B477" s="24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2:35" ht="12.75">
      <c r="B478" s="235" t="s">
        <v>430</v>
      </c>
      <c r="C478" s="68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2:35" ht="12.75">
      <c r="B479" s="307" t="s">
        <v>128</v>
      </c>
      <c r="C479" s="122" t="s">
        <v>129</v>
      </c>
      <c r="D479" s="123">
        <v>1990</v>
      </c>
      <c r="E479" s="123">
        <f t="shared" ref="E479:R479" si="638">D479+1</f>
        <v>1991</v>
      </c>
      <c r="F479" s="123">
        <f t="shared" si="638"/>
        <v>1992</v>
      </c>
      <c r="G479" s="123">
        <f t="shared" si="638"/>
        <v>1993</v>
      </c>
      <c r="H479" s="123">
        <f t="shared" si="638"/>
        <v>1994</v>
      </c>
      <c r="I479" s="123">
        <f t="shared" si="638"/>
        <v>1995</v>
      </c>
      <c r="J479" s="123">
        <f t="shared" si="638"/>
        <v>1996</v>
      </c>
      <c r="K479" s="123">
        <f t="shared" si="638"/>
        <v>1997</v>
      </c>
      <c r="L479" s="123">
        <f t="shared" si="638"/>
        <v>1998</v>
      </c>
      <c r="M479" s="123">
        <f t="shared" si="638"/>
        <v>1999</v>
      </c>
      <c r="N479" s="123">
        <f t="shared" si="638"/>
        <v>2000</v>
      </c>
      <c r="O479" s="123">
        <f t="shared" si="638"/>
        <v>2001</v>
      </c>
      <c r="P479" s="123">
        <f t="shared" si="638"/>
        <v>2002</v>
      </c>
      <c r="Q479" s="123">
        <f t="shared" si="638"/>
        <v>2003</v>
      </c>
      <c r="R479" s="123">
        <f t="shared" si="638"/>
        <v>2004</v>
      </c>
      <c r="S479" s="123">
        <f t="shared" ref="S479:AI479" si="639">R479+1</f>
        <v>2005</v>
      </c>
      <c r="T479" s="123">
        <f t="shared" si="639"/>
        <v>2006</v>
      </c>
      <c r="U479" s="123">
        <f t="shared" si="639"/>
        <v>2007</v>
      </c>
      <c r="V479" s="123">
        <f t="shared" si="639"/>
        <v>2008</v>
      </c>
      <c r="W479" s="123">
        <f t="shared" si="639"/>
        <v>2009</v>
      </c>
      <c r="X479" s="123">
        <f t="shared" si="639"/>
        <v>2010</v>
      </c>
      <c r="Y479" s="123">
        <f t="shared" si="639"/>
        <v>2011</v>
      </c>
      <c r="Z479" s="123">
        <f t="shared" si="639"/>
        <v>2012</v>
      </c>
      <c r="AA479" s="123">
        <f t="shared" si="639"/>
        <v>2013</v>
      </c>
      <c r="AB479" s="123">
        <f t="shared" si="639"/>
        <v>2014</v>
      </c>
      <c r="AC479" s="123">
        <f t="shared" si="639"/>
        <v>2015</v>
      </c>
      <c r="AD479" s="123">
        <f t="shared" si="639"/>
        <v>2016</v>
      </c>
      <c r="AE479" s="123">
        <f t="shared" si="639"/>
        <v>2017</v>
      </c>
      <c r="AF479" s="123">
        <f t="shared" si="639"/>
        <v>2018</v>
      </c>
      <c r="AG479" s="123">
        <f t="shared" si="639"/>
        <v>2019</v>
      </c>
      <c r="AH479" s="123">
        <f t="shared" si="639"/>
        <v>2020</v>
      </c>
      <c r="AI479" s="123">
        <f t="shared" si="639"/>
        <v>2021</v>
      </c>
    </row>
    <row r="480" spans="2:35" ht="12.75">
      <c r="B480" s="142" t="s">
        <v>365</v>
      </c>
      <c r="C480" s="133" t="s">
        <v>172</v>
      </c>
      <c r="D480" s="343">
        <v>3.783783783783784E-2</v>
      </c>
      <c r="E480" s="342" t="s">
        <v>469</v>
      </c>
      <c r="F480" s="343">
        <v>1.1351351351351351</v>
      </c>
      <c r="G480" s="343">
        <v>7.3783783783783781</v>
      </c>
      <c r="H480" s="343">
        <v>12.675675675675675</v>
      </c>
      <c r="I480" s="343">
        <v>14</v>
      </c>
      <c r="J480" s="343">
        <v>13</v>
      </c>
      <c r="K480" s="343">
        <v>4</v>
      </c>
      <c r="L480" s="342" t="s">
        <v>469</v>
      </c>
      <c r="M480" s="342" t="s">
        <v>469</v>
      </c>
      <c r="N480" s="342" t="s">
        <v>469</v>
      </c>
      <c r="O480" s="342" t="s">
        <v>469</v>
      </c>
      <c r="P480" s="342" t="s">
        <v>469</v>
      </c>
      <c r="Q480" s="342" t="s">
        <v>469</v>
      </c>
      <c r="R480" s="342" t="s">
        <v>469</v>
      </c>
      <c r="S480" s="342" t="s">
        <v>469</v>
      </c>
      <c r="T480" s="342" t="s">
        <v>469</v>
      </c>
      <c r="U480" s="342" t="s">
        <v>469</v>
      </c>
      <c r="V480" s="342" t="s">
        <v>469</v>
      </c>
      <c r="W480" s="342" t="s">
        <v>469</v>
      </c>
      <c r="X480" s="342" t="s">
        <v>469</v>
      </c>
      <c r="Y480" s="342" t="s">
        <v>469</v>
      </c>
      <c r="Z480" s="342" t="s">
        <v>469</v>
      </c>
      <c r="AA480" s="342" t="s">
        <v>469</v>
      </c>
      <c r="AB480" s="342" t="s">
        <v>469</v>
      </c>
      <c r="AC480" s="342" t="s">
        <v>469</v>
      </c>
      <c r="AD480" s="342" t="s">
        <v>469</v>
      </c>
      <c r="AE480" s="342" t="s">
        <v>469</v>
      </c>
      <c r="AF480" s="342" t="s">
        <v>469</v>
      </c>
      <c r="AG480" s="342" t="s">
        <v>469</v>
      </c>
      <c r="AH480" s="342" t="s">
        <v>469</v>
      </c>
      <c r="AI480" s="342" t="s">
        <v>469</v>
      </c>
    </row>
    <row r="481" spans="2:35" ht="12.75">
      <c r="B481" s="471" t="s">
        <v>224</v>
      </c>
      <c r="C481" s="143" t="s">
        <v>172</v>
      </c>
      <c r="D481" s="343">
        <v>3.783783783783784E-2</v>
      </c>
      <c r="E481" s="342" t="s">
        <v>469</v>
      </c>
      <c r="F481" s="343">
        <v>1.1351351351351351</v>
      </c>
      <c r="G481" s="343">
        <v>7.3783783783783781</v>
      </c>
      <c r="H481" s="343">
        <v>12.675675675675675</v>
      </c>
      <c r="I481" s="343">
        <v>14</v>
      </c>
      <c r="J481" s="343">
        <v>13</v>
      </c>
      <c r="K481" s="343">
        <v>4</v>
      </c>
      <c r="L481" s="342" t="s">
        <v>469</v>
      </c>
      <c r="M481" s="342" t="s">
        <v>469</v>
      </c>
      <c r="N481" s="342" t="s">
        <v>469</v>
      </c>
      <c r="O481" s="342" t="s">
        <v>469</v>
      </c>
      <c r="P481" s="342" t="s">
        <v>469</v>
      </c>
      <c r="Q481" s="342" t="s">
        <v>469</v>
      </c>
      <c r="R481" s="342" t="s">
        <v>469</v>
      </c>
      <c r="S481" s="342" t="s">
        <v>469</v>
      </c>
      <c r="T481" s="342" t="s">
        <v>469</v>
      </c>
      <c r="U481" s="342" t="s">
        <v>469</v>
      </c>
      <c r="V481" s="342" t="s">
        <v>469</v>
      </c>
      <c r="W481" s="342" t="s">
        <v>469</v>
      </c>
      <c r="X481" s="342" t="s">
        <v>469</v>
      </c>
      <c r="Y481" s="342" t="s">
        <v>469</v>
      </c>
      <c r="Z481" s="342" t="s">
        <v>469</v>
      </c>
      <c r="AA481" s="342" t="s">
        <v>469</v>
      </c>
      <c r="AB481" s="342" t="s">
        <v>469</v>
      </c>
      <c r="AC481" s="342" t="s">
        <v>469</v>
      </c>
      <c r="AD481" s="342" t="s">
        <v>469</v>
      </c>
      <c r="AE481" s="342" t="s">
        <v>469</v>
      </c>
      <c r="AF481" s="342" t="s">
        <v>469</v>
      </c>
      <c r="AG481" s="342" t="s">
        <v>469</v>
      </c>
      <c r="AH481" s="342" t="s">
        <v>469</v>
      </c>
      <c r="AI481" s="342" t="s">
        <v>469</v>
      </c>
    </row>
    <row r="482" spans="2:35" ht="14.25">
      <c r="B482" s="472"/>
      <c r="C482" s="143" t="s">
        <v>240</v>
      </c>
      <c r="D482" s="342">
        <v>4.6918918918918921E-3</v>
      </c>
      <c r="E482" s="342" t="s">
        <v>469</v>
      </c>
      <c r="F482" s="341">
        <v>0.14075675675675675</v>
      </c>
      <c r="G482" s="338">
        <v>0.91491891891891886</v>
      </c>
      <c r="H482" s="338">
        <v>1.5717837837837838</v>
      </c>
      <c r="I482" s="338">
        <v>1.736</v>
      </c>
      <c r="J482" s="338">
        <v>1.6120000000000001</v>
      </c>
      <c r="K482" s="341">
        <v>0.496</v>
      </c>
      <c r="L482" s="347" t="s">
        <v>469</v>
      </c>
      <c r="M482" s="347" t="s">
        <v>469</v>
      </c>
      <c r="N482" s="347" t="s">
        <v>469</v>
      </c>
      <c r="O482" s="347" t="s">
        <v>469</v>
      </c>
      <c r="P482" s="347" t="s">
        <v>469</v>
      </c>
      <c r="Q482" s="347" t="s">
        <v>469</v>
      </c>
      <c r="R482" s="347" t="s">
        <v>469</v>
      </c>
      <c r="S482" s="347" t="s">
        <v>469</v>
      </c>
      <c r="T482" s="347" t="s">
        <v>469</v>
      </c>
      <c r="U482" s="347" t="s">
        <v>469</v>
      </c>
      <c r="V482" s="347" t="s">
        <v>469</v>
      </c>
      <c r="W482" s="347" t="s">
        <v>469</v>
      </c>
      <c r="X482" s="347" t="s">
        <v>469</v>
      </c>
      <c r="Y482" s="347" t="s">
        <v>469</v>
      </c>
      <c r="Z482" s="347" t="s">
        <v>469</v>
      </c>
      <c r="AA482" s="347" t="s">
        <v>469</v>
      </c>
      <c r="AB482" s="347" t="s">
        <v>469</v>
      </c>
      <c r="AC482" s="347" t="s">
        <v>469</v>
      </c>
      <c r="AD482" s="347" t="s">
        <v>469</v>
      </c>
      <c r="AE482" s="347" t="s">
        <v>469</v>
      </c>
      <c r="AF482" s="347" t="s">
        <v>469</v>
      </c>
      <c r="AG482" s="347" t="s">
        <v>469</v>
      </c>
      <c r="AH482" s="347" t="s">
        <v>469</v>
      </c>
      <c r="AI482" s="347" t="s">
        <v>469</v>
      </c>
    </row>
    <row r="483" spans="2:35" ht="12.75">
      <c r="B483" s="210"/>
      <c r="C483" s="241"/>
      <c r="D483" s="1"/>
      <c r="E483" s="1"/>
      <c r="F483" s="1"/>
      <c r="G483" s="1"/>
      <c r="H483" s="1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219"/>
      <c r="AH483" s="247"/>
      <c r="AI483" s="247"/>
    </row>
    <row r="484" spans="2:35" ht="12.75">
      <c r="B484" s="235" t="s">
        <v>431</v>
      </c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1"/>
      <c r="N484" s="109"/>
      <c r="O484" s="109"/>
      <c r="P484" s="108"/>
      <c r="Q484" s="108"/>
      <c r="R484" s="108"/>
      <c r="S484" s="108"/>
      <c r="T484" s="108"/>
      <c r="U484" s="10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2:35" ht="12.75">
      <c r="B485" s="122" t="s">
        <v>128</v>
      </c>
      <c r="C485" s="122" t="s">
        <v>129</v>
      </c>
      <c r="D485" s="123">
        <v>1990</v>
      </c>
      <c r="E485" s="123">
        <f t="shared" ref="E485" si="640">D485+1</f>
        <v>1991</v>
      </c>
      <c r="F485" s="123">
        <f t="shared" ref="F485" si="641">E485+1</f>
        <v>1992</v>
      </c>
      <c r="G485" s="123">
        <f t="shared" ref="G485" si="642">F485+1</f>
        <v>1993</v>
      </c>
      <c r="H485" s="123">
        <f t="shared" ref="H485" si="643">G485+1</f>
        <v>1994</v>
      </c>
      <c r="I485" s="123">
        <v>1995</v>
      </c>
      <c r="J485" s="123">
        <v>1996</v>
      </c>
      <c r="K485" s="123">
        <v>1997</v>
      </c>
      <c r="L485" s="123">
        <v>1998</v>
      </c>
      <c r="M485" s="123">
        <v>1999</v>
      </c>
      <c r="N485" s="123">
        <v>2000</v>
      </c>
      <c r="O485" s="123">
        <v>2001</v>
      </c>
      <c r="P485" s="123">
        <v>2002</v>
      </c>
      <c r="Q485" s="123">
        <v>2003</v>
      </c>
      <c r="R485" s="123">
        <v>2004</v>
      </c>
      <c r="S485" s="123">
        <v>2005</v>
      </c>
      <c r="T485" s="123">
        <v>2006</v>
      </c>
      <c r="U485" s="123">
        <v>2007</v>
      </c>
      <c r="V485" s="123">
        <f t="shared" ref="V485:AI485" si="644">U485+1</f>
        <v>2008</v>
      </c>
      <c r="W485" s="123">
        <f t="shared" si="644"/>
        <v>2009</v>
      </c>
      <c r="X485" s="123">
        <f t="shared" si="644"/>
        <v>2010</v>
      </c>
      <c r="Y485" s="123">
        <f t="shared" si="644"/>
        <v>2011</v>
      </c>
      <c r="Z485" s="123">
        <f t="shared" si="644"/>
        <v>2012</v>
      </c>
      <c r="AA485" s="123">
        <f t="shared" si="644"/>
        <v>2013</v>
      </c>
      <c r="AB485" s="123">
        <f t="shared" si="644"/>
        <v>2014</v>
      </c>
      <c r="AC485" s="123">
        <f t="shared" si="644"/>
        <v>2015</v>
      </c>
      <c r="AD485" s="123">
        <f t="shared" si="644"/>
        <v>2016</v>
      </c>
      <c r="AE485" s="123">
        <f t="shared" si="644"/>
        <v>2017</v>
      </c>
      <c r="AF485" s="123">
        <f t="shared" si="644"/>
        <v>2018</v>
      </c>
      <c r="AG485" s="123">
        <f t="shared" si="644"/>
        <v>2019</v>
      </c>
      <c r="AH485" s="123">
        <f t="shared" si="644"/>
        <v>2020</v>
      </c>
      <c r="AI485" s="123">
        <f t="shared" si="644"/>
        <v>2021</v>
      </c>
    </row>
    <row r="486" spans="2:35" ht="12.75">
      <c r="B486" s="121" t="s">
        <v>366</v>
      </c>
      <c r="C486" s="133" t="s">
        <v>172</v>
      </c>
      <c r="D486" s="93" t="s">
        <v>469</v>
      </c>
      <c r="E486" s="93" t="s">
        <v>469</v>
      </c>
      <c r="F486" s="93" t="s">
        <v>469</v>
      </c>
      <c r="G486" s="93" t="s">
        <v>469</v>
      </c>
      <c r="H486" s="93" t="s">
        <v>469</v>
      </c>
      <c r="I486" s="93" t="s">
        <v>367</v>
      </c>
      <c r="J486" s="145">
        <v>15.981768520541907</v>
      </c>
      <c r="K486" s="348">
        <v>43.442950501201992</v>
      </c>
      <c r="L486" s="348">
        <v>118.09018168571825</v>
      </c>
      <c r="M486" s="348">
        <v>250.08911977964678</v>
      </c>
      <c r="N486" s="348">
        <v>306.37861295552949</v>
      </c>
      <c r="O486" s="348">
        <v>353.97070131181891</v>
      </c>
      <c r="P486" s="348">
        <v>395.19684344266216</v>
      </c>
      <c r="Q486" s="348">
        <v>431.56087794521642</v>
      </c>
      <c r="R486" s="348">
        <v>459.25059679766235</v>
      </c>
      <c r="S486" s="348">
        <v>478.26599999999996</v>
      </c>
      <c r="T486" s="348">
        <v>481.33399999999995</v>
      </c>
      <c r="U486" s="348">
        <v>496.24899999999997</v>
      </c>
      <c r="V486" s="348">
        <v>500.80999999999995</v>
      </c>
      <c r="W486" s="348">
        <v>512.28</v>
      </c>
      <c r="X486" s="348">
        <v>523.12</v>
      </c>
      <c r="Y486" s="348">
        <v>527.85</v>
      </c>
      <c r="Z486" s="348">
        <v>532.64</v>
      </c>
      <c r="AA486" s="348">
        <v>536.66999999999996</v>
      </c>
      <c r="AB486" s="348">
        <v>546.25</v>
      </c>
      <c r="AC486" s="348">
        <v>559.42999999999995</v>
      </c>
      <c r="AD486" s="348">
        <v>566.54</v>
      </c>
      <c r="AE486" s="348">
        <v>572.58999999999992</v>
      </c>
      <c r="AF486" s="348">
        <v>579.20999999999992</v>
      </c>
      <c r="AG486" s="348">
        <v>579.96999999999991</v>
      </c>
      <c r="AH486" s="348">
        <v>580.08999999999992</v>
      </c>
      <c r="AI486" s="348">
        <v>581.87999999999988</v>
      </c>
    </row>
    <row r="487" spans="2:35" ht="12.75">
      <c r="B487" s="471" t="s">
        <v>368</v>
      </c>
      <c r="C487" s="133" t="s">
        <v>172</v>
      </c>
      <c r="D487" s="145" t="s">
        <v>469</v>
      </c>
      <c r="E487" s="145" t="s">
        <v>469</v>
      </c>
      <c r="F487" s="145" t="s">
        <v>469</v>
      </c>
      <c r="G487" s="145" t="s">
        <v>469</v>
      </c>
      <c r="H487" s="145" t="s">
        <v>469</v>
      </c>
      <c r="I487" s="145" t="s">
        <v>469</v>
      </c>
      <c r="J487" s="145">
        <v>1.4063956298076878E-2</v>
      </c>
      <c r="K487" s="145">
        <v>3.8229796441057756E-2</v>
      </c>
      <c r="L487" s="145">
        <v>0.10391935988343207</v>
      </c>
      <c r="M487" s="145">
        <v>0.22007842540608918</v>
      </c>
      <c r="N487" s="145">
        <v>0.26961317940086599</v>
      </c>
      <c r="O487" s="145">
        <v>0.31149421715440068</v>
      </c>
      <c r="P487" s="145">
        <v>0.34777322222954271</v>
      </c>
      <c r="Q487" s="145">
        <v>0.37977357259179045</v>
      </c>
      <c r="R487" s="145">
        <v>0.40414052518194288</v>
      </c>
      <c r="S487" s="145">
        <v>0.42087407999999998</v>
      </c>
      <c r="T487" s="145">
        <v>0.42357391999999999</v>
      </c>
      <c r="U487" s="145">
        <v>0.43669912</v>
      </c>
      <c r="V487" s="145">
        <v>0.44071279999999996</v>
      </c>
      <c r="W487" s="145">
        <v>0.4508064</v>
      </c>
      <c r="X487" s="145">
        <v>0.46034560000000002</v>
      </c>
      <c r="Y487" s="145">
        <v>0.46450800000000003</v>
      </c>
      <c r="Z487" s="145">
        <v>0.46872320000000001</v>
      </c>
      <c r="AA487" s="145">
        <v>0.47226959999999996</v>
      </c>
      <c r="AB487" s="145">
        <v>0.48070000000000002</v>
      </c>
      <c r="AC487" s="145">
        <v>0.49229839999999997</v>
      </c>
      <c r="AD487" s="145">
        <v>0.49855519999999998</v>
      </c>
      <c r="AE487" s="145">
        <v>0.50387919999999997</v>
      </c>
      <c r="AF487" s="145">
        <v>0.50970479999999996</v>
      </c>
      <c r="AG487" s="145">
        <v>0.51037359999999998</v>
      </c>
      <c r="AH487" s="145">
        <v>0.51047919999999991</v>
      </c>
      <c r="AI487" s="145">
        <v>0.51205439999999991</v>
      </c>
    </row>
    <row r="488" spans="2:35" ht="14.25">
      <c r="B488" s="472"/>
      <c r="C488" s="143" t="s">
        <v>240</v>
      </c>
      <c r="D488" s="145" t="s">
        <v>469</v>
      </c>
      <c r="E488" s="145" t="s">
        <v>469</v>
      </c>
      <c r="F488" s="145" t="s">
        <v>469</v>
      </c>
      <c r="G488" s="145" t="s">
        <v>469</v>
      </c>
      <c r="H488" s="145" t="s">
        <v>469</v>
      </c>
      <c r="I488" s="145" t="s">
        <v>469</v>
      </c>
      <c r="J488" s="144">
        <v>0.2081465532115378</v>
      </c>
      <c r="K488" s="313">
        <v>0.56580098732765471</v>
      </c>
      <c r="L488" s="313">
        <v>1.5380065262747946</v>
      </c>
      <c r="M488" s="313">
        <v>3.25716069601012</v>
      </c>
      <c r="N488" s="313">
        <v>3.9902750551328166</v>
      </c>
      <c r="O488" s="313">
        <v>4.61011441388513</v>
      </c>
      <c r="P488" s="313">
        <v>5.1470436889972326</v>
      </c>
      <c r="Q488" s="313">
        <v>5.6206488743584986</v>
      </c>
      <c r="R488" s="313">
        <v>5.9812797726927549</v>
      </c>
      <c r="S488" s="313">
        <v>6.2289363839999998</v>
      </c>
      <c r="T488" s="313">
        <v>6.268894016</v>
      </c>
      <c r="U488" s="313">
        <v>6.463146976</v>
      </c>
      <c r="V488" s="313">
        <v>6.5225494399999997</v>
      </c>
      <c r="W488" s="313">
        <v>6.6719347200000003</v>
      </c>
      <c r="X488" s="313">
        <v>6.8131148799999997</v>
      </c>
      <c r="Y488" s="313">
        <v>6.8747184000000008</v>
      </c>
      <c r="Z488" s="313">
        <v>6.9371033600000001</v>
      </c>
      <c r="AA488" s="313">
        <v>6.9895900799999993</v>
      </c>
      <c r="AB488" s="313">
        <v>7.1143600000000005</v>
      </c>
      <c r="AC488" s="313">
        <v>7.2860163199999999</v>
      </c>
      <c r="AD488" s="313">
        <v>7.3786169599999996</v>
      </c>
      <c r="AE488" s="313">
        <v>7.4574121599999996</v>
      </c>
      <c r="AF488" s="313">
        <v>7.5436310399999993</v>
      </c>
      <c r="AG488" s="313">
        <v>7.5535292799999993</v>
      </c>
      <c r="AH488" s="313">
        <v>7.5550921599999983</v>
      </c>
      <c r="AI488" s="313">
        <v>7.5784051199999984</v>
      </c>
    </row>
    <row r="489" spans="2:35" ht="12.75">
      <c r="B489" s="121" t="s">
        <v>369</v>
      </c>
      <c r="C489" s="133" t="s">
        <v>172</v>
      </c>
      <c r="D489" s="93" t="s">
        <v>469</v>
      </c>
      <c r="E489" s="93" t="s">
        <v>469</v>
      </c>
      <c r="F489" s="93" t="s">
        <v>469</v>
      </c>
      <c r="G489" s="93" t="s">
        <v>469</v>
      </c>
      <c r="H489" s="93" t="s">
        <v>469</v>
      </c>
      <c r="I489" s="93" t="s">
        <v>367</v>
      </c>
      <c r="J489" s="93">
        <v>13.089905768441849</v>
      </c>
      <c r="K489" s="313">
        <v>35.582052614070491</v>
      </c>
      <c r="L489" s="313">
        <v>96.722046027470242</v>
      </c>
      <c r="M489" s="313">
        <v>180.54259148749043</v>
      </c>
      <c r="N489" s="348">
        <v>225.28230423811686</v>
      </c>
      <c r="O489" s="348">
        <v>263.10919238595875</v>
      </c>
      <c r="P489" s="348">
        <v>295.87633333333332</v>
      </c>
      <c r="Q489" s="348">
        <v>324.779</v>
      </c>
      <c r="R489" s="348">
        <v>359.779</v>
      </c>
      <c r="S489" s="348">
        <v>391.73033333333331</v>
      </c>
      <c r="T489" s="348">
        <v>420.63299999999998</v>
      </c>
      <c r="U489" s="348">
        <v>442.27299999999997</v>
      </c>
      <c r="V489" s="348">
        <v>467.44099999999997</v>
      </c>
      <c r="W489" s="348">
        <v>498.19099999999997</v>
      </c>
      <c r="X489" s="348">
        <v>522.44100000000003</v>
      </c>
      <c r="Y489" s="348">
        <v>543.81100000000004</v>
      </c>
      <c r="Z489" s="348">
        <v>596.44100000000003</v>
      </c>
      <c r="AA489" s="348">
        <v>639.971</v>
      </c>
      <c r="AB489" s="348">
        <v>685.75099999999998</v>
      </c>
      <c r="AC489" s="348">
        <v>738.32100000000003</v>
      </c>
      <c r="AD489" s="348">
        <v>753.66100000000006</v>
      </c>
      <c r="AE489" s="348">
        <v>800.21100000000001</v>
      </c>
      <c r="AF489" s="348">
        <v>809.63099999999997</v>
      </c>
      <c r="AG489" s="348">
        <v>845.84100000000001</v>
      </c>
      <c r="AH489" s="348">
        <v>862.29100000000005</v>
      </c>
      <c r="AI489" s="348">
        <v>873.68100000000004</v>
      </c>
    </row>
    <row r="490" spans="2:35" ht="12.75">
      <c r="B490" s="471" t="s">
        <v>370</v>
      </c>
      <c r="C490" s="133" t="s">
        <v>172</v>
      </c>
      <c r="D490" s="145" t="s">
        <v>469</v>
      </c>
      <c r="E490" s="145" t="s">
        <v>469</v>
      </c>
      <c r="F490" s="145" t="s">
        <v>469</v>
      </c>
      <c r="G490" s="145" t="s">
        <v>469</v>
      </c>
      <c r="H490" s="145" t="s">
        <v>469</v>
      </c>
      <c r="I490" s="145" t="s">
        <v>469</v>
      </c>
      <c r="J490" s="145">
        <v>1.1519117076228828E-2</v>
      </c>
      <c r="K490" s="145">
        <v>3.1312206300382034E-2</v>
      </c>
      <c r="L490" s="145">
        <v>8.5115400504173822E-2</v>
      </c>
      <c r="M490" s="145">
        <v>0.15887748050899159</v>
      </c>
      <c r="N490" s="145">
        <v>0.19824842772954285</v>
      </c>
      <c r="O490" s="145">
        <v>0.2315360892996437</v>
      </c>
      <c r="P490" s="145">
        <v>0.26037117333333332</v>
      </c>
      <c r="Q490" s="145">
        <v>0.28580551999999998</v>
      </c>
      <c r="R490" s="145">
        <v>0.31660552000000003</v>
      </c>
      <c r="S490" s="145">
        <v>0.34472269333333333</v>
      </c>
      <c r="T490" s="145">
        <v>0.37015703999999999</v>
      </c>
      <c r="U490" s="145">
        <v>0.38920023999999998</v>
      </c>
      <c r="V490" s="145">
        <v>0.41134808</v>
      </c>
      <c r="W490" s="145">
        <v>0.43840807999999998</v>
      </c>
      <c r="X490" s="145">
        <v>0.45974808000000006</v>
      </c>
      <c r="Y490" s="145">
        <v>0.47855368000000004</v>
      </c>
      <c r="Z490" s="145">
        <v>0.52486808000000007</v>
      </c>
      <c r="AA490" s="145">
        <v>0.56317448000000003</v>
      </c>
      <c r="AB490" s="145">
        <v>0.60346087999999998</v>
      </c>
      <c r="AC490" s="145">
        <v>0.64972247999999999</v>
      </c>
      <c r="AD490" s="145">
        <v>0.66322168000000004</v>
      </c>
      <c r="AE490" s="145">
        <v>0.70418568000000004</v>
      </c>
      <c r="AF490" s="145">
        <v>0.71247528000000004</v>
      </c>
      <c r="AG490" s="145">
        <v>0.74434008000000007</v>
      </c>
      <c r="AH490" s="145">
        <v>0.75881608000000011</v>
      </c>
      <c r="AI490" s="145">
        <v>0.76883928000000001</v>
      </c>
    </row>
    <row r="491" spans="2:35" ht="14.25">
      <c r="B491" s="472"/>
      <c r="C491" s="143" t="s">
        <v>240</v>
      </c>
      <c r="D491" s="349" t="s">
        <v>469</v>
      </c>
      <c r="E491" s="349" t="s">
        <v>469</v>
      </c>
      <c r="F491" s="349" t="s">
        <v>469</v>
      </c>
      <c r="G491" s="349" t="s">
        <v>469</v>
      </c>
      <c r="H491" s="349" t="s">
        <v>469</v>
      </c>
      <c r="I491" s="349" t="s">
        <v>469</v>
      </c>
      <c r="J491" s="349">
        <v>3.7091556985456825E-2</v>
      </c>
      <c r="K491" s="350">
        <v>0.10082530428723015</v>
      </c>
      <c r="L491" s="350">
        <v>0.27407158962343969</v>
      </c>
      <c r="M491" s="351">
        <v>0.51158548723895292</v>
      </c>
      <c r="N491" s="351">
        <v>0.63835993728912799</v>
      </c>
      <c r="O491" s="351">
        <v>0.74554620754485268</v>
      </c>
      <c r="P491" s="351">
        <v>0.83839517813333331</v>
      </c>
      <c r="Q491" s="351">
        <v>0.92029377439999993</v>
      </c>
      <c r="R491" s="351">
        <v>1.0194697744000001</v>
      </c>
      <c r="S491" s="351">
        <v>1.1100070725333333</v>
      </c>
      <c r="T491" s="351">
        <v>1.1919056688</v>
      </c>
      <c r="U491" s="351">
        <v>1.2532247727999999</v>
      </c>
      <c r="V491" s="351">
        <v>1.3245408176</v>
      </c>
      <c r="W491" s="351">
        <v>1.4116740175999998</v>
      </c>
      <c r="X491" s="351">
        <v>1.4803888176000002</v>
      </c>
      <c r="Y491" s="351">
        <v>1.5409428495999999</v>
      </c>
      <c r="Z491" s="351">
        <v>1.6900752176000002</v>
      </c>
      <c r="AA491" s="351">
        <v>1.8134218256000001</v>
      </c>
      <c r="AB491" s="351">
        <v>1.9431440335999999</v>
      </c>
      <c r="AC491" s="351">
        <v>2.0921063856000002</v>
      </c>
      <c r="AD491" s="351">
        <v>2.1355738095999999</v>
      </c>
      <c r="AE491" s="351">
        <v>2.2674778896000003</v>
      </c>
      <c r="AF491" s="351">
        <v>2.2941704016000002</v>
      </c>
      <c r="AG491" s="351">
        <v>2.3967750576000002</v>
      </c>
      <c r="AH491" s="351">
        <v>2.4433877776000004</v>
      </c>
      <c r="AI491" s="351">
        <v>2.4756624815999997</v>
      </c>
    </row>
    <row r="492" spans="2:35" ht="14.25">
      <c r="B492" s="142" t="s">
        <v>371</v>
      </c>
      <c r="C492" s="143" t="s">
        <v>240</v>
      </c>
      <c r="D492" s="343" t="s">
        <v>469</v>
      </c>
      <c r="E492" s="343" t="s">
        <v>469</v>
      </c>
      <c r="F492" s="343" t="s">
        <v>469</v>
      </c>
      <c r="G492" s="343" t="s">
        <v>469</v>
      </c>
      <c r="H492" s="343" t="s">
        <v>469</v>
      </c>
      <c r="I492" s="343" t="s">
        <v>469</v>
      </c>
      <c r="J492" s="341">
        <v>0.24523811019699462</v>
      </c>
      <c r="K492" s="338">
        <v>0.66662629161488485</v>
      </c>
      <c r="L492" s="338">
        <v>1.8120781158982342</v>
      </c>
      <c r="M492" s="338">
        <v>3.768746183249073</v>
      </c>
      <c r="N492" s="351">
        <v>4.6286349924219445</v>
      </c>
      <c r="O492" s="351">
        <v>5.3556606214299824</v>
      </c>
      <c r="P492" s="351">
        <v>5.9854388671305658</v>
      </c>
      <c r="Q492" s="351">
        <v>6.5409426487584987</v>
      </c>
      <c r="R492" s="351">
        <v>7.000749547092755</v>
      </c>
      <c r="S492" s="351">
        <v>7.3389434565333334</v>
      </c>
      <c r="T492" s="351">
        <v>7.4607996847999996</v>
      </c>
      <c r="U492" s="351">
        <v>7.7163717488000003</v>
      </c>
      <c r="V492" s="351">
        <v>7.8470902575999997</v>
      </c>
      <c r="W492" s="351">
        <v>8.0836087376000005</v>
      </c>
      <c r="X492" s="351">
        <v>8.2935036976000003</v>
      </c>
      <c r="Y492" s="351">
        <v>8.4156612496000012</v>
      </c>
      <c r="Z492" s="351">
        <v>8.6271785776000005</v>
      </c>
      <c r="AA492" s="351">
        <v>8.8030119056</v>
      </c>
      <c r="AB492" s="351">
        <v>9.0575040336000008</v>
      </c>
      <c r="AC492" s="351">
        <v>9.3781227055999992</v>
      </c>
      <c r="AD492" s="351">
        <v>9.514190769599999</v>
      </c>
      <c r="AE492" s="351">
        <v>9.724890049599999</v>
      </c>
      <c r="AF492" s="351">
        <v>9.8378014415999999</v>
      </c>
      <c r="AG492" s="351">
        <v>9.9503043375999987</v>
      </c>
      <c r="AH492" s="351">
        <v>9.9984799375999991</v>
      </c>
      <c r="AI492" s="351">
        <v>10.054067601599998</v>
      </c>
    </row>
    <row r="493" spans="2:35" ht="12.75">
      <c r="B493" s="210"/>
      <c r="C493" s="241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219"/>
      <c r="AH493" s="219"/>
      <c r="AI493" s="219"/>
    </row>
    <row r="494" spans="2:35" ht="12.75">
      <c r="B494" s="83"/>
      <c r="C494" s="69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</row>
    <row r="495" spans="2:35" ht="12.75">
      <c r="B495" s="235" t="s">
        <v>432</v>
      </c>
      <c r="C495" s="68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2:35" ht="12.75">
      <c r="B496" s="307" t="s">
        <v>128</v>
      </c>
      <c r="C496" s="122" t="s">
        <v>129</v>
      </c>
      <c r="D496" s="123">
        <v>1990</v>
      </c>
      <c r="E496" s="123">
        <f t="shared" ref="E496" si="645">D496+1</f>
        <v>1991</v>
      </c>
      <c r="F496" s="123">
        <f t="shared" ref="F496" si="646">E496+1</f>
        <v>1992</v>
      </c>
      <c r="G496" s="123">
        <f t="shared" ref="G496" si="647">F496+1</f>
        <v>1993</v>
      </c>
      <c r="H496" s="123">
        <f t="shared" ref="H496" si="648">G496+1</f>
        <v>1994</v>
      </c>
      <c r="I496" s="123">
        <f t="shared" ref="I496" si="649">H496+1</f>
        <v>1995</v>
      </c>
      <c r="J496" s="123">
        <f t="shared" ref="J496" si="650">I496+1</f>
        <v>1996</v>
      </c>
      <c r="K496" s="123">
        <f t="shared" ref="K496" si="651">J496+1</f>
        <v>1997</v>
      </c>
      <c r="L496" s="123">
        <f t="shared" ref="L496" si="652">K496+1</f>
        <v>1998</v>
      </c>
      <c r="M496" s="123">
        <f t="shared" ref="M496" si="653">L496+1</f>
        <v>1999</v>
      </c>
      <c r="N496" s="123">
        <f t="shared" ref="N496" si="654">M496+1</f>
        <v>2000</v>
      </c>
      <c r="O496" s="123">
        <f t="shared" ref="O496" si="655">N496+1</f>
        <v>2001</v>
      </c>
      <c r="P496" s="123">
        <f t="shared" ref="P496" si="656">O496+1</f>
        <v>2002</v>
      </c>
      <c r="Q496" s="123">
        <f t="shared" ref="Q496" si="657">P496+1</f>
        <v>2003</v>
      </c>
      <c r="R496" s="123">
        <f t="shared" ref="R496" si="658">Q496+1</f>
        <v>2004</v>
      </c>
      <c r="S496" s="123">
        <f t="shared" ref="S496" si="659">R496+1</f>
        <v>2005</v>
      </c>
      <c r="T496" s="123">
        <f t="shared" ref="T496" si="660">S496+1</f>
        <v>2006</v>
      </c>
      <c r="U496" s="123">
        <f t="shared" ref="U496" si="661">T496+1</f>
        <v>2007</v>
      </c>
      <c r="V496" s="123">
        <f t="shared" ref="V496" si="662">U496+1</f>
        <v>2008</v>
      </c>
      <c r="W496" s="123">
        <f t="shared" ref="W496" si="663">V496+1</f>
        <v>2009</v>
      </c>
      <c r="X496" s="123">
        <f t="shared" ref="X496" si="664">W496+1</f>
        <v>2010</v>
      </c>
      <c r="Y496" s="123">
        <f t="shared" ref="Y496" si="665">X496+1</f>
        <v>2011</v>
      </c>
      <c r="Z496" s="123">
        <f t="shared" ref="Z496" si="666">Y496+1</f>
        <v>2012</v>
      </c>
      <c r="AA496" s="123">
        <f t="shared" ref="AA496" si="667">Z496+1</f>
        <v>2013</v>
      </c>
      <c r="AB496" s="123">
        <f t="shared" ref="AB496:AI496" si="668">AA496+1</f>
        <v>2014</v>
      </c>
      <c r="AC496" s="123">
        <f t="shared" si="668"/>
        <v>2015</v>
      </c>
      <c r="AD496" s="123">
        <f t="shared" si="668"/>
        <v>2016</v>
      </c>
      <c r="AE496" s="123">
        <f t="shared" si="668"/>
        <v>2017</v>
      </c>
      <c r="AF496" s="123">
        <f t="shared" si="668"/>
        <v>2018</v>
      </c>
      <c r="AG496" s="123">
        <f t="shared" si="668"/>
        <v>2019</v>
      </c>
      <c r="AH496" s="123">
        <f t="shared" si="668"/>
        <v>2020</v>
      </c>
      <c r="AI496" s="123">
        <f t="shared" si="668"/>
        <v>2021</v>
      </c>
    </row>
    <row r="497" spans="2:35" ht="12.75">
      <c r="B497" s="142" t="s">
        <v>372</v>
      </c>
      <c r="C497" s="143" t="s">
        <v>172</v>
      </c>
      <c r="D497" s="301" t="s">
        <v>469</v>
      </c>
      <c r="E497" s="301" t="s">
        <v>469</v>
      </c>
      <c r="F497" s="301" t="s">
        <v>469</v>
      </c>
      <c r="G497" s="301" t="s">
        <v>469</v>
      </c>
      <c r="H497" s="301" t="s">
        <v>469</v>
      </c>
      <c r="I497" s="301" t="s">
        <v>469</v>
      </c>
      <c r="J497" s="301" t="s">
        <v>469</v>
      </c>
      <c r="K497" s="319">
        <v>1.2</v>
      </c>
      <c r="L497" s="319">
        <v>0.9</v>
      </c>
      <c r="M497" s="319">
        <v>1.3</v>
      </c>
      <c r="N497" s="319">
        <v>1.4</v>
      </c>
      <c r="O497" s="319">
        <v>1</v>
      </c>
      <c r="P497" s="319">
        <v>0.9</v>
      </c>
      <c r="Q497" s="319">
        <v>0.6</v>
      </c>
      <c r="R497" s="319">
        <v>0.8</v>
      </c>
      <c r="S497" s="319">
        <v>0.9</v>
      </c>
      <c r="T497" s="319">
        <v>0.9</v>
      </c>
      <c r="U497" s="319">
        <v>0.6</v>
      </c>
      <c r="V497" s="319">
        <v>0.88</v>
      </c>
      <c r="W497" s="319">
        <v>0.91</v>
      </c>
      <c r="X497" s="319">
        <v>1.07</v>
      </c>
      <c r="Y497" s="319">
        <v>0.79</v>
      </c>
      <c r="Z497" s="319">
        <v>0.77</v>
      </c>
      <c r="AA497" s="319">
        <v>0.6</v>
      </c>
      <c r="AB497" s="319">
        <v>0.9</v>
      </c>
      <c r="AC497" s="319">
        <v>0.59</v>
      </c>
      <c r="AD497" s="319">
        <v>0.91</v>
      </c>
      <c r="AE497" s="319">
        <v>0.6</v>
      </c>
      <c r="AF497" s="319">
        <v>0.75</v>
      </c>
      <c r="AG497" s="319">
        <v>0.74</v>
      </c>
      <c r="AH497" s="319">
        <v>0.75</v>
      </c>
      <c r="AI497" s="319">
        <v>0.6</v>
      </c>
    </row>
    <row r="498" spans="2:35" ht="12.75">
      <c r="B498" s="142" t="s">
        <v>373</v>
      </c>
      <c r="C498" s="143" t="s">
        <v>172</v>
      </c>
      <c r="D498" s="301" t="s">
        <v>469</v>
      </c>
      <c r="E498" s="301" t="s">
        <v>469</v>
      </c>
      <c r="F498" s="301" t="s">
        <v>469</v>
      </c>
      <c r="G498" s="301" t="s">
        <v>469</v>
      </c>
      <c r="H498" s="301" t="s">
        <v>469</v>
      </c>
      <c r="I498" s="301" t="s">
        <v>469</v>
      </c>
      <c r="J498" s="301" t="s">
        <v>469</v>
      </c>
      <c r="K498" s="319">
        <v>0.9</v>
      </c>
      <c r="L498" s="319">
        <v>2.2000000000000002</v>
      </c>
      <c r="M498" s="319">
        <v>29.9</v>
      </c>
      <c r="N498" s="319">
        <v>42</v>
      </c>
      <c r="O498" s="319">
        <v>45</v>
      </c>
      <c r="P498" s="319">
        <v>46.5</v>
      </c>
      <c r="Q498" s="319">
        <v>47.3</v>
      </c>
      <c r="R498" s="319">
        <v>56.5</v>
      </c>
      <c r="S498" s="319">
        <v>70.7</v>
      </c>
      <c r="T498" s="319">
        <v>68.599999999999994</v>
      </c>
      <c r="U498" s="319">
        <v>59.61</v>
      </c>
      <c r="V498" s="319">
        <v>61.91</v>
      </c>
      <c r="W498" s="319">
        <v>57.05</v>
      </c>
      <c r="X498" s="319">
        <v>57.05</v>
      </c>
      <c r="Y498" s="319">
        <v>54</v>
      </c>
      <c r="Z498" s="319">
        <v>48.3</v>
      </c>
      <c r="AA498" s="319">
        <v>46.04</v>
      </c>
      <c r="AB498" s="319">
        <v>42.36</v>
      </c>
      <c r="AC498" s="319">
        <v>41.34</v>
      </c>
      <c r="AD498" s="319">
        <v>39.159999999999997</v>
      </c>
      <c r="AE498" s="319">
        <v>34.17</v>
      </c>
      <c r="AF498" s="319">
        <v>35.03</v>
      </c>
      <c r="AG498" s="319">
        <v>32.729999999999997</v>
      </c>
      <c r="AH498" s="319">
        <v>34.549999999999997</v>
      </c>
      <c r="AI498" s="319">
        <v>30.47</v>
      </c>
    </row>
    <row r="499" spans="2:35" ht="12.75">
      <c r="B499" s="142" t="s">
        <v>374</v>
      </c>
      <c r="C499" s="133" t="s">
        <v>172</v>
      </c>
      <c r="D499" s="301" t="s">
        <v>469</v>
      </c>
      <c r="E499" s="301" t="s">
        <v>469</v>
      </c>
      <c r="F499" s="301" t="s">
        <v>469</v>
      </c>
      <c r="G499" s="301" t="s">
        <v>469</v>
      </c>
      <c r="H499" s="301" t="s">
        <v>469</v>
      </c>
      <c r="I499" s="301" t="s">
        <v>469</v>
      </c>
      <c r="J499" s="301" t="s">
        <v>469</v>
      </c>
      <c r="K499" s="301" t="s">
        <v>469</v>
      </c>
      <c r="L499" s="301" t="s">
        <v>469</v>
      </c>
      <c r="M499" s="319">
        <v>0.1</v>
      </c>
      <c r="N499" s="319">
        <v>0.1</v>
      </c>
      <c r="O499" s="319">
        <v>0.1</v>
      </c>
      <c r="P499" s="319">
        <v>0.3</v>
      </c>
      <c r="Q499" s="319">
        <v>0.2</v>
      </c>
      <c r="R499" s="319">
        <v>1.3</v>
      </c>
      <c r="S499" s="319">
        <v>1.9</v>
      </c>
      <c r="T499" s="319">
        <v>0.3</v>
      </c>
      <c r="U499" s="319">
        <v>1.3</v>
      </c>
      <c r="V499" s="319">
        <v>0.48000000000000004</v>
      </c>
      <c r="W499" s="319">
        <v>0.42</v>
      </c>
      <c r="X499" s="319">
        <v>2.52</v>
      </c>
      <c r="Y499" s="319">
        <v>2.41</v>
      </c>
      <c r="Z499" s="319">
        <v>0.76</v>
      </c>
      <c r="AA499" s="319">
        <v>0.72</v>
      </c>
      <c r="AB499" s="319">
        <v>0.23</v>
      </c>
      <c r="AC499" s="319">
        <v>3.56</v>
      </c>
      <c r="AD499" s="319">
        <v>0.42</v>
      </c>
      <c r="AE499" s="319">
        <v>0.13</v>
      </c>
      <c r="AF499" s="319">
        <v>0.03</v>
      </c>
      <c r="AG499" s="319">
        <v>7.0000000000000007E-2</v>
      </c>
      <c r="AH499" s="319">
        <v>0.04</v>
      </c>
      <c r="AI499" s="319">
        <v>0.34</v>
      </c>
    </row>
    <row r="500" spans="2:35" ht="12.75">
      <c r="B500" s="471" t="s">
        <v>401</v>
      </c>
      <c r="C500" s="133" t="s">
        <v>172</v>
      </c>
      <c r="D500" s="301" t="s">
        <v>469</v>
      </c>
      <c r="E500" s="301" t="s">
        <v>469</v>
      </c>
      <c r="F500" s="301" t="s">
        <v>469</v>
      </c>
      <c r="G500" s="301" t="s">
        <v>469</v>
      </c>
      <c r="H500" s="301" t="s">
        <v>469</v>
      </c>
      <c r="I500" s="301" t="s">
        <v>469</v>
      </c>
      <c r="J500" s="301" t="s">
        <v>469</v>
      </c>
      <c r="K500" s="319">
        <v>1.05</v>
      </c>
      <c r="L500" s="319">
        <v>2.6</v>
      </c>
      <c r="M500" s="319">
        <v>17.049999999999997</v>
      </c>
      <c r="N500" s="319">
        <v>37.199999999999996</v>
      </c>
      <c r="O500" s="319">
        <v>44.6</v>
      </c>
      <c r="P500" s="319">
        <v>46.600000000000009</v>
      </c>
      <c r="Q500" s="319">
        <v>47.55</v>
      </c>
      <c r="R500" s="319">
        <v>51.4</v>
      </c>
      <c r="S500" s="319">
        <v>62.750000000000007</v>
      </c>
      <c r="T500" s="319">
        <v>70.349999999999994</v>
      </c>
      <c r="U500" s="319">
        <v>63.654999999999994</v>
      </c>
      <c r="V500" s="319">
        <v>61.19</v>
      </c>
      <c r="W500" s="319">
        <v>59.954999999999998</v>
      </c>
      <c r="X500" s="319">
        <v>55.519999999999989</v>
      </c>
      <c r="Y500" s="319">
        <v>54.145000000000003</v>
      </c>
      <c r="Z500" s="319">
        <v>51.260000000000005</v>
      </c>
      <c r="AA500" s="319">
        <v>47.224999999999994</v>
      </c>
      <c r="AB500" s="319">
        <v>44.910000000000004</v>
      </c>
      <c r="AC500" s="319">
        <v>39.344999999999999</v>
      </c>
      <c r="AD500" s="319">
        <v>40.72</v>
      </c>
      <c r="AE500" s="319">
        <v>37.380000000000003</v>
      </c>
      <c r="AF500" s="319">
        <v>35.345000000000006</v>
      </c>
      <c r="AG500" s="319">
        <v>34.655000000000001</v>
      </c>
      <c r="AH500" s="319">
        <v>34.475000000000001</v>
      </c>
      <c r="AI500" s="319">
        <v>32.935000000000002</v>
      </c>
    </row>
    <row r="501" spans="2:35" ht="14.25">
      <c r="B501" s="472"/>
      <c r="C501" s="143" t="s">
        <v>240</v>
      </c>
      <c r="D501" s="301" t="s">
        <v>469</v>
      </c>
      <c r="E501" s="301" t="s">
        <v>469</v>
      </c>
      <c r="F501" s="301" t="s">
        <v>469</v>
      </c>
      <c r="G501" s="301" t="s">
        <v>469</v>
      </c>
      <c r="H501" s="301" t="s">
        <v>469</v>
      </c>
      <c r="I501" s="301" t="s">
        <v>469</v>
      </c>
      <c r="J501" s="301" t="s">
        <v>469</v>
      </c>
      <c r="K501" s="308">
        <v>1.5015000000000001</v>
      </c>
      <c r="L501" s="308">
        <v>3.718</v>
      </c>
      <c r="M501" s="308">
        <v>24.381499999999996</v>
      </c>
      <c r="N501" s="308">
        <v>53.195999999999991</v>
      </c>
      <c r="O501" s="308">
        <v>63.777999999999999</v>
      </c>
      <c r="P501" s="308">
        <v>66.638000000000019</v>
      </c>
      <c r="Q501" s="308">
        <v>67.996499999999997</v>
      </c>
      <c r="R501" s="308">
        <v>73.501999999999995</v>
      </c>
      <c r="S501" s="308">
        <v>89.732500000000016</v>
      </c>
      <c r="T501" s="308">
        <v>100.60049999999998</v>
      </c>
      <c r="U501" s="308">
        <v>91.026649999999989</v>
      </c>
      <c r="V501" s="308">
        <v>87.5017</v>
      </c>
      <c r="W501" s="308">
        <v>85.735649999999993</v>
      </c>
      <c r="X501" s="308">
        <v>79.393599999999992</v>
      </c>
      <c r="Y501" s="308">
        <v>77.427350000000004</v>
      </c>
      <c r="Z501" s="308">
        <v>73.3018</v>
      </c>
      <c r="AA501" s="308">
        <v>67.531749999999988</v>
      </c>
      <c r="AB501" s="308">
        <v>64.221299999999999</v>
      </c>
      <c r="AC501" s="308">
        <v>56.263349999999996</v>
      </c>
      <c r="AD501" s="308">
        <v>58.229599999999998</v>
      </c>
      <c r="AE501" s="308">
        <v>53.453400000000002</v>
      </c>
      <c r="AF501" s="308">
        <v>50.543350000000004</v>
      </c>
      <c r="AG501" s="308">
        <v>49.556650000000005</v>
      </c>
      <c r="AH501" s="308">
        <v>49.299250000000001</v>
      </c>
      <c r="AI501" s="308">
        <v>47.097050000000003</v>
      </c>
    </row>
    <row r="502" spans="2:35" ht="12.75">
      <c r="B502" s="210"/>
      <c r="C502" s="210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219"/>
      <c r="AH502" s="219"/>
      <c r="AI502" s="219"/>
    </row>
    <row r="503" spans="2:35" ht="12.75">
      <c r="B503" s="24"/>
      <c r="C503" s="69"/>
      <c r="D503" s="1"/>
      <c r="E503" s="1"/>
      <c r="F503" s="1"/>
      <c r="G503" s="1"/>
      <c r="H503" s="1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2:35" ht="12.75">
      <c r="B504" s="235" t="s">
        <v>433</v>
      </c>
      <c r="C504" s="78"/>
      <c r="D504" s="79"/>
      <c r="E504" s="79"/>
      <c r="F504" s="79"/>
      <c r="G504" s="79"/>
      <c r="H504" s="79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2:35" ht="12.75">
      <c r="B505" s="307" t="s">
        <v>128</v>
      </c>
      <c r="C505" s="122" t="s">
        <v>129</v>
      </c>
      <c r="D505" s="123">
        <v>1990</v>
      </c>
      <c r="E505" s="123">
        <f t="shared" ref="E505" si="669">D505+1</f>
        <v>1991</v>
      </c>
      <c r="F505" s="123">
        <f t="shared" ref="F505" si="670">E505+1</f>
        <v>1992</v>
      </c>
      <c r="G505" s="123">
        <f t="shared" ref="G505" si="671">F505+1</f>
        <v>1993</v>
      </c>
      <c r="H505" s="123">
        <f t="shared" ref="H505" si="672">G505+1</f>
        <v>1994</v>
      </c>
      <c r="I505" s="123">
        <f t="shared" ref="I505" si="673">H505+1</f>
        <v>1995</v>
      </c>
      <c r="J505" s="123">
        <f t="shared" ref="J505" si="674">I505+1</f>
        <v>1996</v>
      </c>
      <c r="K505" s="123">
        <f t="shared" ref="K505" si="675">J505+1</f>
        <v>1997</v>
      </c>
      <c r="L505" s="123">
        <f t="shared" ref="L505" si="676">K505+1</f>
        <v>1998</v>
      </c>
      <c r="M505" s="123">
        <f t="shared" ref="M505" si="677">L505+1</f>
        <v>1999</v>
      </c>
      <c r="N505" s="123">
        <f t="shared" ref="N505" si="678">M505+1</f>
        <v>2000</v>
      </c>
      <c r="O505" s="123">
        <f t="shared" ref="O505" si="679">N505+1</f>
        <v>2001</v>
      </c>
      <c r="P505" s="123">
        <f t="shared" ref="P505" si="680">O505+1</f>
        <v>2002</v>
      </c>
      <c r="Q505" s="123">
        <f t="shared" ref="Q505" si="681">P505+1</f>
        <v>2003</v>
      </c>
      <c r="R505" s="123">
        <f t="shared" ref="R505" si="682">Q505+1</f>
        <v>2004</v>
      </c>
      <c r="S505" s="123">
        <f t="shared" ref="S505" si="683">R505+1</f>
        <v>2005</v>
      </c>
      <c r="T505" s="123">
        <f t="shared" ref="T505" si="684">S505+1</f>
        <v>2006</v>
      </c>
      <c r="U505" s="123">
        <f t="shared" ref="U505" si="685">T505+1</f>
        <v>2007</v>
      </c>
      <c r="V505" s="123">
        <f t="shared" ref="V505" si="686">U505+1</f>
        <v>2008</v>
      </c>
      <c r="W505" s="123">
        <f t="shared" ref="W505" si="687">V505+1</f>
        <v>2009</v>
      </c>
      <c r="X505" s="123">
        <f t="shared" ref="X505" si="688">W505+1</f>
        <v>2010</v>
      </c>
      <c r="Y505" s="123">
        <f t="shared" ref="Y505" si="689">X505+1</f>
        <v>2011</v>
      </c>
      <c r="Z505" s="123">
        <f t="shared" ref="Z505" si="690">Y505+1</f>
        <v>2012</v>
      </c>
      <c r="AA505" s="123">
        <f t="shared" ref="AA505" si="691">Z505+1</f>
        <v>2013</v>
      </c>
      <c r="AB505" s="123">
        <f t="shared" ref="AB505:AI505" si="692">AA505+1</f>
        <v>2014</v>
      </c>
      <c r="AC505" s="123">
        <f t="shared" si="692"/>
        <v>2015</v>
      </c>
      <c r="AD505" s="123">
        <f t="shared" si="692"/>
        <v>2016</v>
      </c>
      <c r="AE505" s="123">
        <f t="shared" si="692"/>
        <v>2017</v>
      </c>
      <c r="AF505" s="123">
        <f t="shared" si="692"/>
        <v>2018</v>
      </c>
      <c r="AG505" s="123">
        <f t="shared" si="692"/>
        <v>2019</v>
      </c>
      <c r="AH505" s="123">
        <f t="shared" si="692"/>
        <v>2020</v>
      </c>
      <c r="AI505" s="123">
        <f t="shared" si="692"/>
        <v>2021</v>
      </c>
    </row>
    <row r="506" spans="2:35" ht="12.75">
      <c r="B506" s="142" t="s">
        <v>372</v>
      </c>
      <c r="C506" s="143" t="s">
        <v>172</v>
      </c>
      <c r="D506" s="319" t="s">
        <v>469</v>
      </c>
      <c r="E506" s="319" t="s">
        <v>469</v>
      </c>
      <c r="F506" s="319" t="s">
        <v>469</v>
      </c>
      <c r="G506" s="319" t="s">
        <v>469</v>
      </c>
      <c r="H506" s="319" t="s">
        <v>469</v>
      </c>
      <c r="I506" s="319" t="s">
        <v>469</v>
      </c>
      <c r="J506" s="319" t="s">
        <v>469</v>
      </c>
      <c r="K506" s="319" t="s">
        <v>469</v>
      </c>
      <c r="L506" s="319" t="s">
        <v>469</v>
      </c>
      <c r="M506" s="319" t="s">
        <v>469</v>
      </c>
      <c r="N506" s="319" t="s">
        <v>469</v>
      </c>
      <c r="O506" s="319">
        <v>5.0999999999999996</v>
      </c>
      <c r="P506" s="319">
        <v>7.9</v>
      </c>
      <c r="Q506" s="319">
        <v>25.5</v>
      </c>
      <c r="R506" s="319">
        <v>48.3</v>
      </c>
      <c r="S506" s="319">
        <v>41</v>
      </c>
      <c r="T506" s="319">
        <v>39.4</v>
      </c>
      <c r="U506" s="319">
        <v>36.200000000000003</v>
      </c>
      <c r="V506" s="319">
        <v>45.87</v>
      </c>
      <c r="W506" s="319">
        <v>27.8</v>
      </c>
      <c r="X506" s="319">
        <v>35.96</v>
      </c>
      <c r="Y506" s="319">
        <v>30.92</v>
      </c>
      <c r="Z506" s="319">
        <v>25.77</v>
      </c>
      <c r="AA506" s="319">
        <v>25.11</v>
      </c>
      <c r="AB506" s="319">
        <v>21.02</v>
      </c>
      <c r="AC506" s="319">
        <v>22.96</v>
      </c>
      <c r="AD506" s="319">
        <v>21.41</v>
      </c>
      <c r="AE506" s="319">
        <v>17.84</v>
      </c>
      <c r="AF506" s="319">
        <v>18.43</v>
      </c>
      <c r="AG506" s="319">
        <v>19.63</v>
      </c>
      <c r="AH506" s="319">
        <v>20.059999999999999</v>
      </c>
      <c r="AI506" s="319">
        <v>19.760000000000002</v>
      </c>
    </row>
    <row r="507" spans="2:35" ht="12.75">
      <c r="B507" s="142" t="s">
        <v>373</v>
      </c>
      <c r="C507" s="143" t="s">
        <v>172</v>
      </c>
      <c r="D507" s="319" t="s">
        <v>469</v>
      </c>
      <c r="E507" s="319" t="s">
        <v>469</v>
      </c>
      <c r="F507" s="319" t="s">
        <v>469</v>
      </c>
      <c r="G507" s="319" t="s">
        <v>469</v>
      </c>
      <c r="H507" s="319" t="s">
        <v>469</v>
      </c>
      <c r="I507" s="319" t="s">
        <v>469</v>
      </c>
      <c r="J507" s="319" t="s">
        <v>469</v>
      </c>
      <c r="K507" s="319" t="s">
        <v>469</v>
      </c>
      <c r="L507" s="319" t="s">
        <v>469</v>
      </c>
      <c r="M507" s="319" t="s">
        <v>469</v>
      </c>
      <c r="N507" s="319">
        <v>3.6</v>
      </c>
      <c r="O507" s="319">
        <v>6.7</v>
      </c>
      <c r="P507" s="319">
        <v>5.2</v>
      </c>
      <c r="Q507" s="319">
        <v>3.6</v>
      </c>
      <c r="R507" s="319">
        <v>3.5</v>
      </c>
      <c r="S507" s="319">
        <v>2.1</v>
      </c>
      <c r="T507" s="319">
        <v>1.4</v>
      </c>
      <c r="U507" s="319">
        <v>0.71</v>
      </c>
      <c r="V507" s="319">
        <v>9</v>
      </c>
      <c r="W507" s="319">
        <v>1.58</v>
      </c>
      <c r="X507" s="319">
        <v>0.42</v>
      </c>
      <c r="Y507" s="319">
        <v>0.77</v>
      </c>
      <c r="Z507" s="319">
        <v>0.73</v>
      </c>
      <c r="AA507" s="319">
        <v>0.73</v>
      </c>
      <c r="AB507" s="319">
        <v>0.38</v>
      </c>
      <c r="AC507" s="319">
        <v>18.75</v>
      </c>
      <c r="AD507" s="319">
        <v>20.16</v>
      </c>
      <c r="AE507" s="319">
        <v>27.48</v>
      </c>
      <c r="AF507" s="319">
        <v>26.17</v>
      </c>
      <c r="AG507" s="319">
        <v>37.86</v>
      </c>
      <c r="AH507" s="319">
        <v>39.85</v>
      </c>
      <c r="AI507" s="319">
        <v>30.51</v>
      </c>
    </row>
    <row r="508" spans="2:35" ht="12.75">
      <c r="B508" s="121" t="s">
        <v>374</v>
      </c>
      <c r="C508" s="133" t="s">
        <v>172</v>
      </c>
      <c r="D508" s="319" t="s">
        <v>469</v>
      </c>
      <c r="E508" s="319" t="s">
        <v>469</v>
      </c>
      <c r="F508" s="319" t="s">
        <v>469</v>
      </c>
      <c r="G508" s="319" t="s">
        <v>469</v>
      </c>
      <c r="H508" s="319" t="s">
        <v>469</v>
      </c>
      <c r="I508" s="319" t="s">
        <v>469</v>
      </c>
      <c r="J508" s="319" t="s">
        <v>469</v>
      </c>
      <c r="K508" s="319" t="s">
        <v>469</v>
      </c>
      <c r="L508" s="319" t="s">
        <v>469</v>
      </c>
      <c r="M508" s="319" t="s">
        <v>469</v>
      </c>
      <c r="N508" s="319" t="s">
        <v>469</v>
      </c>
      <c r="O508" s="319" t="s">
        <v>469</v>
      </c>
      <c r="P508" s="319">
        <v>0.2</v>
      </c>
      <c r="Q508" s="319">
        <v>1.3</v>
      </c>
      <c r="R508" s="319">
        <v>3.1</v>
      </c>
      <c r="S508" s="319">
        <v>1.2</v>
      </c>
      <c r="T508" s="319">
        <v>1.5</v>
      </c>
      <c r="U508" s="319">
        <v>1.347</v>
      </c>
      <c r="V508" s="319">
        <v>1.55</v>
      </c>
      <c r="W508" s="319">
        <v>0.86</v>
      </c>
      <c r="X508" s="319">
        <v>0.8</v>
      </c>
      <c r="Y508" s="319">
        <v>0.86</v>
      </c>
      <c r="Z508" s="319">
        <v>0.8</v>
      </c>
      <c r="AA508" s="319">
        <v>0.77</v>
      </c>
      <c r="AB508" s="319">
        <v>0.54</v>
      </c>
      <c r="AC508" s="319">
        <v>0.70000000000000007</v>
      </c>
      <c r="AD508" s="319">
        <v>0.22999999999999998</v>
      </c>
      <c r="AE508" s="319">
        <v>0.32999999999999996</v>
      </c>
      <c r="AF508" s="319">
        <v>0.32</v>
      </c>
      <c r="AG508" s="319">
        <v>0.09</v>
      </c>
      <c r="AH508" s="319">
        <v>0.02</v>
      </c>
      <c r="AI508" s="319">
        <v>0.05</v>
      </c>
    </row>
    <row r="509" spans="2:35" ht="12.75">
      <c r="B509" s="471" t="s">
        <v>402</v>
      </c>
      <c r="C509" s="133" t="s">
        <v>172</v>
      </c>
      <c r="D509" s="319" t="s">
        <v>469</v>
      </c>
      <c r="E509" s="319" t="s">
        <v>469</v>
      </c>
      <c r="F509" s="319" t="s">
        <v>469</v>
      </c>
      <c r="G509" s="319" t="s">
        <v>469</v>
      </c>
      <c r="H509" s="319" t="s">
        <v>469</v>
      </c>
      <c r="I509" s="319" t="s">
        <v>469</v>
      </c>
      <c r="J509" s="319" t="s">
        <v>469</v>
      </c>
      <c r="K509" s="319" t="s">
        <v>469</v>
      </c>
      <c r="L509" s="319" t="s">
        <v>469</v>
      </c>
      <c r="M509" s="319" t="s">
        <v>469</v>
      </c>
      <c r="N509" s="319">
        <v>1.8</v>
      </c>
      <c r="O509" s="319">
        <v>8.1999999999999993</v>
      </c>
      <c r="P509" s="319">
        <v>12.65</v>
      </c>
      <c r="Q509" s="319">
        <v>22.000000000000004</v>
      </c>
      <c r="R509" s="319">
        <v>41.349999999999994</v>
      </c>
      <c r="S509" s="319">
        <v>48.04999999999999</v>
      </c>
      <c r="T509" s="319">
        <v>42.27</v>
      </c>
      <c r="U509" s="319">
        <v>39.307999999999993</v>
      </c>
      <c r="V509" s="319">
        <v>46.44</v>
      </c>
      <c r="W509" s="319">
        <v>42.774999999999999</v>
      </c>
      <c r="X509" s="319">
        <v>33.140000000000008</v>
      </c>
      <c r="Y509" s="319">
        <v>34.294999999999995</v>
      </c>
      <c r="Z509" s="319">
        <v>29.824999999999996</v>
      </c>
      <c r="AA509" s="319">
        <v>26.93</v>
      </c>
      <c r="AB509" s="319">
        <v>23.929999999999996</v>
      </c>
      <c r="AC509" s="319">
        <v>31.695000000000004</v>
      </c>
      <c r="AD509" s="319">
        <v>32.050000000000004</v>
      </c>
      <c r="AE509" s="319">
        <v>43.945000000000007</v>
      </c>
      <c r="AF509" s="319">
        <v>45.410000000000004</v>
      </c>
      <c r="AG509" s="319">
        <v>51.535000000000004</v>
      </c>
      <c r="AH509" s="319">
        <v>59.160000000000004</v>
      </c>
      <c r="AI509" s="319">
        <v>55.150000000000006</v>
      </c>
    </row>
    <row r="510" spans="2:35" ht="14.25">
      <c r="B510" s="472"/>
      <c r="C510" s="143" t="s">
        <v>240</v>
      </c>
      <c r="D510" s="301" t="s">
        <v>469</v>
      </c>
      <c r="E510" s="301" t="s">
        <v>469</v>
      </c>
      <c r="F510" s="301" t="s">
        <v>469</v>
      </c>
      <c r="G510" s="301" t="s">
        <v>469</v>
      </c>
      <c r="H510" s="301" t="s">
        <v>469</v>
      </c>
      <c r="I510" s="301" t="s">
        <v>469</v>
      </c>
      <c r="J510" s="301" t="s">
        <v>469</v>
      </c>
      <c r="K510" s="301" t="s">
        <v>469</v>
      </c>
      <c r="L510" s="301" t="s">
        <v>469</v>
      </c>
      <c r="M510" s="301" t="s">
        <v>469</v>
      </c>
      <c r="N510" s="308">
        <v>5.7960000000000003</v>
      </c>
      <c r="O510" s="308">
        <v>26.403999999999996</v>
      </c>
      <c r="P510" s="308">
        <v>40.732999999999997</v>
      </c>
      <c r="Q510" s="308">
        <v>70.840000000000018</v>
      </c>
      <c r="R510" s="308">
        <v>133.14699999999996</v>
      </c>
      <c r="S510" s="308">
        <v>154.72099999999998</v>
      </c>
      <c r="T510" s="308">
        <v>136.10940000000002</v>
      </c>
      <c r="U510" s="308">
        <v>126.57175999999998</v>
      </c>
      <c r="V510" s="308">
        <v>149.5368</v>
      </c>
      <c r="W510" s="308">
        <v>137.7355</v>
      </c>
      <c r="X510" s="308">
        <v>106.71080000000002</v>
      </c>
      <c r="Y510" s="308">
        <v>110.42989999999998</v>
      </c>
      <c r="Z510" s="308">
        <v>96.03649999999999</v>
      </c>
      <c r="AA510" s="308">
        <v>86.714600000000004</v>
      </c>
      <c r="AB510" s="308">
        <v>77.054599999999994</v>
      </c>
      <c r="AC510" s="308">
        <v>102.0579</v>
      </c>
      <c r="AD510" s="308">
        <v>135.04679999999999</v>
      </c>
      <c r="AE510" s="308">
        <v>141.50290000000001</v>
      </c>
      <c r="AF510" s="308">
        <v>146.22020000000001</v>
      </c>
      <c r="AG510" s="308">
        <v>165.9427</v>
      </c>
      <c r="AH510" s="308">
        <v>190.49520000000001</v>
      </c>
      <c r="AI510" s="308">
        <v>177.58300000000003</v>
      </c>
    </row>
    <row r="511" spans="2:35" ht="12.75">
      <c r="B511" s="210"/>
      <c r="C511" s="210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219"/>
      <c r="AH511" s="219"/>
      <c r="AI511" s="219"/>
    </row>
    <row r="512" spans="2:35" ht="12.75">
      <c r="B512" s="24"/>
      <c r="C512" s="2"/>
      <c r="D512" s="1"/>
      <c r="E512" s="1"/>
      <c r="F512" s="1"/>
      <c r="G512" s="1"/>
      <c r="H512" s="1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2:35" ht="12.75">
      <c r="B513" s="235" t="s">
        <v>434</v>
      </c>
      <c r="C513" s="68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2:35" ht="12.75">
      <c r="B514" s="122" t="s">
        <v>128</v>
      </c>
      <c r="C514" s="122" t="s">
        <v>129</v>
      </c>
      <c r="D514" s="123">
        <v>1990</v>
      </c>
      <c r="E514" s="123">
        <f t="shared" ref="E514:R514" si="693">D514+1</f>
        <v>1991</v>
      </c>
      <c r="F514" s="123">
        <f t="shared" si="693"/>
        <v>1992</v>
      </c>
      <c r="G514" s="123">
        <f t="shared" si="693"/>
        <v>1993</v>
      </c>
      <c r="H514" s="123">
        <f t="shared" si="693"/>
        <v>1994</v>
      </c>
      <c r="I514" s="123">
        <f t="shared" si="693"/>
        <v>1995</v>
      </c>
      <c r="J514" s="123">
        <f t="shared" si="693"/>
        <v>1996</v>
      </c>
      <c r="K514" s="123">
        <f t="shared" si="693"/>
        <v>1997</v>
      </c>
      <c r="L514" s="123">
        <f t="shared" si="693"/>
        <v>1998</v>
      </c>
      <c r="M514" s="123">
        <f t="shared" si="693"/>
        <v>1999</v>
      </c>
      <c r="N514" s="123">
        <f t="shared" si="693"/>
        <v>2000</v>
      </c>
      <c r="O514" s="123">
        <f t="shared" si="693"/>
        <v>2001</v>
      </c>
      <c r="P514" s="123">
        <f t="shared" si="693"/>
        <v>2002</v>
      </c>
      <c r="Q514" s="123">
        <f t="shared" si="693"/>
        <v>2003</v>
      </c>
      <c r="R514" s="123">
        <f t="shared" si="693"/>
        <v>2004</v>
      </c>
      <c r="S514" s="123">
        <f t="shared" ref="S514:AI514" si="694">R514+1</f>
        <v>2005</v>
      </c>
      <c r="T514" s="123">
        <f t="shared" si="694"/>
        <v>2006</v>
      </c>
      <c r="U514" s="123">
        <f t="shared" si="694"/>
        <v>2007</v>
      </c>
      <c r="V514" s="123">
        <f t="shared" si="694"/>
        <v>2008</v>
      </c>
      <c r="W514" s="123">
        <f t="shared" si="694"/>
        <v>2009</v>
      </c>
      <c r="X514" s="123">
        <f t="shared" si="694"/>
        <v>2010</v>
      </c>
      <c r="Y514" s="123">
        <f t="shared" si="694"/>
        <v>2011</v>
      </c>
      <c r="Z514" s="123">
        <f t="shared" si="694"/>
        <v>2012</v>
      </c>
      <c r="AA514" s="123">
        <f t="shared" si="694"/>
        <v>2013</v>
      </c>
      <c r="AB514" s="123">
        <f t="shared" si="694"/>
        <v>2014</v>
      </c>
      <c r="AC514" s="123">
        <f t="shared" si="694"/>
        <v>2015</v>
      </c>
      <c r="AD514" s="123">
        <f t="shared" si="694"/>
        <v>2016</v>
      </c>
      <c r="AE514" s="123">
        <f t="shared" si="694"/>
        <v>2017</v>
      </c>
      <c r="AF514" s="123">
        <f t="shared" si="694"/>
        <v>2018</v>
      </c>
      <c r="AG514" s="123">
        <f t="shared" si="694"/>
        <v>2019</v>
      </c>
      <c r="AH514" s="123">
        <f t="shared" si="694"/>
        <v>2020</v>
      </c>
      <c r="AI514" s="123">
        <f t="shared" si="694"/>
        <v>2021</v>
      </c>
    </row>
    <row r="515" spans="2:35" ht="12.75">
      <c r="B515" s="142" t="s">
        <v>375</v>
      </c>
      <c r="C515" s="133" t="s">
        <v>172</v>
      </c>
      <c r="D515" s="343" t="s">
        <v>469</v>
      </c>
      <c r="E515" s="343" t="s">
        <v>469</v>
      </c>
      <c r="F515" s="343">
        <v>105.4054054054054</v>
      </c>
      <c r="G515" s="343">
        <v>685.1351351351351</v>
      </c>
      <c r="H515" s="343">
        <v>800</v>
      </c>
      <c r="I515" s="343">
        <v>1300</v>
      </c>
      <c r="J515" s="343">
        <v>1905</v>
      </c>
      <c r="K515" s="343">
        <v>2166</v>
      </c>
      <c r="L515" s="343">
        <v>2034.8</v>
      </c>
      <c r="M515" s="343">
        <v>2069.6999999999998</v>
      </c>
      <c r="N515" s="343">
        <v>2044.1</v>
      </c>
      <c r="O515" s="343">
        <v>1826.7</v>
      </c>
      <c r="P515" s="343">
        <v>2002.5</v>
      </c>
      <c r="Q515" s="343">
        <v>1597.9</v>
      </c>
      <c r="R515" s="343">
        <v>1162.0999999999999</v>
      </c>
      <c r="S515" s="343">
        <v>604.4</v>
      </c>
      <c r="T515" s="343">
        <v>360.9</v>
      </c>
      <c r="U515" s="343">
        <v>307.39999999999998</v>
      </c>
      <c r="V515" s="343">
        <v>343.1</v>
      </c>
      <c r="W515" s="343">
        <v>230</v>
      </c>
      <c r="X515" s="343">
        <v>199.92</v>
      </c>
      <c r="Y515" s="343">
        <v>190</v>
      </c>
      <c r="Z515" s="343">
        <v>167.7</v>
      </c>
      <c r="AA515" s="343">
        <v>168</v>
      </c>
      <c r="AB515" s="343">
        <v>223</v>
      </c>
      <c r="AC515" s="343">
        <v>206</v>
      </c>
      <c r="AD515" s="343">
        <v>236</v>
      </c>
      <c r="AE515" s="343">
        <v>193</v>
      </c>
      <c r="AF515" s="343">
        <v>159</v>
      </c>
      <c r="AG515" s="343">
        <v>226</v>
      </c>
      <c r="AH515" s="343">
        <v>246</v>
      </c>
      <c r="AI515" s="343">
        <v>183</v>
      </c>
    </row>
    <row r="516" spans="2:35" ht="12.75">
      <c r="B516" s="142" t="s">
        <v>376</v>
      </c>
      <c r="C516" s="133" t="s">
        <v>172</v>
      </c>
      <c r="D516" s="343" t="s">
        <v>469</v>
      </c>
      <c r="E516" s="343" t="s">
        <v>469</v>
      </c>
      <c r="F516" s="343" t="s">
        <v>469</v>
      </c>
      <c r="G516" s="343" t="s">
        <v>469</v>
      </c>
      <c r="H516" s="343" t="s">
        <v>469</v>
      </c>
      <c r="I516" s="343" t="s">
        <v>469</v>
      </c>
      <c r="J516" s="343" t="s">
        <v>469</v>
      </c>
      <c r="K516" s="343" t="s">
        <v>469</v>
      </c>
      <c r="L516" s="343">
        <v>98.299999999999727</v>
      </c>
      <c r="M516" s="343">
        <v>92.5</v>
      </c>
      <c r="N516" s="343">
        <v>80.200000000000273</v>
      </c>
      <c r="O516" s="343">
        <v>57.5</v>
      </c>
      <c r="P516" s="343">
        <v>57.5</v>
      </c>
      <c r="Q516" s="343">
        <v>50.399999999999864</v>
      </c>
      <c r="R516" s="343">
        <v>39.600000000000136</v>
      </c>
      <c r="S516" s="343">
        <v>24.899999999999977</v>
      </c>
      <c r="T516" s="343">
        <v>14</v>
      </c>
      <c r="U516" s="343">
        <v>13.200000000000045</v>
      </c>
      <c r="V516" s="343">
        <v>12.799999999999955</v>
      </c>
      <c r="W516" s="343">
        <v>10</v>
      </c>
      <c r="X516" s="343">
        <v>8.0800000000000125</v>
      </c>
      <c r="Y516" s="343">
        <v>7</v>
      </c>
      <c r="Z516" s="343">
        <v>8.3000000000000114</v>
      </c>
      <c r="AA516" s="343">
        <v>7</v>
      </c>
      <c r="AB516" s="343">
        <v>12</v>
      </c>
      <c r="AC516" s="343">
        <v>15</v>
      </c>
      <c r="AD516" s="343">
        <v>22</v>
      </c>
      <c r="AE516" s="343">
        <v>35</v>
      </c>
      <c r="AF516" s="343">
        <v>38.5</v>
      </c>
      <c r="AG516" s="343">
        <v>37</v>
      </c>
      <c r="AH516" s="343">
        <v>48</v>
      </c>
      <c r="AI516" s="343">
        <v>44.5</v>
      </c>
    </row>
    <row r="517" spans="2:35" ht="12.75">
      <c r="B517" s="142" t="s">
        <v>377</v>
      </c>
      <c r="C517" s="133" t="s">
        <v>172</v>
      </c>
      <c r="D517" s="343" t="s">
        <v>469</v>
      </c>
      <c r="E517" s="343" t="s">
        <v>469</v>
      </c>
      <c r="F517" s="343">
        <v>52.702702702702702</v>
      </c>
      <c r="G517" s="343">
        <v>342.56756756756755</v>
      </c>
      <c r="H517" s="343">
        <v>400</v>
      </c>
      <c r="I517" s="343">
        <v>650</v>
      </c>
      <c r="J517" s="343">
        <v>952.5</v>
      </c>
      <c r="K517" s="343">
        <v>1083</v>
      </c>
      <c r="L517" s="343">
        <v>1017.4</v>
      </c>
      <c r="M517" s="343">
        <v>1034.8499999999999</v>
      </c>
      <c r="N517" s="343">
        <v>1022.05</v>
      </c>
      <c r="O517" s="343">
        <v>913.35</v>
      </c>
      <c r="P517" s="343">
        <v>1001.25</v>
      </c>
      <c r="Q517" s="343">
        <v>798.95</v>
      </c>
      <c r="R517" s="343">
        <v>581.04999999999995</v>
      </c>
      <c r="S517" s="343">
        <v>302.2</v>
      </c>
      <c r="T517" s="343">
        <v>180.45</v>
      </c>
      <c r="U517" s="343">
        <v>153.69999999999999</v>
      </c>
      <c r="V517" s="343">
        <v>171.55</v>
      </c>
      <c r="W517" s="343">
        <v>115</v>
      </c>
      <c r="X517" s="343">
        <v>99.96</v>
      </c>
      <c r="Y517" s="343">
        <v>95</v>
      </c>
      <c r="Z517" s="343">
        <v>83.85</v>
      </c>
      <c r="AA517" s="343">
        <v>84</v>
      </c>
      <c r="AB517" s="343">
        <v>111.5</v>
      </c>
      <c r="AC517" s="343">
        <v>103</v>
      </c>
      <c r="AD517" s="343">
        <v>118</v>
      </c>
      <c r="AE517" s="343">
        <v>96.5</v>
      </c>
      <c r="AF517" s="343">
        <v>79.5</v>
      </c>
      <c r="AG517" s="343">
        <v>113</v>
      </c>
      <c r="AH517" s="343">
        <v>123</v>
      </c>
      <c r="AI517" s="343">
        <v>91.5</v>
      </c>
    </row>
    <row r="518" spans="2:35" ht="12.75">
      <c r="B518" s="142" t="s">
        <v>378</v>
      </c>
      <c r="C518" s="133" t="s">
        <v>172</v>
      </c>
      <c r="D518" s="343" t="s">
        <v>469</v>
      </c>
      <c r="E518" s="343" t="s">
        <v>469</v>
      </c>
      <c r="F518" s="343">
        <v>52.702702702702702</v>
      </c>
      <c r="G518" s="343">
        <v>342.56756756756755</v>
      </c>
      <c r="H518" s="343">
        <v>400</v>
      </c>
      <c r="I518" s="343">
        <v>650</v>
      </c>
      <c r="J518" s="343">
        <v>952.5</v>
      </c>
      <c r="K518" s="343">
        <v>1083</v>
      </c>
      <c r="L518" s="343">
        <v>1017.4</v>
      </c>
      <c r="M518" s="343">
        <v>1034.8499999999999</v>
      </c>
      <c r="N518" s="343">
        <v>1022.05</v>
      </c>
      <c r="O518" s="343">
        <v>913.35</v>
      </c>
      <c r="P518" s="343">
        <v>1001.25</v>
      </c>
      <c r="Q518" s="343">
        <v>798.95</v>
      </c>
      <c r="R518" s="343">
        <v>581.04999999999995</v>
      </c>
      <c r="S518" s="343">
        <v>302.2</v>
      </c>
      <c r="T518" s="343">
        <v>180.45</v>
      </c>
      <c r="U518" s="343">
        <v>153.69999999999999</v>
      </c>
      <c r="V518" s="343">
        <v>171.55</v>
      </c>
      <c r="W518" s="343">
        <v>115</v>
      </c>
      <c r="X518" s="343">
        <v>99.96</v>
      </c>
      <c r="Y518" s="343">
        <v>95</v>
      </c>
      <c r="Z518" s="343">
        <v>83.85</v>
      </c>
      <c r="AA518" s="343">
        <v>84</v>
      </c>
      <c r="AB518" s="343">
        <v>111.5</v>
      </c>
      <c r="AC518" s="343">
        <v>103</v>
      </c>
      <c r="AD518" s="343">
        <v>118</v>
      </c>
      <c r="AE518" s="343">
        <v>96.5</v>
      </c>
      <c r="AF518" s="343">
        <v>79.5</v>
      </c>
      <c r="AG518" s="343">
        <v>113</v>
      </c>
      <c r="AH518" s="343">
        <v>123</v>
      </c>
      <c r="AI518" s="343">
        <v>91.5</v>
      </c>
    </row>
    <row r="519" spans="2:35" ht="12.75">
      <c r="B519" s="471" t="s">
        <v>401</v>
      </c>
      <c r="C519" s="133" t="s">
        <v>172</v>
      </c>
      <c r="D519" s="343" t="s">
        <v>469</v>
      </c>
      <c r="E519" s="343" t="s">
        <v>469</v>
      </c>
      <c r="F519" s="343">
        <v>52.702702702702702</v>
      </c>
      <c r="G519" s="343">
        <v>395.27027027027026</v>
      </c>
      <c r="H519" s="343">
        <v>742.56756756756749</v>
      </c>
      <c r="I519" s="343">
        <v>1050</v>
      </c>
      <c r="J519" s="343">
        <v>1602.5</v>
      </c>
      <c r="K519" s="343">
        <v>2035.5</v>
      </c>
      <c r="L519" s="343">
        <v>2198.6999999999998</v>
      </c>
      <c r="M519" s="343">
        <v>2144.75</v>
      </c>
      <c r="N519" s="343">
        <v>2137.1</v>
      </c>
      <c r="O519" s="343">
        <v>1992.9</v>
      </c>
      <c r="P519" s="343">
        <v>1972.1</v>
      </c>
      <c r="Q519" s="343">
        <v>1850.6</v>
      </c>
      <c r="R519" s="343">
        <v>1419.6000000000001</v>
      </c>
      <c r="S519" s="343">
        <v>908.15</v>
      </c>
      <c r="T519" s="343">
        <v>496.65</v>
      </c>
      <c r="U519" s="343">
        <v>347.35</v>
      </c>
      <c r="V519" s="343">
        <v>338.04999999999995</v>
      </c>
      <c r="W519" s="343">
        <v>296.55</v>
      </c>
      <c r="X519" s="343">
        <v>223.04</v>
      </c>
      <c r="Y519" s="343">
        <v>201.95999999999998</v>
      </c>
      <c r="Z519" s="343">
        <v>187.15</v>
      </c>
      <c r="AA519" s="343">
        <v>174.85</v>
      </c>
      <c r="AB519" s="343">
        <v>207.5</v>
      </c>
      <c r="AC519" s="343">
        <v>229.5</v>
      </c>
      <c r="AD519" s="343">
        <v>243</v>
      </c>
      <c r="AE519" s="343">
        <v>249.5</v>
      </c>
      <c r="AF519" s="343">
        <v>214.5</v>
      </c>
      <c r="AG519" s="343">
        <v>229.5</v>
      </c>
      <c r="AH519" s="343">
        <v>284</v>
      </c>
      <c r="AI519" s="343">
        <v>259</v>
      </c>
    </row>
    <row r="520" spans="2:35" ht="14.25">
      <c r="B520" s="472"/>
      <c r="C520" s="146" t="s">
        <v>218</v>
      </c>
      <c r="D520" s="338" t="s">
        <v>469</v>
      </c>
      <c r="E520" s="338" t="s">
        <v>469</v>
      </c>
      <c r="F520" s="338">
        <v>75.36486486486487</v>
      </c>
      <c r="G520" s="338">
        <v>565.23648648648646</v>
      </c>
      <c r="H520" s="338">
        <v>1061.8716216216214</v>
      </c>
      <c r="I520" s="338">
        <v>1501.5</v>
      </c>
      <c r="J520" s="338">
        <v>2291.5749999999998</v>
      </c>
      <c r="K520" s="338">
        <v>2910.7649999999999</v>
      </c>
      <c r="L520" s="338">
        <v>3144.1409999999996</v>
      </c>
      <c r="M520" s="338">
        <v>3066.9924999999998</v>
      </c>
      <c r="N520" s="338">
        <v>3056.0529999999999</v>
      </c>
      <c r="O520" s="338">
        <v>2849.8470000000002</v>
      </c>
      <c r="P520" s="338">
        <v>2820.1030000000001</v>
      </c>
      <c r="Q520" s="338">
        <v>2646.3580000000002</v>
      </c>
      <c r="R520" s="338">
        <v>2030.0280000000002</v>
      </c>
      <c r="S520" s="338">
        <v>1298.6545000000001</v>
      </c>
      <c r="T520" s="338">
        <v>710.20950000000005</v>
      </c>
      <c r="U520" s="338">
        <v>496.71050000000008</v>
      </c>
      <c r="V520" s="338">
        <v>483.41149999999993</v>
      </c>
      <c r="W520" s="338">
        <v>424.06650000000002</v>
      </c>
      <c r="X520" s="338">
        <v>318.94720000000001</v>
      </c>
      <c r="Y520" s="338">
        <v>288.80279999999999</v>
      </c>
      <c r="Z520" s="338">
        <v>267.62450000000001</v>
      </c>
      <c r="AA520" s="338">
        <v>250.03550000000001</v>
      </c>
      <c r="AB520" s="338">
        <v>296.72500000000002</v>
      </c>
      <c r="AC520" s="338">
        <v>328.185</v>
      </c>
      <c r="AD520" s="338">
        <v>347.49</v>
      </c>
      <c r="AE520" s="338">
        <v>356.78500000000003</v>
      </c>
      <c r="AF520" s="338">
        <v>306.73500000000001</v>
      </c>
      <c r="AG520" s="338">
        <v>328.185</v>
      </c>
      <c r="AH520" s="338">
        <v>406.12</v>
      </c>
      <c r="AI520" s="338">
        <v>370.37</v>
      </c>
    </row>
    <row r="521" spans="2:35" ht="12.75">
      <c r="B521" s="241"/>
      <c r="C521" s="21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219"/>
      <c r="AH521" s="219"/>
      <c r="AI521" s="219"/>
    </row>
    <row r="522" spans="2:35" ht="12.75">
      <c r="B522" s="24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2:35" ht="12.75">
      <c r="B523" s="235" t="s">
        <v>435</v>
      </c>
      <c r="C523" s="68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2:35" ht="12.75">
      <c r="B524" s="122" t="s">
        <v>128</v>
      </c>
      <c r="C524" s="122" t="s">
        <v>129</v>
      </c>
      <c r="D524" s="123">
        <v>1990</v>
      </c>
      <c r="E524" s="123">
        <f>D524+1</f>
        <v>1991</v>
      </c>
      <c r="F524" s="123">
        <f>E524+1</f>
        <v>1992</v>
      </c>
      <c r="G524" s="123">
        <f>F524+1</f>
        <v>1993</v>
      </c>
      <c r="H524" s="123">
        <f t="shared" ref="H524:R524" si="695">G524+1</f>
        <v>1994</v>
      </c>
      <c r="I524" s="123">
        <f t="shared" si="695"/>
        <v>1995</v>
      </c>
      <c r="J524" s="123">
        <f t="shared" si="695"/>
        <v>1996</v>
      </c>
      <c r="K524" s="123">
        <f t="shared" si="695"/>
        <v>1997</v>
      </c>
      <c r="L524" s="123">
        <f t="shared" si="695"/>
        <v>1998</v>
      </c>
      <c r="M524" s="123">
        <f t="shared" si="695"/>
        <v>1999</v>
      </c>
      <c r="N524" s="123">
        <f t="shared" si="695"/>
        <v>2000</v>
      </c>
      <c r="O524" s="123">
        <f t="shared" si="695"/>
        <v>2001</v>
      </c>
      <c r="P524" s="123">
        <f t="shared" si="695"/>
        <v>2002</v>
      </c>
      <c r="Q524" s="123">
        <f t="shared" si="695"/>
        <v>2003</v>
      </c>
      <c r="R524" s="123">
        <f t="shared" si="695"/>
        <v>2004</v>
      </c>
      <c r="S524" s="123">
        <f t="shared" ref="S524:AI524" si="696">R524+1</f>
        <v>2005</v>
      </c>
      <c r="T524" s="123">
        <f t="shared" si="696"/>
        <v>2006</v>
      </c>
      <c r="U524" s="123">
        <f t="shared" si="696"/>
        <v>2007</v>
      </c>
      <c r="V524" s="123">
        <f t="shared" si="696"/>
        <v>2008</v>
      </c>
      <c r="W524" s="123">
        <f t="shared" si="696"/>
        <v>2009</v>
      </c>
      <c r="X524" s="123">
        <f t="shared" si="696"/>
        <v>2010</v>
      </c>
      <c r="Y524" s="123">
        <f t="shared" si="696"/>
        <v>2011</v>
      </c>
      <c r="Z524" s="123">
        <f t="shared" si="696"/>
        <v>2012</v>
      </c>
      <c r="AA524" s="123">
        <f t="shared" si="696"/>
        <v>2013</v>
      </c>
      <c r="AB524" s="123">
        <f t="shared" si="696"/>
        <v>2014</v>
      </c>
      <c r="AC524" s="123">
        <f t="shared" si="696"/>
        <v>2015</v>
      </c>
      <c r="AD524" s="123">
        <f t="shared" si="696"/>
        <v>2016</v>
      </c>
      <c r="AE524" s="123">
        <f t="shared" si="696"/>
        <v>2017</v>
      </c>
      <c r="AF524" s="123">
        <f t="shared" si="696"/>
        <v>2018</v>
      </c>
      <c r="AG524" s="123">
        <f t="shared" si="696"/>
        <v>2019</v>
      </c>
      <c r="AH524" s="123">
        <f t="shared" si="696"/>
        <v>2020</v>
      </c>
      <c r="AI524" s="123">
        <f t="shared" si="696"/>
        <v>2021</v>
      </c>
    </row>
    <row r="525" spans="2:35" ht="12.75">
      <c r="B525" s="142" t="s">
        <v>375</v>
      </c>
      <c r="C525" s="133" t="s">
        <v>172</v>
      </c>
      <c r="D525" s="147" t="s">
        <v>469</v>
      </c>
      <c r="E525" s="147" t="s">
        <v>469</v>
      </c>
      <c r="F525" s="147" t="s">
        <v>469</v>
      </c>
      <c r="G525" s="147" t="s">
        <v>469</v>
      </c>
      <c r="H525" s="147" t="s">
        <v>469</v>
      </c>
      <c r="I525" s="147" t="s">
        <v>469</v>
      </c>
      <c r="J525" s="147" t="s">
        <v>469</v>
      </c>
      <c r="K525" s="147" t="s">
        <v>469</v>
      </c>
      <c r="L525" s="147" t="s">
        <v>469</v>
      </c>
      <c r="M525" s="147" t="s">
        <v>469</v>
      </c>
      <c r="N525" s="346">
        <v>34.1</v>
      </c>
      <c r="O525" s="346">
        <v>118.5</v>
      </c>
      <c r="P525" s="346">
        <v>189.1</v>
      </c>
      <c r="Q525" s="346">
        <v>552.9</v>
      </c>
      <c r="R525" s="346">
        <v>1076.5999999999999</v>
      </c>
      <c r="S525" s="346">
        <v>1299.5</v>
      </c>
      <c r="T525" s="346">
        <v>1437.7</v>
      </c>
      <c r="U525" s="346">
        <v>1192.5999999999999</v>
      </c>
      <c r="V525" s="346">
        <v>1415.8</v>
      </c>
      <c r="W525" s="346">
        <v>764</v>
      </c>
      <c r="X525" s="346">
        <v>558</v>
      </c>
      <c r="Y525" s="346">
        <v>502</v>
      </c>
      <c r="Z525" s="346">
        <v>542</v>
      </c>
      <c r="AA525" s="346">
        <v>320</v>
      </c>
      <c r="AB525" s="346">
        <v>353</v>
      </c>
      <c r="AC525" s="346">
        <v>279</v>
      </c>
      <c r="AD525" s="346">
        <v>328</v>
      </c>
      <c r="AE525" s="346">
        <v>276</v>
      </c>
      <c r="AF525" s="346">
        <v>226</v>
      </c>
      <c r="AG525" s="346">
        <v>142</v>
      </c>
      <c r="AH525" s="346">
        <v>27</v>
      </c>
      <c r="AI525" s="346">
        <v>30</v>
      </c>
    </row>
    <row r="526" spans="2:35" ht="12.75">
      <c r="B526" s="142" t="s">
        <v>376</v>
      </c>
      <c r="C526" s="133" t="s">
        <v>172</v>
      </c>
      <c r="D526" s="147" t="s">
        <v>469</v>
      </c>
      <c r="E526" s="147" t="s">
        <v>469</v>
      </c>
      <c r="F526" s="147" t="s">
        <v>469</v>
      </c>
      <c r="G526" s="147" t="s">
        <v>469</v>
      </c>
      <c r="H526" s="147" t="s">
        <v>469</v>
      </c>
      <c r="I526" s="147" t="s">
        <v>469</v>
      </c>
      <c r="J526" s="147" t="s">
        <v>469</v>
      </c>
      <c r="K526" s="147" t="s">
        <v>469</v>
      </c>
      <c r="L526" s="147" t="s">
        <v>469</v>
      </c>
      <c r="M526" s="147" t="s">
        <v>469</v>
      </c>
      <c r="N526" s="346">
        <v>1.1000000000000014</v>
      </c>
      <c r="O526" s="346">
        <v>2.5</v>
      </c>
      <c r="P526" s="346">
        <v>4.9000000000000057</v>
      </c>
      <c r="Q526" s="346">
        <v>27.700000000000045</v>
      </c>
      <c r="R526" s="346">
        <v>23.300000000000182</v>
      </c>
      <c r="S526" s="346">
        <v>28.900000000000091</v>
      </c>
      <c r="T526" s="346">
        <v>40.599999999999909</v>
      </c>
      <c r="U526" s="346">
        <v>123.79999999999995</v>
      </c>
      <c r="V526" s="346">
        <v>380.50000000000023</v>
      </c>
      <c r="W526" s="346">
        <v>494</v>
      </c>
      <c r="X526" s="346">
        <v>638</v>
      </c>
      <c r="Y526" s="346">
        <v>729.5</v>
      </c>
      <c r="Z526" s="346">
        <v>464</v>
      </c>
      <c r="AA526" s="346">
        <v>249</v>
      </c>
      <c r="AB526" s="346">
        <v>185</v>
      </c>
      <c r="AC526" s="346">
        <v>108.5</v>
      </c>
      <c r="AD526" s="346">
        <v>68</v>
      </c>
      <c r="AE526" s="346">
        <v>89</v>
      </c>
      <c r="AF526" s="346">
        <v>75</v>
      </c>
      <c r="AG526" s="346">
        <v>45.5</v>
      </c>
      <c r="AH526" s="346">
        <v>17</v>
      </c>
      <c r="AI526" s="346">
        <v>1</v>
      </c>
    </row>
    <row r="527" spans="2:35" ht="12.75">
      <c r="B527" s="142" t="s">
        <v>377</v>
      </c>
      <c r="C527" s="133" t="s">
        <v>172</v>
      </c>
      <c r="D527" s="147" t="s">
        <v>469</v>
      </c>
      <c r="E527" s="147" t="s">
        <v>469</v>
      </c>
      <c r="F527" s="147" t="s">
        <v>469</v>
      </c>
      <c r="G527" s="147" t="s">
        <v>469</v>
      </c>
      <c r="H527" s="147" t="s">
        <v>469</v>
      </c>
      <c r="I527" s="147" t="s">
        <v>469</v>
      </c>
      <c r="J527" s="147" t="s">
        <v>469</v>
      </c>
      <c r="K527" s="147" t="s">
        <v>469</v>
      </c>
      <c r="L527" s="147" t="s">
        <v>469</v>
      </c>
      <c r="M527" s="147" t="s">
        <v>469</v>
      </c>
      <c r="N527" s="346">
        <v>17.05</v>
      </c>
      <c r="O527" s="346">
        <v>59.25</v>
      </c>
      <c r="P527" s="346">
        <v>94.55</v>
      </c>
      <c r="Q527" s="346">
        <v>276.45</v>
      </c>
      <c r="R527" s="346">
        <v>538.29999999999995</v>
      </c>
      <c r="S527" s="346">
        <v>649.75</v>
      </c>
      <c r="T527" s="346">
        <v>718.85</v>
      </c>
      <c r="U527" s="346">
        <v>596.29999999999995</v>
      </c>
      <c r="V527" s="346">
        <v>707.9</v>
      </c>
      <c r="W527" s="346">
        <v>382</v>
      </c>
      <c r="X527" s="346">
        <v>279</v>
      </c>
      <c r="Y527" s="346">
        <v>251</v>
      </c>
      <c r="Z527" s="346">
        <v>271</v>
      </c>
      <c r="AA527" s="346">
        <v>160</v>
      </c>
      <c r="AB527" s="346">
        <v>176.5</v>
      </c>
      <c r="AC527" s="346">
        <v>139.5</v>
      </c>
      <c r="AD527" s="346">
        <v>164</v>
      </c>
      <c r="AE527" s="346">
        <v>138</v>
      </c>
      <c r="AF527" s="346">
        <v>113</v>
      </c>
      <c r="AG527" s="346">
        <v>71</v>
      </c>
      <c r="AH527" s="346">
        <v>13.5</v>
      </c>
      <c r="AI527" s="346">
        <v>15</v>
      </c>
    </row>
    <row r="528" spans="2:35" ht="12.75">
      <c r="B528" s="142" t="s">
        <v>378</v>
      </c>
      <c r="C528" s="133" t="s">
        <v>172</v>
      </c>
      <c r="D528" s="147" t="s">
        <v>469</v>
      </c>
      <c r="E528" s="147" t="s">
        <v>469</v>
      </c>
      <c r="F528" s="147" t="s">
        <v>469</v>
      </c>
      <c r="G528" s="147" t="s">
        <v>469</v>
      </c>
      <c r="H528" s="147" t="s">
        <v>469</v>
      </c>
      <c r="I528" s="147" t="s">
        <v>469</v>
      </c>
      <c r="J528" s="147" t="s">
        <v>469</v>
      </c>
      <c r="K528" s="147" t="s">
        <v>469</v>
      </c>
      <c r="L528" s="147" t="s">
        <v>469</v>
      </c>
      <c r="M528" s="147" t="s">
        <v>469</v>
      </c>
      <c r="N528" s="346">
        <v>17.05</v>
      </c>
      <c r="O528" s="346">
        <v>59.25</v>
      </c>
      <c r="P528" s="346">
        <v>94.55</v>
      </c>
      <c r="Q528" s="346">
        <v>276.45</v>
      </c>
      <c r="R528" s="346">
        <v>538.29999999999995</v>
      </c>
      <c r="S528" s="346">
        <v>649.75</v>
      </c>
      <c r="T528" s="346">
        <v>718.85</v>
      </c>
      <c r="U528" s="346">
        <v>596.29999999999995</v>
      </c>
      <c r="V528" s="346">
        <v>707.9</v>
      </c>
      <c r="W528" s="346">
        <v>382</v>
      </c>
      <c r="X528" s="346">
        <v>279</v>
      </c>
      <c r="Y528" s="346">
        <v>251</v>
      </c>
      <c r="Z528" s="346">
        <v>271</v>
      </c>
      <c r="AA528" s="346">
        <v>160</v>
      </c>
      <c r="AB528" s="346">
        <v>176.5</v>
      </c>
      <c r="AC528" s="346">
        <v>139.5</v>
      </c>
      <c r="AD528" s="346">
        <v>164</v>
      </c>
      <c r="AE528" s="346">
        <v>138</v>
      </c>
      <c r="AF528" s="346">
        <v>113</v>
      </c>
      <c r="AG528" s="346">
        <v>71</v>
      </c>
      <c r="AH528" s="346">
        <v>13.5</v>
      </c>
      <c r="AI528" s="346">
        <v>15</v>
      </c>
    </row>
    <row r="529" spans="2:35" ht="12.75">
      <c r="B529" s="471" t="s">
        <v>403</v>
      </c>
      <c r="C529" s="133" t="s">
        <v>172</v>
      </c>
      <c r="D529" s="147" t="s">
        <v>469</v>
      </c>
      <c r="E529" s="147" t="s">
        <v>469</v>
      </c>
      <c r="F529" s="147" t="s">
        <v>469</v>
      </c>
      <c r="G529" s="147" t="s">
        <v>469</v>
      </c>
      <c r="H529" s="147" t="s">
        <v>469</v>
      </c>
      <c r="I529" s="147" t="s">
        <v>469</v>
      </c>
      <c r="J529" s="147" t="s">
        <v>469</v>
      </c>
      <c r="K529" s="147" t="s">
        <v>469</v>
      </c>
      <c r="L529" s="147" t="s">
        <v>469</v>
      </c>
      <c r="M529" s="147" t="s">
        <v>469</v>
      </c>
      <c r="N529" s="346">
        <v>18.150000000000002</v>
      </c>
      <c r="O529" s="346">
        <v>78.8</v>
      </c>
      <c r="P529" s="346">
        <v>158.70000000000002</v>
      </c>
      <c r="Q529" s="346">
        <v>398.70000000000005</v>
      </c>
      <c r="R529" s="346">
        <v>838.05000000000018</v>
      </c>
      <c r="S529" s="346">
        <v>1216.95</v>
      </c>
      <c r="T529" s="346">
        <v>1409.1999999999998</v>
      </c>
      <c r="U529" s="346">
        <v>1438.95</v>
      </c>
      <c r="V529" s="346">
        <v>1684.7</v>
      </c>
      <c r="W529" s="346">
        <v>1583.9</v>
      </c>
      <c r="X529" s="346">
        <v>1299</v>
      </c>
      <c r="Y529" s="346">
        <v>1259.5</v>
      </c>
      <c r="Z529" s="346">
        <v>986</v>
      </c>
      <c r="AA529" s="346">
        <v>680</v>
      </c>
      <c r="AB529" s="346">
        <v>521.5</v>
      </c>
      <c r="AC529" s="346">
        <v>424.5</v>
      </c>
      <c r="AD529" s="346">
        <v>371.5</v>
      </c>
      <c r="AE529" s="346">
        <v>391</v>
      </c>
      <c r="AF529" s="346">
        <v>326</v>
      </c>
      <c r="AG529" s="346">
        <v>229.5</v>
      </c>
      <c r="AH529" s="346">
        <v>101.5</v>
      </c>
      <c r="AI529" s="346">
        <v>29.5</v>
      </c>
    </row>
    <row r="530" spans="2:35" ht="14.25">
      <c r="B530" s="472"/>
      <c r="C530" s="146" t="s">
        <v>218</v>
      </c>
      <c r="D530" s="352" t="s">
        <v>469</v>
      </c>
      <c r="E530" s="352" t="s">
        <v>469</v>
      </c>
      <c r="F530" s="352" t="s">
        <v>469</v>
      </c>
      <c r="G530" s="352" t="s">
        <v>469</v>
      </c>
      <c r="H530" s="352" t="s">
        <v>469</v>
      </c>
      <c r="I530" s="352" t="s">
        <v>469</v>
      </c>
      <c r="J530" s="352" t="s">
        <v>469</v>
      </c>
      <c r="K530" s="352" t="s">
        <v>469</v>
      </c>
      <c r="L530" s="352" t="s">
        <v>469</v>
      </c>
      <c r="M530" s="352" t="s">
        <v>469</v>
      </c>
      <c r="N530" s="147">
        <v>2.2506000000000004</v>
      </c>
      <c r="O530" s="147">
        <v>9.7711999999999986</v>
      </c>
      <c r="P530" s="147">
        <v>19.678800000000003</v>
      </c>
      <c r="Q530" s="147">
        <v>49.438800000000001</v>
      </c>
      <c r="R530" s="147">
        <v>103.91820000000003</v>
      </c>
      <c r="S530" s="147">
        <v>150.90180000000001</v>
      </c>
      <c r="T530" s="147">
        <v>174.74079999999998</v>
      </c>
      <c r="U530" s="147">
        <v>178.42980000000003</v>
      </c>
      <c r="V530" s="147">
        <v>208.90280000000001</v>
      </c>
      <c r="W530" s="147">
        <v>196.40360000000001</v>
      </c>
      <c r="X530" s="147">
        <v>161.07599999999999</v>
      </c>
      <c r="Y530" s="147">
        <v>156.178</v>
      </c>
      <c r="Z530" s="147">
        <v>122.264</v>
      </c>
      <c r="AA530" s="147">
        <v>84.32</v>
      </c>
      <c r="AB530" s="147">
        <v>64.665999999999997</v>
      </c>
      <c r="AC530" s="147">
        <v>52.637999999999998</v>
      </c>
      <c r="AD530" s="147">
        <v>46.066000000000003</v>
      </c>
      <c r="AE530" s="147">
        <v>48.484000000000002</v>
      </c>
      <c r="AF530" s="147">
        <v>40.423999999999999</v>
      </c>
      <c r="AG530" s="147">
        <v>28.457999999999998</v>
      </c>
      <c r="AH530" s="147">
        <v>12.586</v>
      </c>
      <c r="AI530" s="147">
        <v>3.6579999999999999</v>
      </c>
    </row>
    <row r="531" spans="2:35" ht="12.75">
      <c r="B531" s="241"/>
      <c r="C531" s="21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219"/>
      <c r="AH531" s="219"/>
      <c r="AI531" s="219"/>
    </row>
    <row r="532" spans="2:35" ht="12.75">
      <c r="B532" s="24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2:35" ht="12.75">
      <c r="B533" s="235" t="s">
        <v>436</v>
      </c>
      <c r="C533" s="68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2:35" ht="12.75">
      <c r="B534" s="122" t="s">
        <v>128</v>
      </c>
      <c r="C534" s="122" t="s">
        <v>129</v>
      </c>
      <c r="D534" s="123">
        <v>1990</v>
      </c>
      <c r="E534" s="123">
        <f>D534+1</f>
        <v>1991</v>
      </c>
      <c r="F534" s="123">
        <f>E534+1</f>
        <v>1992</v>
      </c>
      <c r="G534" s="123">
        <f>F534+1</f>
        <v>1993</v>
      </c>
      <c r="H534" s="123">
        <f t="shared" ref="H534" si="697">G534+1</f>
        <v>1994</v>
      </c>
      <c r="I534" s="123">
        <f t="shared" ref="I534" si="698">H534+1</f>
        <v>1995</v>
      </c>
      <c r="J534" s="123">
        <f t="shared" ref="J534" si="699">I534+1</f>
        <v>1996</v>
      </c>
      <c r="K534" s="123">
        <f t="shared" ref="K534" si="700">J534+1</f>
        <v>1997</v>
      </c>
      <c r="L534" s="123">
        <f t="shared" ref="L534" si="701">K534+1</f>
        <v>1998</v>
      </c>
      <c r="M534" s="123">
        <f t="shared" ref="M534" si="702">L534+1</f>
        <v>1999</v>
      </c>
      <c r="N534" s="123">
        <f t="shared" ref="N534" si="703">M534+1</f>
        <v>2000</v>
      </c>
      <c r="O534" s="123">
        <f t="shared" ref="O534" si="704">N534+1</f>
        <v>2001</v>
      </c>
      <c r="P534" s="123">
        <f t="shared" ref="P534" si="705">O534+1</f>
        <v>2002</v>
      </c>
      <c r="Q534" s="123">
        <f t="shared" ref="Q534" si="706">P534+1</f>
        <v>2003</v>
      </c>
      <c r="R534" s="123">
        <f t="shared" ref="R534" si="707">Q534+1</f>
        <v>2004</v>
      </c>
      <c r="S534" s="123">
        <f t="shared" ref="S534" si="708">R534+1</f>
        <v>2005</v>
      </c>
      <c r="T534" s="123">
        <f t="shared" ref="T534" si="709">S534+1</f>
        <v>2006</v>
      </c>
      <c r="U534" s="123">
        <f t="shared" ref="U534" si="710">T534+1</f>
        <v>2007</v>
      </c>
      <c r="V534" s="123">
        <f t="shared" ref="V534" si="711">U534+1</f>
        <v>2008</v>
      </c>
      <c r="W534" s="123">
        <f t="shared" ref="W534" si="712">V534+1</f>
        <v>2009</v>
      </c>
      <c r="X534" s="123">
        <f t="shared" ref="X534" si="713">W534+1</f>
        <v>2010</v>
      </c>
      <c r="Y534" s="123">
        <f t="shared" ref="Y534" si="714">X534+1</f>
        <v>2011</v>
      </c>
      <c r="Z534" s="123">
        <f t="shared" ref="Z534" si="715">Y534+1</f>
        <v>2012</v>
      </c>
      <c r="AA534" s="123">
        <f t="shared" ref="AA534:AI534" si="716">Z534+1</f>
        <v>2013</v>
      </c>
      <c r="AB534" s="123">
        <f t="shared" si="716"/>
        <v>2014</v>
      </c>
      <c r="AC534" s="123">
        <f t="shared" si="716"/>
        <v>2015</v>
      </c>
      <c r="AD534" s="123">
        <f t="shared" si="716"/>
        <v>2016</v>
      </c>
      <c r="AE534" s="123">
        <f t="shared" si="716"/>
        <v>2017</v>
      </c>
      <c r="AF534" s="123">
        <f t="shared" si="716"/>
        <v>2018</v>
      </c>
      <c r="AG534" s="123">
        <f t="shared" si="716"/>
        <v>2019</v>
      </c>
      <c r="AH534" s="123">
        <f t="shared" si="716"/>
        <v>2020</v>
      </c>
      <c r="AI534" s="123">
        <f t="shared" si="716"/>
        <v>2021</v>
      </c>
    </row>
    <row r="535" spans="2:35" ht="12.75">
      <c r="B535" s="142" t="s">
        <v>375</v>
      </c>
      <c r="C535" s="133" t="s">
        <v>172</v>
      </c>
      <c r="D535" s="353" t="s">
        <v>367</v>
      </c>
      <c r="E535" s="353" t="s">
        <v>367</v>
      </c>
      <c r="F535" s="353" t="s">
        <v>367</v>
      </c>
      <c r="G535" s="353" t="s">
        <v>367</v>
      </c>
      <c r="H535" s="353" t="s">
        <v>367</v>
      </c>
      <c r="I535" s="353" t="s">
        <v>367</v>
      </c>
      <c r="J535" s="353" t="s">
        <v>367</v>
      </c>
      <c r="K535" s="353" t="s">
        <v>367</v>
      </c>
      <c r="L535" s="353" t="s">
        <v>367</v>
      </c>
      <c r="M535" s="353" t="s">
        <v>367</v>
      </c>
      <c r="N535" s="353" t="s">
        <v>367</v>
      </c>
      <c r="O535" s="353" t="s">
        <v>367</v>
      </c>
      <c r="P535" s="353" t="s">
        <v>367</v>
      </c>
      <c r="Q535" s="353" t="s">
        <v>367</v>
      </c>
      <c r="R535" s="353">
        <v>0.29799999999999999</v>
      </c>
      <c r="S535" s="353">
        <v>0.79500000000000004</v>
      </c>
      <c r="T535" s="353">
        <v>0.52800000000000002</v>
      </c>
      <c r="U535" s="353">
        <v>0.59499999999999997</v>
      </c>
      <c r="V535" s="353">
        <v>0.66700000000000004</v>
      </c>
      <c r="W535" s="353">
        <v>0.318</v>
      </c>
      <c r="X535" s="353">
        <v>0.38800000000000001</v>
      </c>
      <c r="Y535" s="353">
        <v>2.0339999999999998</v>
      </c>
      <c r="Z535" s="353">
        <v>1.0940000000000001</v>
      </c>
      <c r="AA535" s="353">
        <v>0.17</v>
      </c>
      <c r="AB535" s="353">
        <v>1.1000000000000001</v>
      </c>
      <c r="AC535" s="353">
        <v>0.27500000000000002</v>
      </c>
      <c r="AD535" s="353" t="s">
        <v>469</v>
      </c>
      <c r="AE535" s="353" t="s">
        <v>469</v>
      </c>
      <c r="AF535" s="353" t="s">
        <v>469</v>
      </c>
      <c r="AG535" s="353" t="s">
        <v>469</v>
      </c>
      <c r="AH535" s="353" t="s">
        <v>469</v>
      </c>
      <c r="AI535" s="353" t="s">
        <v>469</v>
      </c>
    </row>
    <row r="536" spans="2:35" ht="12.75">
      <c r="B536" s="142" t="s">
        <v>376</v>
      </c>
      <c r="C536" s="133" t="s">
        <v>172</v>
      </c>
      <c r="D536" s="353" t="s">
        <v>469</v>
      </c>
      <c r="E536" s="353" t="s">
        <v>469</v>
      </c>
      <c r="F536" s="353" t="s">
        <v>469</v>
      </c>
      <c r="G536" s="353" t="s">
        <v>469</v>
      </c>
      <c r="H536" s="353" t="s">
        <v>469</v>
      </c>
      <c r="I536" s="353" t="s">
        <v>469</v>
      </c>
      <c r="J536" s="353" t="s">
        <v>469</v>
      </c>
      <c r="K536" s="353" t="s">
        <v>469</v>
      </c>
      <c r="L536" s="353" t="s">
        <v>469</v>
      </c>
      <c r="M536" s="353" t="s">
        <v>469</v>
      </c>
      <c r="N536" s="353" t="s">
        <v>469</v>
      </c>
      <c r="O536" s="353" t="s">
        <v>469</v>
      </c>
      <c r="P536" s="353" t="s">
        <v>469</v>
      </c>
      <c r="Q536" s="353" t="s">
        <v>469</v>
      </c>
      <c r="R536" s="353" t="s">
        <v>469</v>
      </c>
      <c r="S536" s="353" t="s">
        <v>469</v>
      </c>
      <c r="T536" s="353" t="s">
        <v>469</v>
      </c>
      <c r="U536" s="353" t="s">
        <v>469</v>
      </c>
      <c r="V536" s="353" t="s">
        <v>469</v>
      </c>
      <c r="W536" s="353" t="s">
        <v>469</v>
      </c>
      <c r="X536" s="353" t="s">
        <v>469</v>
      </c>
      <c r="Y536" s="353" t="s">
        <v>469</v>
      </c>
      <c r="Z536" s="353" t="s">
        <v>469</v>
      </c>
      <c r="AA536" s="353" t="s">
        <v>469</v>
      </c>
      <c r="AB536" s="353" t="s">
        <v>469</v>
      </c>
      <c r="AC536" s="353" t="s">
        <v>469</v>
      </c>
      <c r="AD536" s="353" t="s">
        <v>469</v>
      </c>
      <c r="AE536" s="353" t="s">
        <v>469</v>
      </c>
      <c r="AF536" s="353" t="s">
        <v>469</v>
      </c>
      <c r="AG536" s="353" t="s">
        <v>469</v>
      </c>
      <c r="AH536" s="353" t="s">
        <v>469</v>
      </c>
      <c r="AI536" s="353" t="s">
        <v>469</v>
      </c>
    </row>
    <row r="537" spans="2:35" ht="12.75">
      <c r="B537" s="142" t="s">
        <v>377</v>
      </c>
      <c r="C537" s="133" t="s">
        <v>172</v>
      </c>
      <c r="D537" s="353" t="s">
        <v>469</v>
      </c>
      <c r="E537" s="353" t="s">
        <v>469</v>
      </c>
      <c r="F537" s="353" t="s">
        <v>469</v>
      </c>
      <c r="G537" s="353" t="s">
        <v>469</v>
      </c>
      <c r="H537" s="353" t="s">
        <v>469</v>
      </c>
      <c r="I537" s="353" t="s">
        <v>469</v>
      </c>
      <c r="J537" s="353" t="s">
        <v>469</v>
      </c>
      <c r="K537" s="353" t="s">
        <v>469</v>
      </c>
      <c r="L537" s="353" t="s">
        <v>469</v>
      </c>
      <c r="M537" s="353" t="s">
        <v>469</v>
      </c>
      <c r="N537" s="353" t="s">
        <v>469</v>
      </c>
      <c r="O537" s="353" t="s">
        <v>469</v>
      </c>
      <c r="P537" s="353" t="s">
        <v>469</v>
      </c>
      <c r="Q537" s="353" t="s">
        <v>469</v>
      </c>
      <c r="R537" s="353">
        <v>0.14899999999999999</v>
      </c>
      <c r="S537" s="353">
        <v>0.39750000000000002</v>
      </c>
      <c r="T537" s="353">
        <v>0.26400000000000001</v>
      </c>
      <c r="U537" s="353">
        <v>0.29749999999999999</v>
      </c>
      <c r="V537" s="353">
        <v>0.33350000000000002</v>
      </c>
      <c r="W537" s="353">
        <v>0.159</v>
      </c>
      <c r="X537" s="353">
        <v>0.19400000000000001</v>
      </c>
      <c r="Y537" s="353">
        <v>1.0169999999999999</v>
      </c>
      <c r="Z537" s="353">
        <v>0.54700000000000004</v>
      </c>
      <c r="AA537" s="353">
        <v>8.5000000000000006E-2</v>
      </c>
      <c r="AB537" s="353">
        <v>0.55000000000000004</v>
      </c>
      <c r="AC537" s="353">
        <v>0.13750000000000001</v>
      </c>
      <c r="AD537" s="353" t="s">
        <v>469</v>
      </c>
      <c r="AE537" s="353" t="s">
        <v>469</v>
      </c>
      <c r="AF537" s="353" t="s">
        <v>469</v>
      </c>
      <c r="AG537" s="353" t="s">
        <v>469</v>
      </c>
      <c r="AH537" s="353" t="s">
        <v>469</v>
      </c>
      <c r="AI537" s="353" t="s">
        <v>469</v>
      </c>
    </row>
    <row r="538" spans="2:35" ht="12.75">
      <c r="B538" s="142" t="s">
        <v>378</v>
      </c>
      <c r="C538" s="133" t="s">
        <v>172</v>
      </c>
      <c r="D538" s="353" t="s">
        <v>469</v>
      </c>
      <c r="E538" s="353" t="s">
        <v>469</v>
      </c>
      <c r="F538" s="353" t="s">
        <v>469</v>
      </c>
      <c r="G538" s="353" t="s">
        <v>469</v>
      </c>
      <c r="H538" s="353" t="s">
        <v>469</v>
      </c>
      <c r="I538" s="353" t="s">
        <v>469</v>
      </c>
      <c r="J538" s="353" t="s">
        <v>469</v>
      </c>
      <c r="K538" s="353" t="s">
        <v>469</v>
      </c>
      <c r="L538" s="353" t="s">
        <v>469</v>
      </c>
      <c r="M538" s="353" t="s">
        <v>469</v>
      </c>
      <c r="N538" s="353" t="s">
        <v>469</v>
      </c>
      <c r="O538" s="353" t="s">
        <v>469</v>
      </c>
      <c r="P538" s="353" t="s">
        <v>469</v>
      </c>
      <c r="Q538" s="353" t="s">
        <v>469</v>
      </c>
      <c r="R538" s="353">
        <v>0.14899999999999999</v>
      </c>
      <c r="S538" s="353">
        <v>0.39750000000000002</v>
      </c>
      <c r="T538" s="353">
        <v>0.26400000000000001</v>
      </c>
      <c r="U538" s="353">
        <v>0.29749999999999999</v>
      </c>
      <c r="V538" s="353">
        <v>0.33350000000000002</v>
      </c>
      <c r="W538" s="353">
        <v>0.159</v>
      </c>
      <c r="X538" s="353">
        <v>0.19400000000000001</v>
      </c>
      <c r="Y538" s="353">
        <v>1.0169999999999999</v>
      </c>
      <c r="Z538" s="353">
        <v>0.54700000000000004</v>
      </c>
      <c r="AA538" s="353">
        <v>8.5000000000000006E-2</v>
      </c>
      <c r="AB538" s="353">
        <v>0.55000000000000004</v>
      </c>
      <c r="AC538" s="353">
        <v>0.13750000000000001</v>
      </c>
      <c r="AD538" s="353" t="s">
        <v>469</v>
      </c>
      <c r="AE538" s="353" t="s">
        <v>469</v>
      </c>
      <c r="AF538" s="353" t="s">
        <v>469</v>
      </c>
      <c r="AG538" s="353" t="s">
        <v>469</v>
      </c>
      <c r="AH538" s="353" t="s">
        <v>469</v>
      </c>
      <c r="AI538" s="353" t="s">
        <v>469</v>
      </c>
    </row>
    <row r="539" spans="2:35" ht="12.75">
      <c r="B539" s="471" t="s">
        <v>404</v>
      </c>
      <c r="C539" s="133" t="s">
        <v>172</v>
      </c>
      <c r="D539" s="353" t="s">
        <v>469</v>
      </c>
      <c r="E539" s="353" t="s">
        <v>469</v>
      </c>
      <c r="F539" s="353" t="s">
        <v>469</v>
      </c>
      <c r="G539" s="353" t="s">
        <v>469</v>
      </c>
      <c r="H539" s="353" t="s">
        <v>469</v>
      </c>
      <c r="I539" s="353" t="s">
        <v>469</v>
      </c>
      <c r="J539" s="353" t="s">
        <v>469</v>
      </c>
      <c r="K539" s="353" t="s">
        <v>469</v>
      </c>
      <c r="L539" s="353" t="s">
        <v>469</v>
      </c>
      <c r="M539" s="353" t="s">
        <v>469</v>
      </c>
      <c r="N539" s="353" t="s">
        <v>469</v>
      </c>
      <c r="O539" s="353" t="s">
        <v>469</v>
      </c>
      <c r="P539" s="353" t="s">
        <v>469</v>
      </c>
      <c r="Q539" s="353" t="s">
        <v>469</v>
      </c>
      <c r="R539" s="353">
        <v>0.14899999999999999</v>
      </c>
      <c r="S539" s="353">
        <v>0.54649999999999999</v>
      </c>
      <c r="T539" s="353">
        <v>0.66149999999999998</v>
      </c>
      <c r="U539" s="353">
        <v>0.5615</v>
      </c>
      <c r="V539" s="353">
        <v>0.63100000000000001</v>
      </c>
      <c r="W539" s="353">
        <v>0.49250000000000005</v>
      </c>
      <c r="X539" s="353">
        <v>0.35299999999999998</v>
      </c>
      <c r="Y539" s="353">
        <v>1.2109999999999999</v>
      </c>
      <c r="Z539" s="353">
        <v>1.5640000000000001</v>
      </c>
      <c r="AA539" s="353">
        <v>0.63200000000000001</v>
      </c>
      <c r="AB539" s="353">
        <v>0.63500000000000001</v>
      </c>
      <c r="AC539" s="353">
        <v>0.6875</v>
      </c>
      <c r="AD539" s="353">
        <v>0.13750000000000001</v>
      </c>
      <c r="AE539" s="353" t="s">
        <v>469</v>
      </c>
      <c r="AF539" s="353" t="s">
        <v>469</v>
      </c>
      <c r="AG539" s="353" t="s">
        <v>469</v>
      </c>
      <c r="AH539" s="353" t="s">
        <v>469</v>
      </c>
      <c r="AI539" s="353" t="s">
        <v>469</v>
      </c>
    </row>
    <row r="540" spans="2:35" ht="14.25">
      <c r="B540" s="472"/>
      <c r="C540" s="146" t="s">
        <v>218</v>
      </c>
      <c r="D540" s="353" t="s">
        <v>469</v>
      </c>
      <c r="E540" s="353" t="s">
        <v>469</v>
      </c>
      <c r="F540" s="353" t="s">
        <v>469</v>
      </c>
      <c r="G540" s="353" t="s">
        <v>469</v>
      </c>
      <c r="H540" s="353" t="s">
        <v>469</v>
      </c>
      <c r="I540" s="353" t="s">
        <v>469</v>
      </c>
      <c r="J540" s="353" t="s">
        <v>469</v>
      </c>
      <c r="K540" s="353" t="s">
        <v>469</v>
      </c>
      <c r="L540" s="353" t="s">
        <v>469</v>
      </c>
      <c r="M540" s="353" t="s">
        <v>469</v>
      </c>
      <c r="N540" s="353" t="s">
        <v>469</v>
      </c>
      <c r="O540" s="353" t="s">
        <v>469</v>
      </c>
      <c r="P540" s="353" t="s">
        <v>469</v>
      </c>
      <c r="Q540" s="353" t="s">
        <v>469</v>
      </c>
      <c r="R540" s="354">
        <v>0.15347</v>
      </c>
      <c r="S540" s="355">
        <v>0.56289500000000003</v>
      </c>
      <c r="T540" s="355">
        <v>0.68134499999999998</v>
      </c>
      <c r="U540" s="355">
        <v>0.578345</v>
      </c>
      <c r="V540" s="355">
        <v>0.6499299999999999</v>
      </c>
      <c r="W540" s="355">
        <v>0.50727500000000003</v>
      </c>
      <c r="X540" s="354">
        <v>0.36358999999999997</v>
      </c>
      <c r="Y540" s="355">
        <v>1.2473299999999998</v>
      </c>
      <c r="Z540" s="355">
        <v>1.6109200000000001</v>
      </c>
      <c r="AA540" s="355">
        <v>0.65095999999999998</v>
      </c>
      <c r="AB540" s="355">
        <v>0.65404999999999991</v>
      </c>
      <c r="AC540" s="355">
        <v>0.708125</v>
      </c>
      <c r="AD540" s="354">
        <v>0.141625</v>
      </c>
      <c r="AE540" s="355" t="s">
        <v>469</v>
      </c>
      <c r="AF540" s="355" t="s">
        <v>469</v>
      </c>
      <c r="AG540" s="355" t="s">
        <v>469</v>
      </c>
      <c r="AH540" s="355" t="s">
        <v>469</v>
      </c>
      <c r="AI540" s="355" t="s">
        <v>469</v>
      </c>
    </row>
    <row r="541" spans="2:35" ht="12.75">
      <c r="B541" s="241"/>
      <c r="C541" s="21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219"/>
      <c r="AH541" s="250"/>
      <c r="AI541" s="250"/>
    </row>
    <row r="542" spans="2:35" ht="12.75">
      <c r="B542" s="24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2:35" ht="12.75">
      <c r="B543" s="235" t="s">
        <v>437</v>
      </c>
      <c r="C543" s="68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2:35" ht="12.75">
      <c r="B544" s="122" t="s">
        <v>128</v>
      </c>
      <c r="C544" s="122" t="s">
        <v>129</v>
      </c>
      <c r="D544" s="123">
        <v>1990</v>
      </c>
      <c r="E544" s="123">
        <f>D544+1</f>
        <v>1991</v>
      </c>
      <c r="F544" s="123">
        <f>E544+1</f>
        <v>1992</v>
      </c>
      <c r="G544" s="123">
        <f>F544+1</f>
        <v>1993</v>
      </c>
      <c r="H544" s="123">
        <f t="shared" ref="H544" si="717">G544+1</f>
        <v>1994</v>
      </c>
      <c r="I544" s="123">
        <f t="shared" ref="I544" si="718">H544+1</f>
        <v>1995</v>
      </c>
      <c r="J544" s="123">
        <f t="shared" ref="J544" si="719">I544+1</f>
        <v>1996</v>
      </c>
      <c r="K544" s="123">
        <f t="shared" ref="K544" si="720">J544+1</f>
        <v>1997</v>
      </c>
      <c r="L544" s="123">
        <f t="shared" ref="L544" si="721">K544+1</f>
        <v>1998</v>
      </c>
      <c r="M544" s="123">
        <f t="shared" ref="M544" si="722">L544+1</f>
        <v>1999</v>
      </c>
      <c r="N544" s="123">
        <f t="shared" ref="N544" si="723">M544+1</f>
        <v>2000</v>
      </c>
      <c r="O544" s="123">
        <f t="shared" ref="O544" si="724">N544+1</f>
        <v>2001</v>
      </c>
      <c r="P544" s="123">
        <f t="shared" ref="P544" si="725">O544+1</f>
        <v>2002</v>
      </c>
      <c r="Q544" s="123">
        <f t="shared" ref="Q544" si="726">P544+1</f>
        <v>2003</v>
      </c>
      <c r="R544" s="123">
        <f t="shared" ref="R544" si="727">Q544+1</f>
        <v>2004</v>
      </c>
      <c r="S544" s="123">
        <f t="shared" ref="S544" si="728">R544+1</f>
        <v>2005</v>
      </c>
      <c r="T544" s="123">
        <f t="shared" ref="T544" si="729">S544+1</f>
        <v>2006</v>
      </c>
      <c r="U544" s="123">
        <f t="shared" ref="U544" si="730">T544+1</f>
        <v>2007</v>
      </c>
      <c r="V544" s="123">
        <f t="shared" ref="V544" si="731">U544+1</f>
        <v>2008</v>
      </c>
      <c r="W544" s="123">
        <f t="shared" ref="W544" si="732">V544+1</f>
        <v>2009</v>
      </c>
      <c r="X544" s="123">
        <f t="shared" ref="X544" si="733">W544+1</f>
        <v>2010</v>
      </c>
      <c r="Y544" s="123">
        <f t="shared" ref="Y544" si="734">X544+1</f>
        <v>2011</v>
      </c>
      <c r="Z544" s="123">
        <f t="shared" ref="Z544" si="735">Y544+1</f>
        <v>2012</v>
      </c>
      <c r="AA544" s="123">
        <f t="shared" ref="AA544:AI544" si="736">Z544+1</f>
        <v>2013</v>
      </c>
      <c r="AB544" s="123">
        <f t="shared" si="736"/>
        <v>2014</v>
      </c>
      <c r="AC544" s="123">
        <f t="shared" si="736"/>
        <v>2015</v>
      </c>
      <c r="AD544" s="123">
        <f t="shared" si="736"/>
        <v>2016</v>
      </c>
      <c r="AE544" s="123">
        <f t="shared" si="736"/>
        <v>2017</v>
      </c>
      <c r="AF544" s="123">
        <f t="shared" si="736"/>
        <v>2018</v>
      </c>
      <c r="AG544" s="123">
        <f t="shared" si="736"/>
        <v>2019</v>
      </c>
      <c r="AH544" s="123">
        <f t="shared" si="736"/>
        <v>2020</v>
      </c>
      <c r="AI544" s="123">
        <f t="shared" si="736"/>
        <v>2021</v>
      </c>
    </row>
    <row r="545" spans="2:35" ht="12.75">
      <c r="B545" s="142" t="s">
        <v>375</v>
      </c>
      <c r="C545" s="133" t="s">
        <v>172</v>
      </c>
      <c r="D545" s="353" t="s">
        <v>367</v>
      </c>
      <c r="E545" s="353" t="s">
        <v>367</v>
      </c>
      <c r="F545" s="353" t="s">
        <v>367</v>
      </c>
      <c r="G545" s="353" t="s">
        <v>367</v>
      </c>
      <c r="H545" s="353" t="s">
        <v>367</v>
      </c>
      <c r="I545" s="353" t="s">
        <v>367</v>
      </c>
      <c r="J545" s="353" t="s">
        <v>367</v>
      </c>
      <c r="K545" s="353" t="s">
        <v>367</v>
      </c>
      <c r="L545" s="353" t="s">
        <v>367</v>
      </c>
      <c r="M545" s="353" t="s">
        <v>367</v>
      </c>
      <c r="N545" s="353" t="s">
        <v>367</v>
      </c>
      <c r="O545" s="353" t="s">
        <v>367</v>
      </c>
      <c r="P545" s="353" t="s">
        <v>367</v>
      </c>
      <c r="Q545" s="353" t="s">
        <v>367</v>
      </c>
      <c r="R545" s="353">
        <v>0.36499999999999999</v>
      </c>
      <c r="S545" s="353">
        <v>1.115</v>
      </c>
      <c r="T545" s="353">
        <v>1.5429999999999999</v>
      </c>
      <c r="U545" s="353">
        <v>1.476</v>
      </c>
      <c r="V545" s="353">
        <v>0.56000000000000005</v>
      </c>
      <c r="W545" s="353" t="s">
        <v>367</v>
      </c>
      <c r="X545" s="353" t="s">
        <v>367</v>
      </c>
      <c r="Y545" s="353" t="s">
        <v>367</v>
      </c>
      <c r="Z545" s="353">
        <v>0.27400000000000002</v>
      </c>
      <c r="AA545" s="353" t="s">
        <v>367</v>
      </c>
      <c r="AB545" s="353">
        <v>0.24399999999999999</v>
      </c>
      <c r="AC545" s="353">
        <v>0.24</v>
      </c>
      <c r="AD545" s="353" t="s">
        <v>469</v>
      </c>
      <c r="AE545" s="353" t="s">
        <v>469</v>
      </c>
      <c r="AF545" s="353" t="s">
        <v>469</v>
      </c>
      <c r="AG545" s="353" t="s">
        <v>469</v>
      </c>
      <c r="AH545" s="353" t="s">
        <v>469</v>
      </c>
      <c r="AI545" s="353" t="s">
        <v>469</v>
      </c>
    </row>
    <row r="546" spans="2:35" ht="12.75">
      <c r="B546" s="142" t="s">
        <v>376</v>
      </c>
      <c r="C546" s="133" t="s">
        <v>172</v>
      </c>
      <c r="D546" s="353" t="s">
        <v>469</v>
      </c>
      <c r="E546" s="353" t="s">
        <v>469</v>
      </c>
      <c r="F546" s="353" t="s">
        <v>469</v>
      </c>
      <c r="G546" s="353" t="s">
        <v>469</v>
      </c>
      <c r="H546" s="353" t="s">
        <v>469</v>
      </c>
      <c r="I546" s="353" t="s">
        <v>469</v>
      </c>
      <c r="J546" s="353" t="s">
        <v>469</v>
      </c>
      <c r="K546" s="353" t="s">
        <v>469</v>
      </c>
      <c r="L546" s="353" t="s">
        <v>469</v>
      </c>
      <c r="M546" s="353" t="s">
        <v>469</v>
      </c>
      <c r="N546" s="353" t="s">
        <v>469</v>
      </c>
      <c r="O546" s="353" t="s">
        <v>469</v>
      </c>
      <c r="P546" s="353" t="s">
        <v>469</v>
      </c>
      <c r="Q546" s="353" t="s">
        <v>469</v>
      </c>
      <c r="R546" s="353" t="s">
        <v>469</v>
      </c>
      <c r="S546" s="353" t="s">
        <v>469</v>
      </c>
      <c r="T546" s="353" t="s">
        <v>469</v>
      </c>
      <c r="U546" s="353" t="s">
        <v>469</v>
      </c>
      <c r="V546" s="353" t="s">
        <v>469</v>
      </c>
      <c r="W546" s="353" t="s">
        <v>469</v>
      </c>
      <c r="X546" s="353" t="s">
        <v>469</v>
      </c>
      <c r="Y546" s="353" t="s">
        <v>469</v>
      </c>
      <c r="Z546" s="353" t="s">
        <v>469</v>
      </c>
      <c r="AA546" s="353" t="s">
        <v>469</v>
      </c>
      <c r="AB546" s="353" t="s">
        <v>469</v>
      </c>
      <c r="AC546" s="353" t="s">
        <v>469</v>
      </c>
      <c r="AD546" s="353" t="s">
        <v>469</v>
      </c>
      <c r="AE546" s="353" t="s">
        <v>469</v>
      </c>
      <c r="AF546" s="353" t="s">
        <v>469</v>
      </c>
      <c r="AG546" s="353" t="s">
        <v>469</v>
      </c>
      <c r="AH546" s="353" t="s">
        <v>469</v>
      </c>
      <c r="AI546" s="353" t="s">
        <v>469</v>
      </c>
    </row>
    <row r="547" spans="2:35" ht="12.75">
      <c r="B547" s="142" t="s">
        <v>377</v>
      </c>
      <c r="C547" s="133" t="s">
        <v>172</v>
      </c>
      <c r="D547" s="353" t="s">
        <v>469</v>
      </c>
      <c r="E547" s="353" t="s">
        <v>469</v>
      </c>
      <c r="F547" s="353" t="s">
        <v>469</v>
      </c>
      <c r="G547" s="353" t="s">
        <v>469</v>
      </c>
      <c r="H547" s="353" t="s">
        <v>469</v>
      </c>
      <c r="I547" s="353" t="s">
        <v>469</v>
      </c>
      <c r="J547" s="353" t="s">
        <v>469</v>
      </c>
      <c r="K547" s="353" t="s">
        <v>469</v>
      </c>
      <c r="L547" s="353" t="s">
        <v>469</v>
      </c>
      <c r="M547" s="353" t="s">
        <v>469</v>
      </c>
      <c r="N547" s="353" t="s">
        <v>469</v>
      </c>
      <c r="O547" s="353" t="s">
        <v>469</v>
      </c>
      <c r="P547" s="353" t="s">
        <v>469</v>
      </c>
      <c r="Q547" s="353" t="s">
        <v>469</v>
      </c>
      <c r="R547" s="353">
        <v>0.1825</v>
      </c>
      <c r="S547" s="353">
        <v>0.5575</v>
      </c>
      <c r="T547" s="353">
        <v>0.77149999999999996</v>
      </c>
      <c r="U547" s="353">
        <v>0.73799999999999999</v>
      </c>
      <c r="V547" s="353">
        <v>0.28000000000000003</v>
      </c>
      <c r="W547" s="353" t="s">
        <v>469</v>
      </c>
      <c r="X547" s="353" t="s">
        <v>469</v>
      </c>
      <c r="Y547" s="353" t="s">
        <v>469</v>
      </c>
      <c r="Z547" s="353">
        <v>0.13700000000000001</v>
      </c>
      <c r="AA547" s="353" t="s">
        <v>469</v>
      </c>
      <c r="AB547" s="353">
        <v>0.122</v>
      </c>
      <c r="AC547" s="353">
        <v>0.12</v>
      </c>
      <c r="AD547" s="353" t="s">
        <v>469</v>
      </c>
      <c r="AE547" s="353" t="s">
        <v>469</v>
      </c>
      <c r="AF547" s="353" t="s">
        <v>469</v>
      </c>
      <c r="AG547" s="353" t="s">
        <v>469</v>
      </c>
      <c r="AH547" s="353" t="s">
        <v>469</v>
      </c>
      <c r="AI547" s="353" t="s">
        <v>469</v>
      </c>
    </row>
    <row r="548" spans="2:35" ht="12.75">
      <c r="B548" s="142" t="s">
        <v>378</v>
      </c>
      <c r="C548" s="133" t="s">
        <v>172</v>
      </c>
      <c r="D548" s="353" t="s">
        <v>469</v>
      </c>
      <c r="E548" s="353" t="s">
        <v>469</v>
      </c>
      <c r="F548" s="353" t="s">
        <v>469</v>
      </c>
      <c r="G548" s="353" t="s">
        <v>469</v>
      </c>
      <c r="H548" s="353" t="s">
        <v>469</v>
      </c>
      <c r="I548" s="353" t="s">
        <v>469</v>
      </c>
      <c r="J548" s="353" t="s">
        <v>469</v>
      </c>
      <c r="K548" s="353" t="s">
        <v>469</v>
      </c>
      <c r="L548" s="353" t="s">
        <v>469</v>
      </c>
      <c r="M548" s="353" t="s">
        <v>469</v>
      </c>
      <c r="N548" s="353" t="s">
        <v>469</v>
      </c>
      <c r="O548" s="353" t="s">
        <v>469</v>
      </c>
      <c r="P548" s="353" t="s">
        <v>469</v>
      </c>
      <c r="Q548" s="353" t="s">
        <v>469</v>
      </c>
      <c r="R548" s="353">
        <v>0.1825</v>
      </c>
      <c r="S548" s="353">
        <v>0.5575</v>
      </c>
      <c r="T548" s="353">
        <v>0.77149999999999996</v>
      </c>
      <c r="U548" s="353">
        <v>0.73799999999999999</v>
      </c>
      <c r="V548" s="353">
        <v>0.28000000000000003</v>
      </c>
      <c r="W548" s="353" t="s">
        <v>469</v>
      </c>
      <c r="X548" s="353" t="s">
        <v>469</v>
      </c>
      <c r="Y548" s="353" t="s">
        <v>469</v>
      </c>
      <c r="Z548" s="353">
        <v>0.13700000000000001</v>
      </c>
      <c r="AA548" s="353" t="s">
        <v>469</v>
      </c>
      <c r="AB548" s="353">
        <v>0.122</v>
      </c>
      <c r="AC548" s="353">
        <v>0.12</v>
      </c>
      <c r="AD548" s="353" t="s">
        <v>469</v>
      </c>
      <c r="AE548" s="353" t="s">
        <v>469</v>
      </c>
      <c r="AF548" s="353" t="s">
        <v>469</v>
      </c>
      <c r="AG548" s="353" t="s">
        <v>469</v>
      </c>
      <c r="AH548" s="353" t="s">
        <v>469</v>
      </c>
      <c r="AI548" s="353" t="s">
        <v>469</v>
      </c>
    </row>
    <row r="549" spans="2:35" ht="12.75">
      <c r="B549" s="471" t="s">
        <v>405</v>
      </c>
      <c r="C549" s="133" t="s">
        <v>172</v>
      </c>
      <c r="D549" s="353" t="s">
        <v>469</v>
      </c>
      <c r="E549" s="353" t="s">
        <v>469</v>
      </c>
      <c r="F549" s="353" t="s">
        <v>469</v>
      </c>
      <c r="G549" s="353" t="s">
        <v>469</v>
      </c>
      <c r="H549" s="353" t="s">
        <v>469</v>
      </c>
      <c r="I549" s="353" t="s">
        <v>469</v>
      </c>
      <c r="J549" s="353" t="s">
        <v>469</v>
      </c>
      <c r="K549" s="353" t="s">
        <v>469</v>
      </c>
      <c r="L549" s="353" t="s">
        <v>469</v>
      </c>
      <c r="M549" s="353" t="s">
        <v>469</v>
      </c>
      <c r="N549" s="353" t="s">
        <v>469</v>
      </c>
      <c r="O549" s="353" t="s">
        <v>469</v>
      </c>
      <c r="P549" s="353" t="s">
        <v>469</v>
      </c>
      <c r="Q549" s="353" t="s">
        <v>469</v>
      </c>
      <c r="R549" s="353">
        <v>0.1825</v>
      </c>
      <c r="S549" s="353">
        <v>0.74</v>
      </c>
      <c r="T549" s="353">
        <v>1.329</v>
      </c>
      <c r="U549" s="353">
        <v>1.5095000000000001</v>
      </c>
      <c r="V549" s="353">
        <v>1.018</v>
      </c>
      <c r="W549" s="353">
        <v>0.28000000000000003</v>
      </c>
      <c r="X549" s="353" t="s">
        <v>469</v>
      </c>
      <c r="Y549" s="353" t="s">
        <v>469</v>
      </c>
      <c r="Z549" s="353">
        <v>0.13700000000000001</v>
      </c>
      <c r="AA549" s="353">
        <v>0.13700000000000001</v>
      </c>
      <c r="AB549" s="353">
        <v>0.122</v>
      </c>
      <c r="AC549" s="353">
        <v>0.24199999999999999</v>
      </c>
      <c r="AD549" s="353">
        <v>0.12</v>
      </c>
      <c r="AE549" s="353" t="s">
        <v>469</v>
      </c>
      <c r="AF549" s="353" t="s">
        <v>469</v>
      </c>
      <c r="AG549" s="353" t="s">
        <v>469</v>
      </c>
      <c r="AH549" s="353" t="s">
        <v>469</v>
      </c>
      <c r="AI549" s="353" t="s">
        <v>469</v>
      </c>
    </row>
    <row r="550" spans="2:35" ht="14.25">
      <c r="B550" s="472"/>
      <c r="C550" s="146" t="s">
        <v>218</v>
      </c>
      <c r="D550" s="355" t="s">
        <v>469</v>
      </c>
      <c r="E550" s="355" t="s">
        <v>469</v>
      </c>
      <c r="F550" s="355" t="s">
        <v>469</v>
      </c>
      <c r="G550" s="355" t="s">
        <v>469</v>
      </c>
      <c r="H550" s="355" t="s">
        <v>469</v>
      </c>
      <c r="I550" s="355" t="s">
        <v>469</v>
      </c>
      <c r="J550" s="355" t="s">
        <v>469</v>
      </c>
      <c r="K550" s="355" t="s">
        <v>469</v>
      </c>
      <c r="L550" s="355" t="s">
        <v>469</v>
      </c>
      <c r="M550" s="355" t="s">
        <v>469</v>
      </c>
      <c r="N550" s="355" t="s">
        <v>469</v>
      </c>
      <c r="O550" s="355" t="s">
        <v>469</v>
      </c>
      <c r="P550" s="355" t="s">
        <v>469</v>
      </c>
      <c r="Q550" s="355" t="s">
        <v>469</v>
      </c>
      <c r="R550" s="354">
        <v>0.14490500000000001</v>
      </c>
      <c r="S550" s="355">
        <v>0.58755999999999997</v>
      </c>
      <c r="T550" s="355">
        <v>1.0552259999999998</v>
      </c>
      <c r="U550" s="355">
        <v>1.1985430000000001</v>
      </c>
      <c r="V550" s="355">
        <v>0.80829200000000001</v>
      </c>
      <c r="W550" s="354">
        <v>0.22232000000000002</v>
      </c>
      <c r="X550" s="355" t="s">
        <v>469</v>
      </c>
      <c r="Y550" s="355" t="s">
        <v>469</v>
      </c>
      <c r="Z550" s="354">
        <v>0.108778</v>
      </c>
      <c r="AA550" s="354">
        <v>0.108778</v>
      </c>
      <c r="AB550" s="354">
        <v>9.6867999999999996E-2</v>
      </c>
      <c r="AC550" s="354">
        <v>0.19214799999999999</v>
      </c>
      <c r="AD550" s="354">
        <v>9.5280000000000004E-2</v>
      </c>
      <c r="AE550" s="355" t="s">
        <v>469</v>
      </c>
      <c r="AF550" s="355" t="s">
        <v>469</v>
      </c>
      <c r="AG550" s="355" t="s">
        <v>469</v>
      </c>
      <c r="AH550" s="355" t="s">
        <v>469</v>
      </c>
      <c r="AI550" s="355" t="s">
        <v>469</v>
      </c>
    </row>
    <row r="551" spans="2:35" ht="12.75">
      <c r="B551" s="241"/>
      <c r="C551" s="21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219"/>
      <c r="AH551" s="250"/>
      <c r="AI551" s="250"/>
    </row>
    <row r="552" spans="2:35" ht="12.75">
      <c r="B552" s="72"/>
      <c r="C552" s="7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2:35" ht="12.75">
      <c r="B553" s="235" t="s">
        <v>438</v>
      </c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2:35" ht="12.75">
      <c r="B554" s="122" t="s">
        <v>128</v>
      </c>
      <c r="C554" s="122" t="s">
        <v>129</v>
      </c>
      <c r="D554" s="123">
        <v>1990</v>
      </c>
      <c r="E554" s="123">
        <f t="shared" ref="E554:AI554" si="737">D554+1</f>
        <v>1991</v>
      </c>
      <c r="F554" s="123">
        <f t="shared" si="737"/>
        <v>1992</v>
      </c>
      <c r="G554" s="123">
        <f t="shared" si="737"/>
        <v>1993</v>
      </c>
      <c r="H554" s="123">
        <f t="shared" si="737"/>
        <v>1994</v>
      </c>
      <c r="I554" s="123">
        <f t="shared" si="737"/>
        <v>1995</v>
      </c>
      <c r="J554" s="123">
        <f t="shared" si="737"/>
        <v>1996</v>
      </c>
      <c r="K554" s="123">
        <f t="shared" si="737"/>
        <v>1997</v>
      </c>
      <c r="L554" s="123">
        <f t="shared" si="737"/>
        <v>1998</v>
      </c>
      <c r="M554" s="123">
        <f t="shared" si="737"/>
        <v>1999</v>
      </c>
      <c r="N554" s="123">
        <f t="shared" si="737"/>
        <v>2000</v>
      </c>
      <c r="O554" s="123">
        <f t="shared" si="737"/>
        <v>2001</v>
      </c>
      <c r="P554" s="123">
        <f t="shared" si="737"/>
        <v>2002</v>
      </c>
      <c r="Q554" s="123">
        <f t="shared" si="737"/>
        <v>2003</v>
      </c>
      <c r="R554" s="123">
        <f t="shared" si="737"/>
        <v>2004</v>
      </c>
      <c r="S554" s="123">
        <f t="shared" si="737"/>
        <v>2005</v>
      </c>
      <c r="T554" s="123">
        <f t="shared" si="737"/>
        <v>2006</v>
      </c>
      <c r="U554" s="123">
        <f t="shared" si="737"/>
        <v>2007</v>
      </c>
      <c r="V554" s="123">
        <f t="shared" si="737"/>
        <v>2008</v>
      </c>
      <c r="W554" s="123">
        <f t="shared" si="737"/>
        <v>2009</v>
      </c>
      <c r="X554" s="123">
        <f t="shared" si="737"/>
        <v>2010</v>
      </c>
      <c r="Y554" s="123">
        <f t="shared" si="737"/>
        <v>2011</v>
      </c>
      <c r="Z554" s="123">
        <f t="shared" si="737"/>
        <v>2012</v>
      </c>
      <c r="AA554" s="123">
        <f t="shared" si="737"/>
        <v>2013</v>
      </c>
      <c r="AB554" s="123">
        <f t="shared" si="737"/>
        <v>2014</v>
      </c>
      <c r="AC554" s="123">
        <f t="shared" si="737"/>
        <v>2015</v>
      </c>
      <c r="AD554" s="123">
        <f t="shared" si="737"/>
        <v>2016</v>
      </c>
      <c r="AE554" s="123">
        <f t="shared" si="737"/>
        <v>2017</v>
      </c>
      <c r="AF554" s="123">
        <f t="shared" si="737"/>
        <v>2018</v>
      </c>
      <c r="AG554" s="123">
        <f t="shared" si="737"/>
        <v>2019</v>
      </c>
      <c r="AH554" s="123">
        <f t="shared" si="737"/>
        <v>2020</v>
      </c>
      <c r="AI554" s="123">
        <f t="shared" si="737"/>
        <v>2021</v>
      </c>
    </row>
    <row r="555" spans="2:35" ht="12.75">
      <c r="B555" s="91" t="s">
        <v>379</v>
      </c>
      <c r="C555" s="133" t="s">
        <v>380</v>
      </c>
      <c r="D555" s="124">
        <v>0</v>
      </c>
      <c r="E555" s="124">
        <v>0</v>
      </c>
      <c r="F555" s="124">
        <v>0</v>
      </c>
      <c r="G555" s="124">
        <v>0</v>
      </c>
      <c r="H555" s="124">
        <v>0</v>
      </c>
      <c r="I555" s="124">
        <v>0</v>
      </c>
      <c r="J555" s="124">
        <v>0</v>
      </c>
      <c r="K555" s="124">
        <v>0</v>
      </c>
      <c r="L555" s="124">
        <v>0</v>
      </c>
      <c r="M555" s="124">
        <v>0</v>
      </c>
      <c r="N555" s="124">
        <v>0</v>
      </c>
      <c r="O555" s="124">
        <v>0</v>
      </c>
      <c r="P555" s="124">
        <v>0</v>
      </c>
      <c r="Q555" s="124">
        <v>5</v>
      </c>
      <c r="R555" s="124">
        <v>9</v>
      </c>
      <c r="S555" s="124">
        <v>12</v>
      </c>
      <c r="T555" s="124">
        <v>17</v>
      </c>
      <c r="U555" s="124">
        <v>33</v>
      </c>
      <c r="V555" s="124">
        <v>48</v>
      </c>
      <c r="W555" s="124">
        <v>81</v>
      </c>
      <c r="X555" s="124">
        <v>121</v>
      </c>
      <c r="Y555" s="124">
        <v>170</v>
      </c>
      <c r="Z555" s="124">
        <v>192</v>
      </c>
      <c r="AA555" s="124">
        <v>216</v>
      </c>
      <c r="AB555" s="124">
        <v>234</v>
      </c>
      <c r="AC555" s="124">
        <v>246</v>
      </c>
      <c r="AD555" s="124">
        <v>259</v>
      </c>
      <c r="AE555" s="124">
        <v>268</v>
      </c>
      <c r="AF555" s="124">
        <v>272</v>
      </c>
      <c r="AG555" s="124">
        <v>283</v>
      </c>
      <c r="AH555" s="124">
        <v>292</v>
      </c>
      <c r="AI555" s="124">
        <v>297</v>
      </c>
    </row>
    <row r="556" spans="2:35" ht="12.75">
      <c r="B556" s="91" t="s">
        <v>381</v>
      </c>
      <c r="C556" s="133" t="s">
        <v>382</v>
      </c>
      <c r="D556" s="124">
        <v>0</v>
      </c>
      <c r="E556" s="124">
        <v>0</v>
      </c>
      <c r="F556" s="124">
        <v>0</v>
      </c>
      <c r="G556" s="124">
        <v>0</v>
      </c>
      <c r="H556" s="124">
        <v>0</v>
      </c>
      <c r="I556" s="124">
        <v>0</v>
      </c>
      <c r="J556" s="124">
        <v>0</v>
      </c>
      <c r="K556" s="124">
        <v>0</v>
      </c>
      <c r="L556" s="124">
        <v>0</v>
      </c>
      <c r="M556" s="124">
        <v>0</v>
      </c>
      <c r="N556" s="124">
        <v>0</v>
      </c>
      <c r="O556" s="124">
        <v>0</v>
      </c>
      <c r="P556" s="124">
        <v>0</v>
      </c>
      <c r="Q556" s="124">
        <v>672.6335945599875</v>
      </c>
      <c r="R556" s="124">
        <v>672.6335945599875</v>
      </c>
      <c r="S556" s="124">
        <v>672.6335945599875</v>
      </c>
      <c r="T556" s="124">
        <v>672.6335945599875</v>
      </c>
      <c r="U556" s="124">
        <v>672.6335945599875</v>
      </c>
      <c r="V556" s="124">
        <v>672.6335945599875</v>
      </c>
      <c r="W556" s="124">
        <v>672.6335945599875</v>
      </c>
      <c r="X556" s="124">
        <v>672.6335945599875</v>
      </c>
      <c r="Y556" s="124">
        <v>672.6335945599875</v>
      </c>
      <c r="Z556" s="124">
        <v>653.1910112359551</v>
      </c>
      <c r="AA556" s="124">
        <v>677.75757575757575</v>
      </c>
      <c r="AB556" s="124">
        <v>712.51923076923072</v>
      </c>
      <c r="AC556" s="124">
        <v>698.57943925233644</v>
      </c>
      <c r="AD556" s="124">
        <v>691.875</v>
      </c>
      <c r="AE556" s="124">
        <v>601.87931034482756</v>
      </c>
      <c r="AF556" s="124">
        <v>601.87931034482756</v>
      </c>
      <c r="AG556" s="124">
        <v>601.87931034482756</v>
      </c>
      <c r="AH556" s="124">
        <v>601.87931034482756</v>
      </c>
      <c r="AI556" s="124">
        <v>601.87931034482756</v>
      </c>
    </row>
    <row r="557" spans="2:35" ht="12.75">
      <c r="B557" s="210"/>
      <c r="C557" s="24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219"/>
      <c r="AH557" s="250"/>
      <c r="AI557" s="250"/>
    </row>
    <row r="558" spans="2:35" ht="12.75">
      <c r="B558" s="72"/>
      <c r="C558" s="7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2:35" ht="14.25">
      <c r="B559" s="235" t="s">
        <v>439</v>
      </c>
      <c r="C559" s="74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  <c r="AA559" s="111"/>
      <c r="AB559" s="111"/>
      <c r="AC559" s="111"/>
      <c r="AD559" s="111"/>
      <c r="AE559" s="111"/>
      <c r="AF559" s="111"/>
      <c r="AG559" s="111"/>
      <c r="AH559" s="111"/>
      <c r="AI559" s="111"/>
    </row>
    <row r="560" spans="2:35" ht="12.75">
      <c r="B560" s="122" t="s">
        <v>128</v>
      </c>
      <c r="C560" s="122" t="s">
        <v>129</v>
      </c>
      <c r="D560" s="123">
        <v>1990</v>
      </c>
      <c r="E560" s="123">
        <f t="shared" ref="E560" si="738">D560+1</f>
        <v>1991</v>
      </c>
      <c r="F560" s="123">
        <f t="shared" ref="F560" si="739">E560+1</f>
        <v>1992</v>
      </c>
      <c r="G560" s="123">
        <f t="shared" ref="G560" si="740">F560+1</f>
        <v>1993</v>
      </c>
      <c r="H560" s="123">
        <f t="shared" ref="H560" si="741">G560+1</f>
        <v>1994</v>
      </c>
      <c r="I560" s="123">
        <f t="shared" ref="I560" si="742">H560+1</f>
        <v>1995</v>
      </c>
      <c r="J560" s="123">
        <f t="shared" ref="J560" si="743">I560+1</f>
        <v>1996</v>
      </c>
      <c r="K560" s="123">
        <f t="shared" ref="K560" si="744">J560+1</f>
        <v>1997</v>
      </c>
      <c r="L560" s="123">
        <f t="shared" ref="L560" si="745">K560+1</f>
        <v>1998</v>
      </c>
      <c r="M560" s="123">
        <f t="shared" ref="M560" si="746">L560+1</f>
        <v>1999</v>
      </c>
      <c r="N560" s="123">
        <f t="shared" ref="N560" si="747">M560+1</f>
        <v>2000</v>
      </c>
      <c r="O560" s="123">
        <f t="shared" ref="O560" si="748">N560+1</f>
        <v>2001</v>
      </c>
      <c r="P560" s="123">
        <f t="shared" ref="P560" si="749">O560+1</f>
        <v>2002</v>
      </c>
      <c r="Q560" s="123">
        <f t="shared" ref="Q560" si="750">P560+1</f>
        <v>2003</v>
      </c>
      <c r="R560" s="123">
        <f t="shared" ref="R560" si="751">Q560+1</f>
        <v>2004</v>
      </c>
      <c r="S560" s="123">
        <f t="shared" ref="S560" si="752">R560+1</f>
        <v>2005</v>
      </c>
      <c r="T560" s="123">
        <f t="shared" ref="T560" si="753">S560+1</f>
        <v>2006</v>
      </c>
      <c r="U560" s="123">
        <f t="shared" ref="U560" si="754">T560+1</f>
        <v>2007</v>
      </c>
      <c r="V560" s="123">
        <f t="shared" ref="V560" si="755">U560+1</f>
        <v>2008</v>
      </c>
      <c r="W560" s="123">
        <f t="shared" ref="W560" si="756">V560+1</f>
        <v>2009</v>
      </c>
      <c r="X560" s="123">
        <f t="shared" ref="X560" si="757">W560+1</f>
        <v>2010</v>
      </c>
      <c r="Y560" s="123">
        <f t="shared" ref="Y560" si="758">X560+1</f>
        <v>2011</v>
      </c>
      <c r="Z560" s="123">
        <f t="shared" ref="Z560" si="759">Y560+1</f>
        <v>2012</v>
      </c>
      <c r="AA560" s="123">
        <f t="shared" ref="AA560:AI560" si="760">Z560+1</f>
        <v>2013</v>
      </c>
      <c r="AB560" s="123">
        <f t="shared" si="760"/>
        <v>2014</v>
      </c>
      <c r="AC560" s="123">
        <f t="shared" si="760"/>
        <v>2015</v>
      </c>
      <c r="AD560" s="123">
        <f t="shared" si="760"/>
        <v>2016</v>
      </c>
      <c r="AE560" s="123">
        <f t="shared" si="760"/>
        <v>2017</v>
      </c>
      <c r="AF560" s="123">
        <f t="shared" si="760"/>
        <v>2018</v>
      </c>
      <c r="AG560" s="123">
        <f t="shared" si="760"/>
        <v>2019</v>
      </c>
      <c r="AH560" s="123">
        <f t="shared" si="760"/>
        <v>2020</v>
      </c>
      <c r="AI560" s="123">
        <f t="shared" si="760"/>
        <v>2021</v>
      </c>
    </row>
    <row r="561" spans="2:35" ht="14.25">
      <c r="B561" s="231" t="s">
        <v>383</v>
      </c>
      <c r="C561" s="146" t="s">
        <v>218</v>
      </c>
      <c r="D561" s="313">
        <v>7047.272727272727</v>
      </c>
      <c r="E561" s="313">
        <v>7876.363636363636</v>
      </c>
      <c r="F561" s="313">
        <v>8705.454545454546</v>
      </c>
      <c r="G561" s="313">
        <v>8705.454545454546</v>
      </c>
      <c r="H561" s="313">
        <v>8290.9090909090919</v>
      </c>
      <c r="I561" s="313">
        <v>9120</v>
      </c>
      <c r="J561" s="313">
        <v>9576</v>
      </c>
      <c r="K561" s="313">
        <v>8093.9999999999991</v>
      </c>
      <c r="L561" s="313">
        <v>7394.04</v>
      </c>
      <c r="M561" s="313">
        <v>3990</v>
      </c>
      <c r="N561" s="313">
        <v>2291.1719999999991</v>
      </c>
      <c r="O561" s="313">
        <v>1588.8604518828458</v>
      </c>
      <c r="P561" s="313">
        <v>1291.4597322175732</v>
      </c>
      <c r="Q561" s="313">
        <v>971.74649372384886</v>
      </c>
      <c r="R561" s="313">
        <v>767.37740585774213</v>
      </c>
      <c r="S561" s="313">
        <v>523.0949623430962</v>
      </c>
      <c r="T561" s="313">
        <v>438.4084167364025</v>
      </c>
      <c r="U561" s="313">
        <v>459.44384937238442</v>
      </c>
      <c r="V561" s="313">
        <v>423.44560669456217</v>
      </c>
      <c r="W561" s="313">
        <v>250.79999999999995</v>
      </c>
      <c r="X561" s="313">
        <v>157.32000000000025</v>
      </c>
      <c r="Y561" s="313">
        <v>168.71999999999974</v>
      </c>
      <c r="Z561" s="313">
        <v>145.92000000000056</v>
      </c>
      <c r="AA561" s="313">
        <v>125.4</v>
      </c>
      <c r="AB561" s="313">
        <v>136.80000000000015</v>
      </c>
      <c r="AC561" s="313">
        <v>163.43040000000084</v>
      </c>
      <c r="AD561" s="313">
        <v>179.07120000000006</v>
      </c>
      <c r="AE561" s="313">
        <v>141.36000000000001</v>
      </c>
      <c r="AF561" s="313">
        <v>118.56</v>
      </c>
      <c r="AG561" s="313">
        <v>112.40399999999948</v>
      </c>
      <c r="AH561" s="313">
        <v>99.544799999999867</v>
      </c>
      <c r="AI561" s="313">
        <v>89.216400000000348</v>
      </c>
    </row>
    <row r="562" spans="2:35" ht="14.25">
      <c r="B562" s="231" t="s">
        <v>384</v>
      </c>
      <c r="C562" s="143" t="s">
        <v>218</v>
      </c>
      <c r="D562" s="313">
        <v>1065.1952727272726</v>
      </c>
      <c r="E562" s="313">
        <v>1190.5123636363635</v>
      </c>
      <c r="F562" s="313">
        <v>1315.8294545454544</v>
      </c>
      <c r="G562" s="313">
        <v>1315.8294545454544</v>
      </c>
      <c r="H562" s="313">
        <v>1253.1709090909089</v>
      </c>
      <c r="I562" s="313">
        <v>1378.4879999999998</v>
      </c>
      <c r="J562" s="313">
        <v>1659.8399999999997</v>
      </c>
      <c r="K562" s="313">
        <v>1884.6479999999999</v>
      </c>
      <c r="L562" s="313">
        <v>1428.42</v>
      </c>
      <c r="M562" s="313">
        <v>867.03820920502108</v>
      </c>
      <c r="N562" s="313">
        <v>618.51820920502098</v>
      </c>
      <c r="O562" s="313">
        <v>534.66000000000008</v>
      </c>
      <c r="P562" s="313">
        <v>325.72041841004182</v>
      </c>
      <c r="Q562" s="313">
        <v>408.12476987447701</v>
      </c>
      <c r="R562" s="313">
        <v>411.62013389121341</v>
      </c>
      <c r="S562" s="313">
        <v>376.32306276150632</v>
      </c>
      <c r="T562" s="313">
        <v>528.53261924686194</v>
      </c>
      <c r="U562" s="313">
        <v>420.50924811715481</v>
      </c>
      <c r="V562" s="313">
        <v>404.66184100418411</v>
      </c>
      <c r="W562" s="313">
        <v>460.34535564853547</v>
      </c>
      <c r="X562" s="313">
        <v>464.90535564853565</v>
      </c>
      <c r="Y562" s="313">
        <v>537.86535564853557</v>
      </c>
      <c r="Z562" s="313">
        <v>572.97735564853554</v>
      </c>
      <c r="AA562" s="313">
        <v>517.34535564853559</v>
      </c>
      <c r="AB562" s="313">
        <v>464.90535564853553</v>
      </c>
      <c r="AC562" s="313">
        <v>446.66535564853558</v>
      </c>
      <c r="AD562" s="313">
        <v>476.30535564853557</v>
      </c>
      <c r="AE562" s="313">
        <v>478.58535564853554</v>
      </c>
      <c r="AF562" s="313">
        <v>453.50535564853556</v>
      </c>
      <c r="AG562" s="313">
        <v>460.34535564853564</v>
      </c>
      <c r="AH562" s="313">
        <v>471.74535564853562</v>
      </c>
      <c r="AI562" s="313">
        <v>508.22535564853558</v>
      </c>
    </row>
    <row r="563" spans="2:35" ht="12.75">
      <c r="B563" s="210"/>
      <c r="C563" s="210"/>
      <c r="D563" s="1"/>
      <c r="E563" s="1"/>
      <c r="F563" s="1"/>
      <c r="G563" s="1"/>
      <c r="H563" s="1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219"/>
      <c r="AH563" s="219"/>
      <c r="AI563" s="219"/>
    </row>
    <row r="564" spans="2:35" ht="12.75">
      <c r="B564" s="24"/>
      <c r="C564" s="2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2:35" ht="12.75">
      <c r="B565" s="235" t="s">
        <v>440</v>
      </c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2:35" ht="12.75">
      <c r="B566" s="195" t="s">
        <v>128</v>
      </c>
      <c r="C566" s="193"/>
      <c r="D566" s="123">
        <v>1990</v>
      </c>
      <c r="E566" s="123">
        <f t="shared" ref="E566" si="761">D566+1</f>
        <v>1991</v>
      </c>
      <c r="F566" s="123">
        <f t="shared" ref="F566" si="762">E566+1</f>
        <v>1992</v>
      </c>
      <c r="G566" s="123">
        <f t="shared" ref="G566" si="763">F566+1</f>
        <v>1993</v>
      </c>
      <c r="H566" s="123">
        <f t="shared" ref="H566" si="764">G566+1</f>
        <v>1994</v>
      </c>
      <c r="I566" s="123">
        <f t="shared" ref="I566" si="765">H566+1</f>
        <v>1995</v>
      </c>
      <c r="J566" s="123">
        <f t="shared" ref="J566" si="766">I566+1</f>
        <v>1996</v>
      </c>
      <c r="K566" s="123">
        <f t="shared" ref="K566" si="767">J566+1</f>
        <v>1997</v>
      </c>
      <c r="L566" s="123">
        <f t="shared" ref="L566" si="768">K566+1</f>
        <v>1998</v>
      </c>
      <c r="M566" s="123">
        <f t="shared" ref="M566" si="769">L566+1</f>
        <v>1999</v>
      </c>
      <c r="N566" s="123">
        <f t="shared" ref="N566" si="770">M566+1</f>
        <v>2000</v>
      </c>
      <c r="O566" s="123">
        <f t="shared" ref="O566" si="771">N566+1</f>
        <v>2001</v>
      </c>
      <c r="P566" s="123">
        <f t="shared" ref="P566" si="772">O566+1</f>
        <v>2002</v>
      </c>
      <c r="Q566" s="123">
        <f t="shared" ref="Q566" si="773">P566+1</f>
        <v>2003</v>
      </c>
      <c r="R566" s="123">
        <f t="shared" ref="R566" si="774">Q566+1</f>
        <v>2004</v>
      </c>
      <c r="S566" s="123">
        <f t="shared" ref="S566" si="775">R566+1</f>
        <v>2005</v>
      </c>
      <c r="T566" s="123">
        <f t="shared" ref="T566" si="776">S566+1</f>
        <v>2006</v>
      </c>
      <c r="U566" s="123">
        <f t="shared" ref="U566" si="777">T566+1</f>
        <v>2007</v>
      </c>
      <c r="V566" s="123">
        <f t="shared" ref="V566" si="778">U566+1</f>
        <v>2008</v>
      </c>
      <c r="W566" s="123">
        <f t="shared" ref="W566" si="779">V566+1</f>
        <v>2009</v>
      </c>
      <c r="X566" s="123">
        <f t="shared" ref="X566" si="780">W566+1</f>
        <v>2010</v>
      </c>
      <c r="Y566" s="123">
        <f t="shared" ref="Y566" si="781">X566+1</f>
        <v>2011</v>
      </c>
      <c r="Z566" s="123">
        <f t="shared" ref="Z566" si="782">Y566+1</f>
        <v>2012</v>
      </c>
      <c r="AA566" s="123">
        <f t="shared" ref="AA566:AI566" si="783">Z566+1</f>
        <v>2013</v>
      </c>
      <c r="AB566" s="123">
        <f t="shared" si="783"/>
        <v>2014</v>
      </c>
      <c r="AC566" s="123">
        <f t="shared" si="783"/>
        <v>2015</v>
      </c>
      <c r="AD566" s="123">
        <f t="shared" si="783"/>
        <v>2016</v>
      </c>
      <c r="AE566" s="123">
        <f t="shared" si="783"/>
        <v>2017</v>
      </c>
      <c r="AF566" s="123">
        <f t="shared" si="783"/>
        <v>2018</v>
      </c>
      <c r="AG566" s="123">
        <f t="shared" si="783"/>
        <v>2019</v>
      </c>
      <c r="AH566" s="123">
        <f t="shared" si="783"/>
        <v>2020</v>
      </c>
      <c r="AI566" s="123">
        <f t="shared" si="783"/>
        <v>2021</v>
      </c>
    </row>
    <row r="567" spans="2:35" ht="12.75">
      <c r="B567" s="220" t="s">
        <v>385</v>
      </c>
      <c r="C567" s="194"/>
      <c r="D567" s="163">
        <v>188</v>
      </c>
      <c r="E567" s="163">
        <v>176</v>
      </c>
      <c r="F567" s="163">
        <v>180</v>
      </c>
      <c r="G567" s="163">
        <v>204</v>
      </c>
      <c r="H567" s="163">
        <v>213</v>
      </c>
      <c r="I567" s="163">
        <v>214</v>
      </c>
      <c r="J567" s="163">
        <v>211</v>
      </c>
      <c r="K567" s="163">
        <v>222</v>
      </c>
      <c r="L567" s="163">
        <v>240</v>
      </c>
      <c r="M567" s="163">
        <v>221</v>
      </c>
      <c r="N567" s="163">
        <v>212</v>
      </c>
      <c r="O567" s="163">
        <v>201</v>
      </c>
      <c r="P567" s="163">
        <v>198</v>
      </c>
      <c r="Q567" s="163">
        <v>190</v>
      </c>
      <c r="R567" s="163">
        <v>201</v>
      </c>
      <c r="S567" s="163">
        <v>209</v>
      </c>
      <c r="T567" s="163">
        <v>216</v>
      </c>
      <c r="U567" s="163">
        <v>207</v>
      </c>
      <c r="V567" s="163">
        <v>214</v>
      </c>
      <c r="W567" s="163">
        <v>219</v>
      </c>
      <c r="X567" s="163">
        <v>218</v>
      </c>
      <c r="Y567" s="163">
        <v>216</v>
      </c>
      <c r="Z567" s="163">
        <v>231</v>
      </c>
      <c r="AA567" s="163">
        <v>225</v>
      </c>
      <c r="AB567" s="163">
        <v>222</v>
      </c>
      <c r="AC567" s="163">
        <v>241</v>
      </c>
      <c r="AD567" s="163">
        <v>245</v>
      </c>
      <c r="AE567" s="163">
        <v>242</v>
      </c>
      <c r="AF567" s="163">
        <v>239</v>
      </c>
      <c r="AG567" s="163">
        <v>239</v>
      </c>
      <c r="AH567" s="163">
        <v>239</v>
      </c>
      <c r="AI567" s="163">
        <v>239</v>
      </c>
    </row>
    <row r="568" spans="2:35" ht="12.75">
      <c r="B568" s="220" t="s">
        <v>386</v>
      </c>
      <c r="C568" s="194"/>
      <c r="D568" s="163">
        <v>143</v>
      </c>
      <c r="E568" s="163">
        <v>134</v>
      </c>
      <c r="F568" s="163">
        <v>144</v>
      </c>
      <c r="G568" s="163">
        <v>156</v>
      </c>
      <c r="H568" s="163">
        <v>161</v>
      </c>
      <c r="I568" s="163">
        <v>164</v>
      </c>
      <c r="J568" s="163">
        <v>168</v>
      </c>
      <c r="K568" s="163">
        <v>160</v>
      </c>
      <c r="L568" s="163">
        <v>148</v>
      </c>
      <c r="M568" s="163">
        <v>148</v>
      </c>
      <c r="N568" s="163">
        <v>145</v>
      </c>
      <c r="O568" s="163">
        <v>147</v>
      </c>
      <c r="P568" s="163">
        <v>159</v>
      </c>
      <c r="Q568" s="163">
        <v>157</v>
      </c>
      <c r="R568" s="163">
        <v>176</v>
      </c>
      <c r="S568" s="163">
        <v>181</v>
      </c>
      <c r="T568" s="163">
        <v>184</v>
      </c>
      <c r="U568" s="163">
        <v>187</v>
      </c>
      <c r="V568" s="163">
        <v>186</v>
      </c>
      <c r="W568" s="163">
        <v>181</v>
      </c>
      <c r="X568" s="163">
        <v>174</v>
      </c>
      <c r="Y568" s="163">
        <v>179</v>
      </c>
      <c r="Z568" s="163">
        <v>184</v>
      </c>
      <c r="AA568" s="163">
        <v>188</v>
      </c>
      <c r="AB568" s="163">
        <v>190</v>
      </c>
      <c r="AC568" s="163">
        <v>193</v>
      </c>
      <c r="AD568" s="163">
        <v>183</v>
      </c>
      <c r="AE568" s="163">
        <v>191</v>
      </c>
      <c r="AF568" s="163">
        <v>198</v>
      </c>
      <c r="AG568" s="163">
        <v>198</v>
      </c>
      <c r="AH568" s="163">
        <v>198</v>
      </c>
      <c r="AI568" s="163">
        <v>198</v>
      </c>
    </row>
    <row r="569" spans="2:35" ht="12.75">
      <c r="B569" s="220" t="s">
        <v>387</v>
      </c>
      <c r="C569" s="194"/>
      <c r="D569" s="163">
        <v>531</v>
      </c>
      <c r="E569" s="163">
        <v>552</v>
      </c>
      <c r="F569" s="163">
        <v>576</v>
      </c>
      <c r="G569" s="163">
        <v>595</v>
      </c>
      <c r="H569" s="163">
        <v>610</v>
      </c>
      <c r="I569" s="163">
        <v>641</v>
      </c>
      <c r="J569" s="163">
        <v>656</v>
      </c>
      <c r="K569" s="163">
        <v>681</v>
      </c>
      <c r="L569" s="163">
        <v>707</v>
      </c>
      <c r="M569" s="163">
        <v>741</v>
      </c>
      <c r="N569" s="163">
        <v>754</v>
      </c>
      <c r="O569" s="163">
        <v>781</v>
      </c>
      <c r="P569" s="163">
        <v>791</v>
      </c>
      <c r="Q569" s="163">
        <v>802</v>
      </c>
      <c r="R569" s="163">
        <v>838</v>
      </c>
      <c r="S569" s="163">
        <v>857</v>
      </c>
      <c r="T569" s="163">
        <v>874</v>
      </c>
      <c r="U569" s="163">
        <v>905</v>
      </c>
      <c r="V569" s="163">
        <v>922</v>
      </c>
      <c r="W569" s="163">
        <v>936</v>
      </c>
      <c r="X569" s="163">
        <v>926</v>
      </c>
      <c r="Y569" s="163">
        <v>986</v>
      </c>
      <c r="Z569" s="163">
        <v>1028</v>
      </c>
      <c r="AA569" s="163">
        <v>1068</v>
      </c>
      <c r="AB569" s="163">
        <v>1081</v>
      </c>
      <c r="AC569" s="163">
        <v>1108</v>
      </c>
      <c r="AD569" s="163">
        <v>1114</v>
      </c>
      <c r="AE569" s="163">
        <v>1146</v>
      </c>
      <c r="AF569" s="163">
        <v>1132</v>
      </c>
      <c r="AG569" s="163">
        <v>1132</v>
      </c>
      <c r="AH569" s="163">
        <v>1132</v>
      </c>
      <c r="AI569" s="163">
        <v>1132</v>
      </c>
    </row>
    <row r="570" spans="2:35" ht="12.75">
      <c r="B570" s="220" t="s">
        <v>388</v>
      </c>
      <c r="C570" s="194"/>
      <c r="D570" s="163">
        <v>243</v>
      </c>
      <c r="E570" s="163">
        <v>239</v>
      </c>
      <c r="F570" s="163">
        <v>256</v>
      </c>
      <c r="G570" s="163">
        <v>264</v>
      </c>
      <c r="H570" s="163">
        <v>272</v>
      </c>
      <c r="I570" s="163">
        <v>276</v>
      </c>
      <c r="J570" s="163">
        <v>294</v>
      </c>
      <c r="K570" s="163">
        <v>303</v>
      </c>
      <c r="L570" s="163">
        <v>312</v>
      </c>
      <c r="M570" s="163">
        <v>313</v>
      </c>
      <c r="N570" s="163">
        <v>314</v>
      </c>
      <c r="O570" s="163">
        <v>318</v>
      </c>
      <c r="P570" s="163">
        <v>318</v>
      </c>
      <c r="Q570" s="163">
        <v>305</v>
      </c>
      <c r="R570" s="163">
        <v>291</v>
      </c>
      <c r="S570" s="163">
        <v>282</v>
      </c>
      <c r="T570" s="163">
        <v>280.4920744314266</v>
      </c>
      <c r="U570" s="163">
        <v>276.02136457615438</v>
      </c>
      <c r="V570" s="163">
        <v>262.65127498277053</v>
      </c>
      <c r="W570" s="163">
        <v>255.11991729841492</v>
      </c>
      <c r="X570" s="163">
        <v>218.17229496898693</v>
      </c>
      <c r="Y570" s="163">
        <v>214.68297725706412</v>
      </c>
      <c r="Z570" s="163">
        <v>202.53066850447971</v>
      </c>
      <c r="AA570" s="163">
        <v>201.28325292901451</v>
      </c>
      <c r="AB570" s="163">
        <v>197.4596829772571</v>
      </c>
      <c r="AC570" s="163">
        <v>201.40317022742937</v>
      </c>
      <c r="AD570" s="163">
        <v>196.46037215713307</v>
      </c>
      <c r="AE570" s="163">
        <v>192.41075120606479</v>
      </c>
      <c r="AF570" s="163">
        <v>195.6402481047553</v>
      </c>
      <c r="AG570" s="163">
        <v>198.289455547898</v>
      </c>
      <c r="AH570" s="163">
        <v>199.87801516195725</v>
      </c>
      <c r="AI570" s="163">
        <v>201.9614059269469</v>
      </c>
    </row>
    <row r="571" spans="2:35" ht="12.75">
      <c r="B571" s="241"/>
      <c r="C571" s="21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219"/>
      <c r="AH571" s="219"/>
      <c r="AI571" s="219"/>
    </row>
    <row r="572" spans="2:35" ht="12.75">
      <c r="B572" s="24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97"/>
      <c r="AH572" s="197"/>
      <c r="AI572" s="197"/>
    </row>
    <row r="573" spans="2:35" ht="14.25">
      <c r="B573" s="235" t="s">
        <v>441</v>
      </c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2:35" ht="12.75">
      <c r="B574" s="122" t="s">
        <v>128</v>
      </c>
      <c r="C574" s="122" t="s">
        <v>129</v>
      </c>
      <c r="D574" s="123">
        <v>1990</v>
      </c>
      <c r="E574" s="123">
        <f t="shared" ref="E574" si="784">D574+1</f>
        <v>1991</v>
      </c>
      <c r="F574" s="123">
        <f t="shared" ref="F574" si="785">E574+1</f>
        <v>1992</v>
      </c>
      <c r="G574" s="123">
        <f t="shared" ref="G574" si="786">F574+1</f>
        <v>1993</v>
      </c>
      <c r="H574" s="123">
        <f t="shared" ref="H574" si="787">G574+1</f>
        <v>1994</v>
      </c>
      <c r="I574" s="123">
        <f t="shared" ref="I574" si="788">H574+1</f>
        <v>1995</v>
      </c>
      <c r="J574" s="123">
        <f t="shared" ref="J574" si="789">I574+1</f>
        <v>1996</v>
      </c>
      <c r="K574" s="123">
        <f t="shared" ref="K574" si="790">J574+1</f>
        <v>1997</v>
      </c>
      <c r="L574" s="123">
        <f t="shared" ref="L574" si="791">K574+1</f>
        <v>1998</v>
      </c>
      <c r="M574" s="123">
        <f t="shared" ref="M574" si="792">L574+1</f>
        <v>1999</v>
      </c>
      <c r="N574" s="123">
        <f t="shared" ref="N574" si="793">M574+1</f>
        <v>2000</v>
      </c>
      <c r="O574" s="123">
        <f t="shared" ref="O574" si="794">N574+1</f>
        <v>2001</v>
      </c>
      <c r="P574" s="123">
        <f t="shared" ref="P574" si="795">O574+1</f>
        <v>2002</v>
      </c>
      <c r="Q574" s="123">
        <f t="shared" ref="Q574" si="796">P574+1</f>
        <v>2003</v>
      </c>
      <c r="R574" s="123">
        <f t="shared" ref="R574" si="797">Q574+1</f>
        <v>2004</v>
      </c>
      <c r="S574" s="123">
        <f t="shared" ref="S574" si="798">R574+1</f>
        <v>2005</v>
      </c>
      <c r="T574" s="123">
        <f t="shared" ref="T574" si="799">S574+1</f>
        <v>2006</v>
      </c>
      <c r="U574" s="123">
        <f t="shared" ref="U574" si="800">T574+1</f>
        <v>2007</v>
      </c>
      <c r="V574" s="123">
        <f t="shared" ref="V574" si="801">U574+1</f>
        <v>2008</v>
      </c>
      <c r="W574" s="123">
        <f t="shared" ref="W574" si="802">V574+1</f>
        <v>2009</v>
      </c>
      <c r="X574" s="123">
        <f t="shared" ref="X574" si="803">W574+1</f>
        <v>2010</v>
      </c>
      <c r="Y574" s="123">
        <f t="shared" ref="Y574" si="804">X574+1</f>
        <v>2011</v>
      </c>
      <c r="Z574" s="123">
        <f t="shared" ref="Z574" si="805">Y574+1</f>
        <v>2012</v>
      </c>
      <c r="AA574" s="123">
        <f t="shared" ref="AA574" si="806">Z574+1</f>
        <v>2013</v>
      </c>
      <c r="AB574" s="123">
        <f t="shared" ref="AB574:AI574" si="807">AA574+1</f>
        <v>2014</v>
      </c>
      <c r="AC574" s="123">
        <f t="shared" si="807"/>
        <v>2015</v>
      </c>
      <c r="AD574" s="123">
        <f t="shared" si="807"/>
        <v>2016</v>
      </c>
      <c r="AE574" s="123">
        <f t="shared" si="807"/>
        <v>2017</v>
      </c>
      <c r="AF574" s="123">
        <f t="shared" si="807"/>
        <v>2018</v>
      </c>
      <c r="AG574" s="123">
        <f t="shared" si="807"/>
        <v>2019</v>
      </c>
      <c r="AH574" s="123">
        <f t="shared" si="807"/>
        <v>2020</v>
      </c>
      <c r="AI574" s="123">
        <f t="shared" si="807"/>
        <v>2021</v>
      </c>
    </row>
    <row r="575" spans="2:35" ht="14.25">
      <c r="B575" s="337" t="s">
        <v>389</v>
      </c>
      <c r="C575" s="133" t="s">
        <v>390</v>
      </c>
      <c r="D575" s="323">
        <v>926030</v>
      </c>
      <c r="E575" s="323">
        <v>1151120</v>
      </c>
      <c r="F575" s="323">
        <v>1332295</v>
      </c>
      <c r="G575" s="323">
        <v>1327950</v>
      </c>
      <c r="H575" s="323">
        <v>1412957</v>
      </c>
      <c r="I575" s="323">
        <v>1411534</v>
      </c>
      <c r="J575" s="323">
        <v>1357862</v>
      </c>
      <c r="K575" s="323">
        <v>1305163</v>
      </c>
      <c r="L575" s="323">
        <v>1216297</v>
      </c>
      <c r="M575" s="323">
        <v>1169460</v>
      </c>
      <c r="N575" s="323">
        <v>1099979</v>
      </c>
      <c r="O575" s="323">
        <v>1108400</v>
      </c>
      <c r="P575" s="323">
        <v>1077581</v>
      </c>
      <c r="Q575" s="323">
        <v>1034947</v>
      </c>
      <c r="R575" s="323">
        <v>959816</v>
      </c>
      <c r="S575" s="323">
        <v>859389</v>
      </c>
      <c r="T575" s="323">
        <v>789558</v>
      </c>
      <c r="U575" s="323">
        <v>519011</v>
      </c>
      <c r="V575" s="323">
        <v>417919</v>
      </c>
      <c r="W575" s="323">
        <v>389749</v>
      </c>
      <c r="X575" s="323">
        <v>320110</v>
      </c>
      <c r="Y575" s="323">
        <v>314155</v>
      </c>
      <c r="Z575" s="323">
        <v>292971</v>
      </c>
      <c r="AA575" s="323">
        <v>253218</v>
      </c>
      <c r="AB575" s="323">
        <v>1111265</v>
      </c>
      <c r="AC575" s="323">
        <v>219011</v>
      </c>
      <c r="AD575" s="323">
        <v>219011</v>
      </c>
      <c r="AE575" s="323">
        <v>234691</v>
      </c>
      <c r="AF575" s="323">
        <v>211842</v>
      </c>
      <c r="AG575" s="323">
        <v>265728</v>
      </c>
      <c r="AH575" s="323">
        <v>283333</v>
      </c>
      <c r="AI575" s="323">
        <v>330111</v>
      </c>
    </row>
    <row r="576" spans="2:35" ht="14.25">
      <c r="B576" s="142" t="s">
        <v>391</v>
      </c>
      <c r="C576" s="133" t="s">
        <v>390</v>
      </c>
      <c r="D576" s="147" t="s">
        <v>367</v>
      </c>
      <c r="E576" s="147" t="s">
        <v>367</v>
      </c>
      <c r="F576" s="147" t="s">
        <v>367</v>
      </c>
      <c r="G576" s="147" t="s">
        <v>367</v>
      </c>
      <c r="H576" s="147" t="s">
        <v>367</v>
      </c>
      <c r="I576" s="147" t="s">
        <v>367</v>
      </c>
      <c r="J576" s="147" t="s">
        <v>367</v>
      </c>
      <c r="K576" s="147" t="s">
        <v>367</v>
      </c>
      <c r="L576" s="147" t="s">
        <v>367</v>
      </c>
      <c r="M576" s="147" t="s">
        <v>367</v>
      </c>
      <c r="N576" s="147" t="s">
        <v>367</v>
      </c>
      <c r="O576" s="147" t="s">
        <v>367</v>
      </c>
      <c r="P576" s="147" t="s">
        <v>367</v>
      </c>
      <c r="Q576" s="147" t="s">
        <v>367</v>
      </c>
      <c r="R576" s="147" t="s">
        <v>367</v>
      </c>
      <c r="S576" s="147" t="s">
        <v>367</v>
      </c>
      <c r="T576" s="147">
        <v>7822.17</v>
      </c>
      <c r="U576" s="147">
        <v>3041.9549999999999</v>
      </c>
      <c r="V576" s="147">
        <v>1453.5450000000001</v>
      </c>
      <c r="W576" s="147">
        <v>1048.95</v>
      </c>
      <c r="X576" s="147">
        <v>914.08500000000004</v>
      </c>
      <c r="Y576" s="147">
        <v>779.22</v>
      </c>
      <c r="Z576" s="147">
        <v>449.55</v>
      </c>
      <c r="AA576" s="147">
        <v>509.49</v>
      </c>
      <c r="AB576" s="147" t="s">
        <v>367</v>
      </c>
      <c r="AC576" s="147" t="s">
        <v>367</v>
      </c>
      <c r="AD576" s="147" t="s">
        <v>367</v>
      </c>
      <c r="AE576" s="147" t="s">
        <v>367</v>
      </c>
      <c r="AF576" s="147" t="s">
        <v>367</v>
      </c>
      <c r="AG576" s="147" t="s">
        <v>367</v>
      </c>
      <c r="AH576" s="147" t="s">
        <v>367</v>
      </c>
      <c r="AI576" s="147" t="s">
        <v>367</v>
      </c>
    </row>
    <row r="577" spans="2:35" ht="12.75">
      <c r="B577" s="241"/>
      <c r="C577" s="219"/>
      <c r="AG577" s="216"/>
      <c r="AH577" s="216"/>
      <c r="AI577" s="216"/>
    </row>
  </sheetData>
  <dataConsolidate/>
  <mergeCells count="18">
    <mergeCell ref="B490:B491"/>
    <mergeCell ref="B481:B482"/>
    <mergeCell ref="B487:B488"/>
    <mergeCell ref="B474:B475"/>
    <mergeCell ref="B199:B200"/>
    <mergeCell ref="B358:B359"/>
    <mergeCell ref="B549:B550"/>
    <mergeCell ref="B500:B501"/>
    <mergeCell ref="B509:B510"/>
    <mergeCell ref="B519:B520"/>
    <mergeCell ref="B529:B530"/>
    <mergeCell ref="B539:B540"/>
    <mergeCell ref="D279:AI279"/>
    <mergeCell ref="D282:AI282"/>
    <mergeCell ref="D299:AI299"/>
    <mergeCell ref="D302:AI302"/>
    <mergeCell ref="B175:B176"/>
    <mergeCell ref="B192:B193"/>
  </mergeCells>
  <phoneticPr fontId="2"/>
  <pageMargins left="0.25" right="0.25" top="0.75" bottom="0.75" header="0.3" footer="0.3"/>
  <pageSetup paperSize="9" orientation="landscape" verticalDpi="200" r:id="rId1"/>
  <headerFooter alignWithMargins="0"/>
  <ignoredErrors>
    <ignoredError sqref="D20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Contents</vt:lpstr>
      <vt:lpstr>NIR第4章_排出量</vt:lpstr>
      <vt:lpstr>NIR第4章_排出量以外のデータ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GIO-C</dc:creator>
  <cp:keywords/>
  <dc:description/>
  <cp:lastModifiedBy>Hirata</cp:lastModifiedBy>
  <cp:revision/>
  <dcterms:created xsi:type="dcterms:W3CDTF">1997-01-08T22:48:59Z</dcterms:created>
  <dcterms:modified xsi:type="dcterms:W3CDTF">2023-05-26T05:18:10Z</dcterms:modified>
  <cp:category/>
  <cp:contentStatus/>
</cp:coreProperties>
</file>