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nds.nies.go.jp\esd\main\b42_温室効果ガスインベントリオフィス\b16gio\2023PJ\GIOウェブサイト\4. アウトリーチ（NIRデータの公開）\公開ファイル\"/>
    </mc:Choice>
  </mc:AlternateContent>
  <xr:revisionPtr revIDLastSave="0" documentId="13_ncr:1_{327668FF-35AA-4582-A042-3ABD234A9640}" xr6:coauthVersionLast="47" xr6:coauthVersionMax="47" xr10:uidLastSave="{00000000-0000-0000-0000-000000000000}"/>
  <bookViews>
    <workbookView xWindow="-110" yWindow="-110" windowWidth="19420" windowHeight="10420" tabRatio="868" xr2:uid="{00000000-000D-0000-FFFF-FFFF00000000}"/>
  </bookViews>
  <sheets>
    <sheet name="Contents" sheetId="15" r:id="rId1"/>
    <sheet name="排出量_1A_J" sheetId="33" r:id="rId2"/>
    <sheet name="Indicators" sheetId="34" r:id="rId3"/>
    <sheet name="RASA_summary" sheetId="18" r:id="rId4"/>
    <sheet name="RASA_detail" sheetId="19" r:id="rId5"/>
    <sheet name="CEF" sheetId="20" r:id="rId6"/>
    <sheet name="BFG_CG_EF" sheetId="21" r:id="rId7"/>
    <sheet name="AD_Trend" sheetId="22" r:id="rId8"/>
    <sheet name="GCV" sheetId="23" r:id="rId9"/>
    <sheet name="1A_misc" sheetId="24" r:id="rId10"/>
    <sheet name="Transport" sheetId="39" r:id="rId11"/>
    <sheet name="Waste" sheetId="25" r:id="rId12"/>
    <sheet name="排出量_1B" sheetId="26" r:id="rId13"/>
    <sheet name="1B_misc" sheetId="27" r:id="rId14"/>
  </sheets>
  <definedNames>
    <definedName name="GWP_CH4">25</definedName>
    <definedName name="GWP_N2O">298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9" i="15" l="1"/>
  <c r="U59" i="27"/>
  <c r="U38" i="27"/>
  <c r="U26" i="27"/>
  <c r="AB5" i="39"/>
  <c r="AC5" i="39" s="1"/>
  <c r="AD5" i="39" s="1"/>
  <c r="AE5" i="39" s="1"/>
  <c r="AF5" i="39" s="1"/>
  <c r="AG5" i="39" s="1"/>
  <c r="AH5" i="39" s="1"/>
  <c r="AI5" i="39" s="1"/>
  <c r="AJ5" i="39" s="1"/>
  <c r="AK5" i="39" s="1"/>
  <c r="AL5" i="39" s="1"/>
  <c r="AM5" i="39" s="1"/>
  <c r="AN5" i="39" s="1"/>
  <c r="AO5" i="39" s="1"/>
  <c r="AP5" i="39" s="1"/>
  <c r="AQ5" i="39" s="1"/>
  <c r="AR5" i="39" s="1"/>
  <c r="AS5" i="39" s="1"/>
  <c r="AT5" i="39" s="1"/>
  <c r="AU5" i="39" s="1"/>
  <c r="AV5" i="39" s="1"/>
  <c r="AW5" i="39" s="1"/>
  <c r="AX5" i="39" s="1"/>
  <c r="AY5" i="39" s="1"/>
  <c r="AZ5" i="39" s="1"/>
  <c r="BA5" i="39" s="1"/>
  <c r="BB5" i="39" s="1"/>
  <c r="BC5" i="39" s="1"/>
  <c r="BD5" i="39" s="1"/>
  <c r="BE5" i="39" s="1"/>
  <c r="BF5" i="39" s="1"/>
  <c r="V11" i="39"/>
  <c r="V24" i="39" s="1"/>
  <c r="V46" i="39" s="1"/>
  <c r="V68" i="39" s="1"/>
  <c r="AM12" i="39"/>
  <c r="AN12" i="39" s="1"/>
  <c r="AO12" i="39" s="1"/>
  <c r="AP12" i="39" s="1"/>
  <c r="AQ12" i="39" s="1"/>
  <c r="AR12" i="39" s="1"/>
  <c r="AS12" i="39" s="1"/>
  <c r="AT12" i="39" s="1"/>
  <c r="AU12" i="39" s="1"/>
  <c r="AV12" i="39" s="1"/>
  <c r="AW12" i="39" s="1"/>
  <c r="AX12" i="39" s="1"/>
  <c r="AY12" i="39" s="1"/>
  <c r="AZ12" i="39" s="1"/>
  <c r="BA12" i="39" s="1"/>
  <c r="BB12" i="39" s="1"/>
  <c r="BC12" i="39" s="1"/>
  <c r="BD12" i="39" s="1"/>
  <c r="BE12" i="39" s="1"/>
  <c r="BF12" i="39" s="1"/>
  <c r="AB25" i="39"/>
  <c r="AC25" i="39" s="1"/>
  <c r="AD25" i="39" s="1"/>
  <c r="AE25" i="39" s="1"/>
  <c r="AF25" i="39" s="1"/>
  <c r="AG25" i="39" s="1"/>
  <c r="AH25" i="39" s="1"/>
  <c r="AI25" i="39" s="1"/>
  <c r="AJ25" i="39" s="1"/>
  <c r="AK25" i="39" s="1"/>
  <c r="AL25" i="39" s="1"/>
  <c r="AM25" i="39" s="1"/>
  <c r="AN25" i="39" s="1"/>
  <c r="AO25" i="39" s="1"/>
  <c r="AP25" i="39" s="1"/>
  <c r="AQ25" i="39" s="1"/>
  <c r="AR25" i="39" s="1"/>
  <c r="AS25" i="39" s="1"/>
  <c r="AT25" i="39" s="1"/>
  <c r="AU25" i="39" s="1"/>
  <c r="AV25" i="39" s="1"/>
  <c r="AW25" i="39" s="1"/>
  <c r="AX25" i="39" s="1"/>
  <c r="AY25" i="39" s="1"/>
  <c r="AZ25" i="39" s="1"/>
  <c r="BA25" i="39" s="1"/>
  <c r="BB25" i="39" s="1"/>
  <c r="BC25" i="39" s="1"/>
  <c r="BD25" i="39" s="1"/>
  <c r="BE25" i="39" s="1"/>
  <c r="BF25" i="39" s="1"/>
  <c r="AA39" i="39"/>
  <c r="AB39" i="39"/>
  <c r="AC39" i="39"/>
  <c r="AD39" i="39"/>
  <c r="AE39" i="39"/>
  <c r="AF39" i="39"/>
  <c r="AG39" i="39"/>
  <c r="AH39" i="39"/>
  <c r="AI39" i="39"/>
  <c r="AJ39" i="39"/>
  <c r="AK39" i="39"/>
  <c r="AL39" i="39"/>
  <c r="AM39" i="39"/>
  <c r="AN39" i="39"/>
  <c r="AO39" i="39"/>
  <c r="AP39" i="39"/>
  <c r="AQ39" i="39"/>
  <c r="AR39" i="39"/>
  <c r="AS39" i="39"/>
  <c r="AT39" i="39"/>
  <c r="AU39" i="39"/>
  <c r="AV39" i="39"/>
  <c r="AW39" i="39"/>
  <c r="AX39" i="39"/>
  <c r="AY39" i="39"/>
  <c r="AZ39" i="39"/>
  <c r="BA39" i="39"/>
  <c r="BB39" i="39"/>
  <c r="BC39" i="39"/>
  <c r="BD39" i="39"/>
  <c r="BE39" i="39"/>
  <c r="BF39" i="39"/>
  <c r="AB47" i="39"/>
  <c r="AC47" i="39" s="1"/>
  <c r="AD47" i="39" s="1"/>
  <c r="AE47" i="39" s="1"/>
  <c r="AF47" i="39" s="1"/>
  <c r="AG47" i="39" s="1"/>
  <c r="AH47" i="39" s="1"/>
  <c r="AI47" i="39" s="1"/>
  <c r="AJ47" i="39" s="1"/>
  <c r="AK47" i="39" s="1"/>
  <c r="AL47" i="39" s="1"/>
  <c r="AM47" i="39" s="1"/>
  <c r="AN47" i="39" s="1"/>
  <c r="AO47" i="39" s="1"/>
  <c r="AP47" i="39" s="1"/>
  <c r="AQ47" i="39" s="1"/>
  <c r="AR47" i="39" s="1"/>
  <c r="AS47" i="39" s="1"/>
  <c r="AT47" i="39" s="1"/>
  <c r="AU47" i="39" s="1"/>
  <c r="AV47" i="39" s="1"/>
  <c r="AW47" i="39" s="1"/>
  <c r="AX47" i="39" s="1"/>
  <c r="AY47" i="39" s="1"/>
  <c r="AZ47" i="39" s="1"/>
  <c r="BA47" i="39" s="1"/>
  <c r="BB47" i="39" s="1"/>
  <c r="BC47" i="39" s="1"/>
  <c r="BD47" i="39" s="1"/>
  <c r="BE47" i="39" s="1"/>
  <c r="BF47" i="39" s="1"/>
  <c r="AA61" i="39"/>
  <c r="AB61" i="39"/>
  <c r="AC61" i="39"/>
  <c r="AD61" i="39"/>
  <c r="AE61" i="39"/>
  <c r="AF61" i="39"/>
  <c r="AG61" i="39"/>
  <c r="AH61" i="39"/>
  <c r="AI61" i="39"/>
  <c r="AJ61" i="39"/>
  <c r="AK61" i="39"/>
  <c r="AL61" i="39"/>
  <c r="AM61" i="39"/>
  <c r="AN61" i="39"/>
  <c r="AO61" i="39"/>
  <c r="AP61" i="39"/>
  <c r="AQ61" i="39"/>
  <c r="AR61" i="39"/>
  <c r="AS61" i="39"/>
  <c r="AT61" i="39"/>
  <c r="AU61" i="39"/>
  <c r="AV61" i="39"/>
  <c r="AW61" i="39"/>
  <c r="AX61" i="39"/>
  <c r="AY61" i="39"/>
  <c r="AZ61" i="39"/>
  <c r="BA61" i="39"/>
  <c r="BB61" i="39"/>
  <c r="BC61" i="39"/>
  <c r="BD61" i="39"/>
  <c r="BE61" i="39"/>
  <c r="BF61" i="39"/>
  <c r="AB69" i="39"/>
  <c r="AC69" i="39" s="1"/>
  <c r="AD69" i="39" s="1"/>
  <c r="AE69" i="39" s="1"/>
  <c r="AF69" i="39" s="1"/>
  <c r="AG69" i="39" s="1"/>
  <c r="AH69" i="39" s="1"/>
  <c r="AI69" i="39" s="1"/>
  <c r="AJ69" i="39" s="1"/>
  <c r="AK69" i="39" s="1"/>
  <c r="AL69" i="39" s="1"/>
  <c r="AM69" i="39" s="1"/>
  <c r="AN69" i="39" s="1"/>
  <c r="AO69" i="39" s="1"/>
  <c r="AP69" i="39" s="1"/>
  <c r="AQ69" i="39" s="1"/>
  <c r="AR69" i="39" s="1"/>
  <c r="AS69" i="39" s="1"/>
  <c r="AT69" i="39" s="1"/>
  <c r="AU69" i="39" s="1"/>
  <c r="AV69" i="39" s="1"/>
  <c r="AW69" i="39" s="1"/>
  <c r="AX69" i="39" s="1"/>
  <c r="AY69" i="39" s="1"/>
  <c r="AZ69" i="39" s="1"/>
  <c r="BA69" i="39" s="1"/>
  <c r="BB69" i="39" s="1"/>
  <c r="BC69" i="39" s="1"/>
  <c r="BD69" i="39" s="1"/>
  <c r="BE69" i="39" s="1"/>
  <c r="BF69" i="39" s="1"/>
  <c r="AB90" i="39"/>
  <c r="AC90" i="39" s="1"/>
  <c r="AD90" i="39" s="1"/>
  <c r="AE90" i="39" s="1"/>
  <c r="AF90" i="39" s="1"/>
  <c r="AG90" i="39" s="1"/>
  <c r="AH90" i="39" s="1"/>
  <c r="AI90" i="39" s="1"/>
  <c r="AJ90" i="39" s="1"/>
  <c r="AK90" i="39" s="1"/>
  <c r="AL90" i="39" s="1"/>
  <c r="AM90" i="39" s="1"/>
  <c r="AN90" i="39" s="1"/>
  <c r="AO90" i="39" s="1"/>
  <c r="AP90" i="39" s="1"/>
  <c r="AQ90" i="39" s="1"/>
  <c r="AR90" i="39" s="1"/>
  <c r="AS90" i="39" s="1"/>
  <c r="AT90" i="39" s="1"/>
  <c r="AU90" i="39" s="1"/>
  <c r="AV90" i="39" s="1"/>
  <c r="AW90" i="39" s="1"/>
  <c r="AX90" i="39" s="1"/>
  <c r="AY90" i="39" s="1"/>
  <c r="AZ90" i="39" s="1"/>
  <c r="BA90" i="39" s="1"/>
  <c r="BB90" i="39" s="1"/>
  <c r="BC90" i="39" s="1"/>
  <c r="BD90" i="39" s="1"/>
  <c r="BE90" i="39" s="1"/>
  <c r="BF90" i="39" s="1"/>
  <c r="AB111" i="39"/>
  <c r="AC111" i="39" s="1"/>
  <c r="AD111" i="39" s="1"/>
  <c r="AE111" i="39" s="1"/>
  <c r="AF111" i="39" s="1"/>
  <c r="AG111" i="39" s="1"/>
  <c r="AH111" i="39" s="1"/>
  <c r="AI111" i="39" s="1"/>
  <c r="AJ111" i="39" s="1"/>
  <c r="AK111" i="39" s="1"/>
  <c r="AL111" i="39" s="1"/>
  <c r="AM111" i="39" s="1"/>
  <c r="AN111" i="39" s="1"/>
  <c r="AO111" i="39" s="1"/>
  <c r="AP111" i="39" s="1"/>
  <c r="AQ111" i="39" s="1"/>
  <c r="AR111" i="39" s="1"/>
  <c r="AS111" i="39" s="1"/>
  <c r="AT111" i="39" s="1"/>
  <c r="AU111" i="39" s="1"/>
  <c r="AV111" i="39" s="1"/>
  <c r="AW111" i="39" s="1"/>
  <c r="AX111" i="39" s="1"/>
  <c r="AY111" i="39" s="1"/>
  <c r="AZ111" i="39" s="1"/>
  <c r="BA111" i="39" s="1"/>
  <c r="BB111" i="39" s="1"/>
  <c r="BC111" i="39" s="1"/>
  <c r="BD111" i="39" s="1"/>
  <c r="BE111" i="39" s="1"/>
  <c r="BF111" i="39" s="1"/>
  <c r="AB133" i="39"/>
  <c r="AC133" i="39" s="1"/>
  <c r="AD133" i="39" s="1"/>
  <c r="AE133" i="39" s="1"/>
  <c r="AF133" i="39" s="1"/>
  <c r="AG133" i="39" s="1"/>
  <c r="AH133" i="39" s="1"/>
  <c r="AI133" i="39" s="1"/>
  <c r="AJ133" i="39" s="1"/>
  <c r="AK133" i="39" s="1"/>
  <c r="AL133" i="39" s="1"/>
  <c r="AM133" i="39" s="1"/>
  <c r="AN133" i="39" s="1"/>
  <c r="AO133" i="39" s="1"/>
  <c r="AP133" i="39" s="1"/>
  <c r="AQ133" i="39" s="1"/>
  <c r="AR133" i="39" s="1"/>
  <c r="AS133" i="39" s="1"/>
  <c r="AT133" i="39" s="1"/>
  <c r="AU133" i="39" s="1"/>
  <c r="AV133" i="39" s="1"/>
  <c r="AW133" i="39" s="1"/>
  <c r="AX133" i="39" s="1"/>
  <c r="AY133" i="39" s="1"/>
  <c r="AZ133" i="39" s="1"/>
  <c r="BA133" i="39" s="1"/>
  <c r="BB133" i="39" s="1"/>
  <c r="BC133" i="39" s="1"/>
  <c r="BD133" i="39" s="1"/>
  <c r="BE133" i="39" s="1"/>
  <c r="BF133" i="39" s="1"/>
  <c r="AT148" i="39"/>
  <c r="AS148" i="39" s="1"/>
  <c r="AR148" i="39" s="1"/>
  <c r="AQ148" i="39" s="1"/>
  <c r="AP148" i="39" s="1"/>
  <c r="AO148" i="39" s="1"/>
  <c r="AN148" i="39" s="1"/>
  <c r="AM148" i="39" s="1"/>
  <c r="AL148" i="39" s="1"/>
  <c r="AK148" i="39" s="1"/>
  <c r="AJ148" i="39" s="1"/>
  <c r="AI148" i="39" s="1"/>
  <c r="AH148" i="39" s="1"/>
  <c r="AG148" i="39" s="1"/>
  <c r="AF148" i="39" s="1"/>
  <c r="AE148" i="39" s="1"/>
  <c r="AD148" i="39" s="1"/>
  <c r="AC148" i="39" s="1"/>
  <c r="AB148" i="39" s="1"/>
  <c r="AA148" i="39" s="1"/>
  <c r="AB155" i="39"/>
  <c r="AC155" i="39" s="1"/>
  <c r="AD155" i="39" s="1"/>
  <c r="AE155" i="39" s="1"/>
  <c r="AF155" i="39" s="1"/>
  <c r="AG155" i="39" s="1"/>
  <c r="AH155" i="39" s="1"/>
  <c r="AI155" i="39" s="1"/>
  <c r="AJ155" i="39" s="1"/>
  <c r="AK155" i="39" s="1"/>
  <c r="AL155" i="39" s="1"/>
  <c r="AM155" i="39" s="1"/>
  <c r="AN155" i="39" s="1"/>
  <c r="AO155" i="39" s="1"/>
  <c r="AP155" i="39" s="1"/>
  <c r="AQ155" i="39" s="1"/>
  <c r="AR155" i="39" s="1"/>
  <c r="AS155" i="39" s="1"/>
  <c r="AT155" i="39" s="1"/>
  <c r="AU155" i="39" s="1"/>
  <c r="AV155" i="39" s="1"/>
  <c r="AW155" i="39" s="1"/>
  <c r="AX155" i="39" s="1"/>
  <c r="AY155" i="39" s="1"/>
  <c r="AZ155" i="39" s="1"/>
  <c r="BA155" i="39" s="1"/>
  <c r="BB155" i="39" s="1"/>
  <c r="BC155" i="39" s="1"/>
  <c r="BD155" i="39" s="1"/>
  <c r="BE155" i="39" s="1"/>
  <c r="BF155" i="39" s="1"/>
  <c r="AB182" i="39"/>
  <c r="AC182" i="39" s="1"/>
  <c r="AD182" i="39" s="1"/>
  <c r="AE182" i="39" s="1"/>
  <c r="AF182" i="39" s="1"/>
  <c r="AG182" i="39" s="1"/>
  <c r="AH182" i="39" s="1"/>
  <c r="AI182" i="39" s="1"/>
  <c r="AJ182" i="39" s="1"/>
  <c r="AK182" i="39" s="1"/>
  <c r="AL182" i="39" s="1"/>
  <c r="AM182" i="39" s="1"/>
  <c r="AN182" i="39" s="1"/>
  <c r="AO182" i="39" s="1"/>
  <c r="AP182" i="39" s="1"/>
  <c r="AQ182" i="39" s="1"/>
  <c r="AR182" i="39" s="1"/>
  <c r="AS182" i="39" s="1"/>
  <c r="AT182" i="39" s="1"/>
  <c r="AU182" i="39" s="1"/>
  <c r="AV182" i="39" s="1"/>
  <c r="AW182" i="39" s="1"/>
  <c r="AX182" i="39" s="1"/>
  <c r="AY182" i="39" s="1"/>
  <c r="AZ182" i="39" s="1"/>
  <c r="BA182" i="39" s="1"/>
  <c r="BB182" i="39" s="1"/>
  <c r="BC182" i="39" s="1"/>
  <c r="BD182" i="39" s="1"/>
  <c r="BE182" i="39" s="1"/>
  <c r="BF182" i="39" s="1"/>
  <c r="AB187" i="39"/>
  <c r="AC187" i="39" s="1"/>
  <c r="AD187" i="39" s="1"/>
  <c r="AE187" i="39" s="1"/>
  <c r="AF187" i="39" s="1"/>
  <c r="AG187" i="39" s="1"/>
  <c r="AH187" i="39" s="1"/>
  <c r="AI187" i="39" s="1"/>
  <c r="AJ187" i="39" s="1"/>
  <c r="AK187" i="39" s="1"/>
  <c r="AL187" i="39" s="1"/>
  <c r="AM187" i="39" s="1"/>
  <c r="AN187" i="39" s="1"/>
  <c r="AO187" i="39" s="1"/>
  <c r="AP187" i="39" s="1"/>
  <c r="AQ187" i="39" s="1"/>
  <c r="AR187" i="39" s="1"/>
  <c r="AS187" i="39" s="1"/>
  <c r="AT187" i="39" s="1"/>
  <c r="AU187" i="39" s="1"/>
  <c r="AV187" i="39" s="1"/>
  <c r="AW187" i="39" s="1"/>
  <c r="AX187" i="39" s="1"/>
  <c r="AY187" i="39" s="1"/>
  <c r="AZ187" i="39" s="1"/>
  <c r="BA187" i="39" s="1"/>
  <c r="BB187" i="39" s="1"/>
  <c r="BC187" i="39" s="1"/>
  <c r="BD187" i="39" s="1"/>
  <c r="BE187" i="39" s="1"/>
  <c r="BF187" i="39" s="1"/>
  <c r="V89" i="39" l="1"/>
  <c r="V110" i="39" s="1"/>
  <c r="V132" i="39" s="1"/>
  <c r="V154" i="39"/>
  <c r="V181" i="39" s="1"/>
  <c r="V186" i="39" s="1"/>
  <c r="BF16" i="25"/>
  <c r="BF28" i="25"/>
  <c r="BF29" i="25" s="1"/>
  <c r="BF41" i="25"/>
  <c r="BF42" i="25" s="1"/>
  <c r="BF23" i="24"/>
  <c r="BF4" i="33"/>
  <c r="BF8" i="21" l="1"/>
  <c r="BF11" i="21" s="1"/>
  <c r="BF15" i="21" s="1"/>
  <c r="BF5" i="33"/>
  <c r="BF29" i="21"/>
  <c r="BF33" i="21" s="1"/>
  <c r="BF58" i="33"/>
  <c r="BF43" i="33"/>
  <c r="BF31" i="33"/>
  <c r="BF10" i="22"/>
  <c r="BF23" i="33"/>
  <c r="BF62" i="33"/>
  <c r="BF17" i="33"/>
  <c r="BF70" i="33"/>
  <c r="BF49" i="33"/>
  <c r="BF34" i="22"/>
  <c r="BF9" i="33"/>
  <c r="BF76" i="33"/>
  <c r="BF35" i="33"/>
  <c r="BF46" i="22"/>
  <c r="BF22" i="22"/>
  <c r="BF30" i="33" l="1"/>
  <c r="BF56" i="33"/>
  <c r="BF83" i="33"/>
  <c r="BF59" i="19"/>
  <c r="BF58" i="19"/>
  <c r="BF57" i="19"/>
  <c r="BF56" i="19"/>
  <c r="BF11" i="19"/>
  <c r="BF10" i="19"/>
  <c r="BF7" i="19" l="1"/>
  <c r="BF17" i="19"/>
  <c r="BF54" i="18"/>
  <c r="BF14" i="19"/>
  <c r="BF55" i="18"/>
  <c r="BF15" i="19"/>
  <c r="BF16" i="19"/>
  <c r="BF22" i="19" s="1"/>
  <c r="BF84" i="33"/>
  <c r="BF57" i="33"/>
  <c r="BF25" i="18"/>
  <c r="BF24" i="18"/>
  <c r="BF20" i="18"/>
  <c r="BF42" i="18"/>
  <c r="BF50" i="18"/>
  <c r="BF13" i="19"/>
  <c r="BF19" i="19" s="1"/>
  <c r="BF61" i="19" s="1"/>
  <c r="BF9" i="19"/>
  <c r="BF21" i="19" s="1"/>
  <c r="BF63" i="19" s="1"/>
  <c r="BF23" i="18"/>
  <c r="BF8" i="19"/>
  <c r="BF53" i="18"/>
  <c r="BF12" i="18"/>
  <c r="BF20" i="19" l="1"/>
  <c r="BF62" i="19" s="1"/>
  <c r="BF12" i="19"/>
  <c r="BF85" i="33"/>
  <c r="BF28" i="18"/>
  <c r="BF58" i="18"/>
  <c r="BF6" i="19"/>
  <c r="BF18" i="19" s="1"/>
  <c r="BF60" i="19" s="1"/>
  <c r="AB33" i="27" l="1"/>
  <c r="AC33" i="27" s="1"/>
  <c r="AD33" i="27" s="1"/>
  <c r="AE33" i="27" s="1"/>
  <c r="AF33" i="27" s="1"/>
  <c r="AG33" i="27" s="1"/>
  <c r="AH33" i="27" s="1"/>
  <c r="AI33" i="27" s="1"/>
  <c r="AJ33" i="27" s="1"/>
  <c r="AK33" i="27" s="1"/>
  <c r="AL33" i="27" s="1"/>
  <c r="AM33" i="27" s="1"/>
  <c r="AN33" i="27" s="1"/>
  <c r="AO33" i="27" s="1"/>
  <c r="AP33" i="27" s="1"/>
  <c r="AQ33" i="27" s="1"/>
  <c r="AR33" i="27" s="1"/>
  <c r="AS33" i="27" s="1"/>
  <c r="AT33" i="27" s="1"/>
  <c r="AU33" i="27" s="1"/>
  <c r="AV33" i="27" s="1"/>
  <c r="AW33" i="27" s="1"/>
  <c r="AX33" i="27" s="1"/>
  <c r="AY33" i="27" s="1"/>
  <c r="AZ33" i="27" s="1"/>
  <c r="BA33" i="27" s="1"/>
  <c r="BB33" i="27" s="1"/>
  <c r="BC33" i="27" s="1"/>
  <c r="BD33" i="27" s="1"/>
  <c r="BE33" i="27" s="1"/>
  <c r="BF33" i="27" s="1"/>
  <c r="BF12" i="26" l="1"/>
  <c r="BF20" i="26"/>
  <c r="BF21" i="26" s="1"/>
  <c r="BF29" i="26"/>
  <c r="BF30" i="26" s="1"/>
  <c r="BF31" i="26" l="1"/>
  <c r="C10" i="15"/>
  <c r="C11" i="15"/>
  <c r="C13" i="15"/>
  <c r="C14" i="15"/>
  <c r="C20" i="15"/>
  <c r="C21" i="15"/>
  <c r="C18" i="15"/>
  <c r="C17" i="15"/>
  <c r="C16" i="15"/>
  <c r="AZ41" i="25"/>
  <c r="AZ42" i="25" s="1"/>
  <c r="AV41" i="25"/>
  <c r="AV42" i="25" s="1"/>
  <c r="AR41" i="25"/>
  <c r="AR42" i="25" s="1"/>
  <c r="AN41" i="25"/>
  <c r="AN42" i="25" s="1"/>
  <c r="AJ41" i="25"/>
  <c r="AJ42" i="25" s="1"/>
  <c r="AF41" i="25"/>
  <c r="AF42" i="25" s="1"/>
  <c r="AB41" i="25"/>
  <c r="AB42" i="25" s="1"/>
  <c r="BB41" i="25"/>
  <c r="BB42" i="25" s="1"/>
  <c r="AX41" i="25"/>
  <c r="AX42" i="25" s="1"/>
  <c r="AT41" i="25"/>
  <c r="AT42" i="25" s="1"/>
  <c r="AP41" i="25"/>
  <c r="AP42" i="25" s="1"/>
  <c r="AL41" i="25"/>
  <c r="AL42" i="25" s="1"/>
  <c r="AH41" i="25"/>
  <c r="AH42" i="25" s="1"/>
  <c r="AD41" i="25"/>
  <c r="AD42" i="25" s="1"/>
  <c r="BB28" i="25"/>
  <c r="BB29" i="25" s="1"/>
  <c r="AX28" i="25"/>
  <c r="AX29" i="25" s="1"/>
  <c r="AT28" i="25"/>
  <c r="AT29" i="25" s="1"/>
  <c r="AP28" i="25"/>
  <c r="AP29" i="25" s="1"/>
  <c r="AL28" i="25"/>
  <c r="AL29" i="25" s="1"/>
  <c r="AH28" i="25"/>
  <c r="AH29" i="25" s="1"/>
  <c r="AD28" i="25"/>
  <c r="AD29" i="25" s="1"/>
  <c r="BD28" i="25"/>
  <c r="BD29" i="25" s="1"/>
  <c r="AZ28" i="25"/>
  <c r="AZ29" i="25" s="1"/>
  <c r="AV28" i="25"/>
  <c r="AV29" i="25" s="1"/>
  <c r="AR28" i="25"/>
  <c r="AR29" i="25" s="1"/>
  <c r="AN28" i="25"/>
  <c r="AN29" i="25" s="1"/>
  <c r="AJ28" i="25"/>
  <c r="AJ29" i="25" s="1"/>
  <c r="AF28" i="25"/>
  <c r="AF29" i="25" s="1"/>
  <c r="AB28" i="25"/>
  <c r="AB29" i="25" s="1"/>
  <c r="AG28" i="25" l="1"/>
  <c r="AG29" i="25" s="1"/>
  <c r="AO28" i="25"/>
  <c r="AO29" i="25" s="1"/>
  <c r="AW28" i="25"/>
  <c r="AW29" i="25" s="1"/>
  <c r="BE28" i="25"/>
  <c r="BE29" i="25" s="1"/>
  <c r="AC28" i="25"/>
  <c r="AC29" i="25" s="1"/>
  <c r="AK28" i="25"/>
  <c r="AK29" i="25" s="1"/>
  <c r="AS28" i="25"/>
  <c r="AS29" i="25" s="1"/>
  <c r="BA28" i="25"/>
  <c r="BA29" i="25" s="1"/>
  <c r="AE41" i="25"/>
  <c r="AE42" i="25" s="1"/>
  <c r="AI41" i="25"/>
  <c r="AI42" i="25" s="1"/>
  <c r="AM41" i="25"/>
  <c r="AM42" i="25" s="1"/>
  <c r="AQ41" i="25"/>
  <c r="AQ42" i="25" s="1"/>
  <c r="AU41" i="25"/>
  <c r="AU42" i="25" s="1"/>
  <c r="AY41" i="25"/>
  <c r="AY42" i="25" s="1"/>
  <c r="BC41" i="25"/>
  <c r="BC42" i="25" s="1"/>
  <c r="AE28" i="25"/>
  <c r="AE29" i="25" s="1"/>
  <c r="AI28" i="25"/>
  <c r="AI29" i="25" s="1"/>
  <c r="AM28" i="25"/>
  <c r="AM29" i="25" s="1"/>
  <c r="AQ28" i="25"/>
  <c r="AQ29" i="25" s="1"/>
  <c r="AU28" i="25"/>
  <c r="AU29" i="25" s="1"/>
  <c r="AY28" i="25"/>
  <c r="AY29" i="25" s="1"/>
  <c r="BC28" i="25"/>
  <c r="BC29" i="25" s="1"/>
  <c r="AC41" i="25"/>
  <c r="AC42" i="25" s="1"/>
  <c r="AG41" i="25"/>
  <c r="AG42" i="25" s="1"/>
  <c r="AK41" i="25"/>
  <c r="AK42" i="25" s="1"/>
  <c r="AO41" i="25"/>
  <c r="AO42" i="25" s="1"/>
  <c r="AS41" i="25"/>
  <c r="AS42" i="25" s="1"/>
  <c r="AW41" i="25"/>
  <c r="AW42" i="25" s="1"/>
  <c r="BA41" i="25"/>
  <c r="BA42" i="25" s="1"/>
  <c r="BE41" i="25"/>
  <c r="BE42" i="25" s="1"/>
  <c r="BD41" i="25"/>
  <c r="BD42" i="25" s="1"/>
  <c r="BE23" i="24" l="1"/>
  <c r="BE58" i="19"/>
  <c r="BE56" i="19"/>
  <c r="BE59" i="19"/>
  <c r="BE11" i="19"/>
  <c r="BE17" i="19"/>
  <c r="BE16" i="19"/>
  <c r="BE15" i="19"/>
  <c r="BE14" i="19"/>
  <c r="BE10" i="19"/>
  <c r="BE55" i="18"/>
  <c r="BE8" i="19"/>
  <c r="BE57" i="19" l="1"/>
  <c r="BE9" i="19"/>
  <c r="BE21" i="19" s="1"/>
  <c r="BE63" i="19" s="1"/>
  <c r="BE54" i="18"/>
  <c r="BE46" i="22"/>
  <c r="BE42" i="18"/>
  <c r="BE22" i="22"/>
  <c r="BE7" i="19"/>
  <c r="BE50" i="18"/>
  <c r="BE13" i="19"/>
  <c r="BE16" i="25"/>
  <c r="BE29" i="26"/>
  <c r="BE30" i="26" s="1"/>
  <c r="BE25" i="18"/>
  <c r="BE22" i="19"/>
  <c r="BE20" i="19"/>
  <c r="BE62" i="19" s="1"/>
  <c r="BD29" i="21"/>
  <c r="BD33" i="21" s="1"/>
  <c r="BE8" i="21"/>
  <c r="BE11" i="21" s="1"/>
  <c r="BE15" i="21" s="1"/>
  <c r="BE29" i="21"/>
  <c r="BE33" i="21" s="1"/>
  <c r="BE12" i="18"/>
  <c r="BE34" i="22"/>
  <c r="BE20" i="26"/>
  <c r="BE21" i="26" s="1"/>
  <c r="BE24" i="18"/>
  <c r="BE20" i="18"/>
  <c r="BD8" i="21"/>
  <c r="BD11" i="21" s="1"/>
  <c r="BD15" i="21" s="1"/>
  <c r="BE10" i="22"/>
  <c r="BE12" i="26"/>
  <c r="BE23" i="18"/>
  <c r="BE53" i="18"/>
  <c r="BE12" i="19" l="1"/>
  <c r="BE6" i="19"/>
  <c r="BE58" i="18"/>
  <c r="BE28" i="18"/>
  <c r="BE31" i="26"/>
  <c r="BE19" i="19"/>
  <c r="BE61" i="19" s="1"/>
  <c r="BE18" i="19" l="1"/>
  <c r="BE60" i="19" s="1"/>
  <c r="BE58" i="33" l="1"/>
  <c r="BE62" i="33"/>
  <c r="BE70" i="33"/>
  <c r="BE23" i="33"/>
  <c r="BE43" i="33"/>
  <c r="BE17" i="33"/>
  <c r="BE9" i="33"/>
  <c r="BE5" i="33"/>
  <c r="BE35" i="33"/>
  <c r="BE49" i="33"/>
  <c r="BE76" i="33"/>
  <c r="BE31" i="33"/>
  <c r="BE83" i="33" l="1"/>
  <c r="BE84" i="33" s="1"/>
  <c r="BE30" i="33"/>
  <c r="BE56" i="33"/>
  <c r="BE57" i="33" s="1"/>
  <c r="BE85" i="33" l="1"/>
  <c r="BD23" i="24" l="1"/>
  <c r="BD58" i="19"/>
  <c r="BD57" i="19"/>
  <c r="BD11" i="19"/>
  <c r="BD59" i="19" l="1"/>
  <c r="BD56" i="19"/>
  <c r="AB69" i="27"/>
  <c r="AC69" i="27" s="1"/>
  <c r="AD69" i="27" s="1"/>
  <c r="AE69" i="27" s="1"/>
  <c r="AF69" i="27" s="1"/>
  <c r="AG69" i="27" s="1"/>
  <c r="AH69" i="27" s="1"/>
  <c r="AI69" i="27" s="1"/>
  <c r="AJ69" i="27" s="1"/>
  <c r="AK69" i="27" s="1"/>
  <c r="AL69" i="27" s="1"/>
  <c r="AM69" i="27" s="1"/>
  <c r="AN69" i="27" s="1"/>
  <c r="AO69" i="27" s="1"/>
  <c r="AP69" i="27" s="1"/>
  <c r="AQ69" i="27" s="1"/>
  <c r="AR69" i="27" s="1"/>
  <c r="AS69" i="27" s="1"/>
  <c r="BD29" i="26" l="1"/>
  <c r="BD30" i="26" s="1"/>
  <c r="BD20" i="26"/>
  <c r="BD21" i="26" s="1"/>
  <c r="BD12" i="26"/>
  <c r="BD31" i="26" l="1"/>
  <c r="AB90" i="27" l="1"/>
  <c r="AC90" i="27" s="1"/>
  <c r="AD90" i="27" s="1"/>
  <c r="AE90" i="27" s="1"/>
  <c r="AF90" i="27" s="1"/>
  <c r="AG90" i="27" s="1"/>
  <c r="AH90" i="27" s="1"/>
  <c r="AI90" i="27" s="1"/>
  <c r="AJ90" i="27" s="1"/>
  <c r="AK90" i="27" s="1"/>
  <c r="AL90" i="27" s="1"/>
  <c r="AM90" i="27" s="1"/>
  <c r="AN90" i="27" s="1"/>
  <c r="AO90" i="27" s="1"/>
  <c r="AP90" i="27" s="1"/>
  <c r="AQ90" i="27" s="1"/>
  <c r="AR90" i="27" s="1"/>
  <c r="AS90" i="27" s="1"/>
  <c r="AT90" i="27" s="1"/>
  <c r="AU90" i="27" s="1"/>
  <c r="AV90" i="27" s="1"/>
  <c r="AW90" i="27" s="1"/>
  <c r="AX90" i="27" s="1"/>
  <c r="AY90" i="27" s="1"/>
  <c r="AZ90" i="27" s="1"/>
  <c r="BA90" i="27" s="1"/>
  <c r="BB90" i="27" s="1"/>
  <c r="BC90" i="27" s="1"/>
  <c r="BD90" i="27" l="1"/>
  <c r="BE90" i="27" s="1"/>
  <c r="BF90" i="27" s="1"/>
  <c r="B11" i="15"/>
  <c r="BC11" i="19" l="1"/>
  <c r="BB11" i="19"/>
  <c r="BA11" i="19"/>
  <c r="AZ11" i="19"/>
  <c r="AY11" i="19"/>
  <c r="AX11" i="19"/>
  <c r="AW11" i="19"/>
  <c r="AV11" i="19"/>
  <c r="AU11" i="19"/>
  <c r="AT11" i="19"/>
  <c r="AS11" i="19"/>
  <c r="AR11" i="19"/>
  <c r="AQ11" i="19"/>
  <c r="AP11" i="19"/>
  <c r="AO11" i="19"/>
  <c r="AN11" i="19"/>
  <c r="AM11" i="19"/>
  <c r="AL11" i="19"/>
  <c r="AK11" i="19"/>
  <c r="AJ11" i="19"/>
  <c r="AI11" i="19"/>
  <c r="AH11" i="19"/>
  <c r="AG11" i="19"/>
  <c r="AF11" i="19"/>
  <c r="AE11" i="19"/>
  <c r="AD11" i="19"/>
  <c r="AC11" i="19"/>
  <c r="AB11" i="19"/>
  <c r="AA11" i="19"/>
  <c r="AB4" i="34" l="1"/>
  <c r="AC4" i="34" s="1"/>
  <c r="AD4" i="34" s="1"/>
  <c r="AE4" i="34" s="1"/>
  <c r="AF4" i="34" s="1"/>
  <c r="AG4" i="34" s="1"/>
  <c r="AH4" i="34" s="1"/>
  <c r="AI4" i="34" s="1"/>
  <c r="AJ4" i="34" s="1"/>
  <c r="AK4" i="34" s="1"/>
  <c r="AL4" i="34" s="1"/>
  <c r="AM4" i="34" s="1"/>
  <c r="AN4" i="34" s="1"/>
  <c r="AO4" i="34" s="1"/>
  <c r="AP4" i="34" s="1"/>
  <c r="AQ4" i="34" s="1"/>
  <c r="AR4" i="34" s="1"/>
  <c r="AS4" i="34" s="1"/>
  <c r="AT4" i="34" s="1"/>
  <c r="AU4" i="34" s="1"/>
  <c r="AV4" i="34" s="1"/>
  <c r="AW4" i="34" s="1"/>
  <c r="AX4" i="34" s="1"/>
  <c r="AY4" i="34" s="1"/>
  <c r="AZ4" i="34" s="1"/>
  <c r="BA4" i="34" s="1"/>
  <c r="BB4" i="34" s="1"/>
  <c r="BC4" i="34" s="1"/>
  <c r="BD4" i="34" s="1"/>
  <c r="BE4" i="34" s="1"/>
  <c r="BF4" i="34" s="1"/>
  <c r="AB4" i="33" l="1"/>
  <c r="AC4" i="33" s="1"/>
  <c r="AD4" i="33" s="1"/>
  <c r="AE4" i="33" s="1"/>
  <c r="AF4" i="33" s="1"/>
  <c r="AG4" i="33" s="1"/>
  <c r="AH4" i="33" s="1"/>
  <c r="AI4" i="33" s="1"/>
  <c r="AJ4" i="33" s="1"/>
  <c r="AK4" i="33" s="1"/>
  <c r="AL4" i="33" s="1"/>
  <c r="AM4" i="33" s="1"/>
  <c r="AN4" i="33" s="1"/>
  <c r="AO4" i="33" s="1"/>
  <c r="AP4" i="33" s="1"/>
  <c r="AQ4" i="33" s="1"/>
  <c r="AR4" i="33" s="1"/>
  <c r="AS4" i="33" s="1"/>
  <c r="AT4" i="33" s="1"/>
  <c r="AU4" i="33" s="1"/>
  <c r="AV4" i="33" s="1"/>
  <c r="AW4" i="33" s="1"/>
  <c r="AX4" i="33" s="1"/>
  <c r="AY4" i="33" s="1"/>
  <c r="AZ4" i="33" s="1"/>
  <c r="BA4" i="33" s="1"/>
  <c r="BB4" i="33" s="1"/>
  <c r="BC4" i="33" l="1"/>
  <c r="BD4" i="33" s="1"/>
  <c r="BC23" i="24"/>
  <c r="BC58" i="19"/>
  <c r="BC57" i="19"/>
  <c r="BC56" i="19"/>
  <c r="BC59" i="19"/>
  <c r="BE4" i="33" l="1"/>
  <c r="BC8" i="21"/>
  <c r="BC11" i="21" s="1"/>
  <c r="BC12" i="26"/>
  <c r="BC29" i="26"/>
  <c r="BC30" i="26" s="1"/>
  <c r="BC20" i="26"/>
  <c r="BC21" i="26" s="1"/>
  <c r="BC29" i="21"/>
  <c r="B10" i="15"/>
  <c r="B12" i="15"/>
  <c r="B22" i="15"/>
  <c r="B21" i="15"/>
  <c r="B20" i="15"/>
  <c r="B19" i="15"/>
  <c r="B18" i="15"/>
  <c r="B17" i="15"/>
  <c r="B16" i="15"/>
  <c r="B15" i="15"/>
  <c r="B14" i="15"/>
  <c r="B13" i="15"/>
  <c r="BC31" i="26" l="1"/>
  <c r="BC15" i="21"/>
  <c r="BC33" i="21"/>
  <c r="BB23" i="24" l="1"/>
  <c r="BB59" i="19"/>
  <c r="BB58" i="19"/>
  <c r="BB57" i="19"/>
  <c r="BB56" i="19" l="1"/>
  <c r="BB8" i="21"/>
  <c r="BB11" i="21" s="1"/>
  <c r="BB29" i="21"/>
  <c r="BB15" i="21" l="1"/>
  <c r="BB33" i="21"/>
  <c r="AZ17" i="24" l="1"/>
  <c r="BA17" i="24" s="1"/>
  <c r="BB17" i="24" s="1"/>
  <c r="BC17" i="24" s="1"/>
  <c r="BD17" i="24" s="1"/>
  <c r="BE17" i="24" s="1"/>
  <c r="BF17" i="24" s="1"/>
  <c r="W20" i="21" l="1"/>
  <c r="C15" i="15" s="1"/>
  <c r="AF40" i="22" l="1"/>
  <c r="AG40" i="22" s="1"/>
  <c r="AH40" i="22" s="1"/>
  <c r="AI40" i="22" s="1"/>
  <c r="AJ40" i="22" s="1"/>
  <c r="AK40" i="22" s="1"/>
  <c r="AL40" i="22" s="1"/>
  <c r="AM40" i="22" s="1"/>
  <c r="AN40" i="22" s="1"/>
  <c r="AO40" i="22" s="1"/>
  <c r="AP40" i="22" s="1"/>
  <c r="AQ40" i="22" s="1"/>
  <c r="AR40" i="22" s="1"/>
  <c r="AS40" i="22" s="1"/>
  <c r="AT40" i="22" s="1"/>
  <c r="AU40" i="22" s="1"/>
  <c r="AV40" i="22" s="1"/>
  <c r="AW40" i="22" s="1"/>
  <c r="AX40" i="22" s="1"/>
  <c r="AY40" i="22" s="1"/>
  <c r="AF28" i="22"/>
  <c r="AG28" i="22" s="1"/>
  <c r="AH28" i="22" s="1"/>
  <c r="AI28" i="22" s="1"/>
  <c r="AJ28" i="22" s="1"/>
  <c r="AK28" i="22" s="1"/>
  <c r="AL28" i="22" s="1"/>
  <c r="AM28" i="22" s="1"/>
  <c r="AN28" i="22" s="1"/>
  <c r="AO28" i="22" s="1"/>
  <c r="AP28" i="22" s="1"/>
  <c r="AQ28" i="22" s="1"/>
  <c r="AR28" i="22" s="1"/>
  <c r="AS28" i="22" s="1"/>
  <c r="AT28" i="22" s="1"/>
  <c r="AU28" i="22" s="1"/>
  <c r="AV28" i="22" s="1"/>
  <c r="AW28" i="22" s="1"/>
  <c r="AX28" i="22" s="1"/>
  <c r="AY28" i="22" s="1"/>
  <c r="AF16" i="22"/>
  <c r="AG16" i="22" s="1"/>
  <c r="AH16" i="22" s="1"/>
  <c r="AI16" i="22" s="1"/>
  <c r="AJ16" i="22" s="1"/>
  <c r="AK16" i="22" s="1"/>
  <c r="AL16" i="22" s="1"/>
  <c r="AM16" i="22" s="1"/>
  <c r="AN16" i="22" s="1"/>
  <c r="AO16" i="22" s="1"/>
  <c r="AP16" i="22" s="1"/>
  <c r="AQ16" i="22" s="1"/>
  <c r="AR16" i="22" s="1"/>
  <c r="AS16" i="22" s="1"/>
  <c r="AT16" i="22" s="1"/>
  <c r="AU16" i="22" s="1"/>
  <c r="AV16" i="22" s="1"/>
  <c r="AW16" i="22" s="1"/>
  <c r="AX16" i="22" s="1"/>
  <c r="AY16" i="22" s="1"/>
  <c r="AF4" i="22"/>
  <c r="AG4" i="22" s="1"/>
  <c r="AH4" i="22" s="1"/>
  <c r="AI4" i="22" s="1"/>
  <c r="AJ4" i="22" s="1"/>
  <c r="AK4" i="22" s="1"/>
  <c r="AL4" i="22" s="1"/>
  <c r="AM4" i="22" s="1"/>
  <c r="AN4" i="22" s="1"/>
  <c r="AO4" i="22" s="1"/>
  <c r="AP4" i="22" s="1"/>
  <c r="AQ4" i="22" s="1"/>
  <c r="AR4" i="22" s="1"/>
  <c r="AS4" i="22" s="1"/>
  <c r="AT4" i="22" s="1"/>
  <c r="AU4" i="22" s="1"/>
  <c r="AV4" i="22" s="1"/>
  <c r="AW4" i="22" s="1"/>
  <c r="AX4" i="22" s="1"/>
  <c r="AY4" i="22" s="1"/>
  <c r="AZ28" i="22" l="1"/>
  <c r="BA28" i="22" s="1"/>
  <c r="AZ40" i="22"/>
  <c r="BA40" i="22" s="1"/>
  <c r="AZ4" i="22"/>
  <c r="BA4" i="22" s="1"/>
  <c r="AZ16" i="22"/>
  <c r="BA16" i="22" s="1"/>
  <c r="AY29" i="21"/>
  <c r="AY8" i="21"/>
  <c r="AY11" i="21" s="1"/>
  <c r="AY33" i="21" l="1"/>
  <c r="AY15" i="21"/>
  <c r="BB16" i="22"/>
  <c r="BB4" i="22"/>
  <c r="BB40" i="22"/>
  <c r="BB28" i="22"/>
  <c r="BC4" i="22" l="1"/>
  <c r="BD4" i="22" s="1"/>
  <c r="BE4" i="22" s="1"/>
  <c r="BF4" i="22" s="1"/>
  <c r="BC16" i="22"/>
  <c r="BD16" i="22" s="1"/>
  <c r="BE16" i="22" s="1"/>
  <c r="BF16" i="22" s="1"/>
  <c r="BC28" i="22"/>
  <c r="BD28" i="22" s="1"/>
  <c r="BE28" i="22" s="1"/>
  <c r="BF28" i="22" s="1"/>
  <c r="BC40" i="22"/>
  <c r="BD40" i="22" s="1"/>
  <c r="BE40" i="22" s="1"/>
  <c r="BF40" i="22" s="1"/>
  <c r="AY59" i="19"/>
  <c r="AY57" i="19"/>
  <c r="AY58" i="19"/>
  <c r="AY56" i="19"/>
  <c r="AT69" i="27" l="1"/>
  <c r="AU69" i="27" s="1"/>
  <c r="AV69" i="27" s="1"/>
  <c r="AW69" i="27" s="1"/>
  <c r="AX69" i="27" s="1"/>
  <c r="AY69" i="27" s="1"/>
  <c r="AZ69" i="27" s="1"/>
  <c r="BA69" i="27" l="1"/>
  <c r="BB69" i="27" s="1"/>
  <c r="BC69" i="27" l="1"/>
  <c r="BD69" i="27" l="1"/>
  <c r="BE69" i="27" s="1"/>
  <c r="BF69" i="27" s="1"/>
  <c r="AB4" i="27"/>
  <c r="AC4" i="27" s="1"/>
  <c r="AD4" i="27" s="1"/>
  <c r="AE4" i="27" s="1"/>
  <c r="AF4" i="27" s="1"/>
  <c r="AG4" i="27" s="1"/>
  <c r="AH4" i="27" s="1"/>
  <c r="AI4" i="27" s="1"/>
  <c r="AJ4" i="27" s="1"/>
  <c r="AK4" i="27" s="1"/>
  <c r="AL4" i="27" s="1"/>
  <c r="AM4" i="27" s="1"/>
  <c r="AN4" i="27" s="1"/>
  <c r="AO4" i="27" s="1"/>
  <c r="AP4" i="27" s="1"/>
  <c r="AQ4" i="27" s="1"/>
  <c r="AR4" i="27" s="1"/>
  <c r="AS4" i="27" s="1"/>
  <c r="AT4" i="27" s="1"/>
  <c r="AU4" i="27" s="1"/>
  <c r="AV4" i="27" s="1"/>
  <c r="AW4" i="27" s="1"/>
  <c r="AX4" i="27" s="1"/>
  <c r="AY4" i="27" s="1"/>
  <c r="AZ4" i="27" s="1"/>
  <c r="U12" i="27"/>
  <c r="AB13" i="27"/>
  <c r="AC13" i="27" s="1"/>
  <c r="AD13" i="27" s="1"/>
  <c r="AE13" i="27" s="1"/>
  <c r="AF13" i="27" s="1"/>
  <c r="AG13" i="27" s="1"/>
  <c r="AH13" i="27" s="1"/>
  <c r="AI13" i="27" s="1"/>
  <c r="AJ13" i="27" s="1"/>
  <c r="AK13" i="27" s="1"/>
  <c r="AL13" i="27" s="1"/>
  <c r="AM13" i="27" s="1"/>
  <c r="AN13" i="27" s="1"/>
  <c r="AO13" i="27" s="1"/>
  <c r="AP13" i="27" s="1"/>
  <c r="AQ13" i="27" s="1"/>
  <c r="AR13" i="27" s="1"/>
  <c r="AS13" i="27" s="1"/>
  <c r="AT13" i="27" s="1"/>
  <c r="AU13" i="27" s="1"/>
  <c r="AV13" i="27" s="1"/>
  <c r="AW13" i="27" s="1"/>
  <c r="AX13" i="27" s="1"/>
  <c r="AY13" i="27" s="1"/>
  <c r="AZ13" i="27" s="1"/>
  <c r="AB21" i="27"/>
  <c r="AC21" i="27" s="1"/>
  <c r="AD21" i="27" s="1"/>
  <c r="AE21" i="27" s="1"/>
  <c r="AF21" i="27" s="1"/>
  <c r="AG21" i="27" s="1"/>
  <c r="AH21" i="27" s="1"/>
  <c r="AI21" i="27" s="1"/>
  <c r="AJ21" i="27" s="1"/>
  <c r="AK21" i="27" s="1"/>
  <c r="AL21" i="27" s="1"/>
  <c r="AM21" i="27" s="1"/>
  <c r="AN21" i="27" s="1"/>
  <c r="AO21" i="27" s="1"/>
  <c r="AP21" i="27" s="1"/>
  <c r="AQ21" i="27" s="1"/>
  <c r="AR21" i="27" s="1"/>
  <c r="AS21" i="27" s="1"/>
  <c r="AT21" i="27" s="1"/>
  <c r="AU21" i="27" s="1"/>
  <c r="AV21" i="27" s="1"/>
  <c r="AW21" i="27" s="1"/>
  <c r="AX21" i="27" s="1"/>
  <c r="AY21" i="27" s="1"/>
  <c r="AZ21" i="27" s="1"/>
  <c r="AB27" i="27"/>
  <c r="AC27" i="27" s="1"/>
  <c r="AD27" i="27" s="1"/>
  <c r="AE27" i="27" s="1"/>
  <c r="AF27" i="27" s="1"/>
  <c r="AG27" i="27" s="1"/>
  <c r="AH27" i="27" s="1"/>
  <c r="AI27" i="27" s="1"/>
  <c r="AJ27" i="27" s="1"/>
  <c r="AK27" i="27" s="1"/>
  <c r="AL27" i="27" s="1"/>
  <c r="AM27" i="27" s="1"/>
  <c r="AN27" i="27" s="1"/>
  <c r="AO27" i="27" s="1"/>
  <c r="AP27" i="27" s="1"/>
  <c r="AQ27" i="27" s="1"/>
  <c r="AR27" i="27" s="1"/>
  <c r="AS27" i="27" s="1"/>
  <c r="AT27" i="27" s="1"/>
  <c r="AU27" i="27" s="1"/>
  <c r="AV27" i="27" s="1"/>
  <c r="AW27" i="27" s="1"/>
  <c r="AX27" i="27" s="1"/>
  <c r="AY27" i="27" s="1"/>
  <c r="AZ27" i="27" s="1"/>
  <c r="AB39" i="27"/>
  <c r="AC39" i="27" s="1"/>
  <c r="AD39" i="27" s="1"/>
  <c r="AE39" i="27" s="1"/>
  <c r="AF39" i="27" s="1"/>
  <c r="AG39" i="27" s="1"/>
  <c r="AH39" i="27" s="1"/>
  <c r="AI39" i="27" s="1"/>
  <c r="AJ39" i="27" s="1"/>
  <c r="AK39" i="27" s="1"/>
  <c r="AL39" i="27" s="1"/>
  <c r="AM39" i="27" s="1"/>
  <c r="AN39" i="27" s="1"/>
  <c r="AO39" i="27" s="1"/>
  <c r="AP39" i="27" s="1"/>
  <c r="AQ39" i="27" s="1"/>
  <c r="AR39" i="27" s="1"/>
  <c r="AS39" i="27" s="1"/>
  <c r="AT39" i="27" s="1"/>
  <c r="AU39" i="27" s="1"/>
  <c r="AV39" i="27" s="1"/>
  <c r="AW39" i="27" s="1"/>
  <c r="AX39" i="27" s="1"/>
  <c r="AY39" i="27" s="1"/>
  <c r="AZ39" i="27" s="1"/>
  <c r="AB46" i="27"/>
  <c r="AC46" i="27" s="1"/>
  <c r="AD46" i="27" s="1"/>
  <c r="AE46" i="27" s="1"/>
  <c r="AF46" i="27" s="1"/>
  <c r="AG46" i="27" s="1"/>
  <c r="AH46" i="27" s="1"/>
  <c r="AI46" i="27" s="1"/>
  <c r="AJ46" i="27" s="1"/>
  <c r="AK46" i="27" s="1"/>
  <c r="AL46" i="27" s="1"/>
  <c r="AM46" i="27" s="1"/>
  <c r="AN46" i="27" s="1"/>
  <c r="AO46" i="27" s="1"/>
  <c r="AP46" i="27" s="1"/>
  <c r="AQ46" i="27" s="1"/>
  <c r="AR46" i="27" s="1"/>
  <c r="AS46" i="27" s="1"/>
  <c r="AT46" i="27" s="1"/>
  <c r="AU46" i="27" s="1"/>
  <c r="AV46" i="27" s="1"/>
  <c r="AW46" i="27" s="1"/>
  <c r="AX46" i="27" s="1"/>
  <c r="AY46" i="27" s="1"/>
  <c r="AZ46" i="27" s="1"/>
  <c r="AB54" i="27"/>
  <c r="AC54" i="27" s="1"/>
  <c r="AD54" i="27" s="1"/>
  <c r="AE54" i="27" s="1"/>
  <c r="AF54" i="27" s="1"/>
  <c r="AG54" i="27" s="1"/>
  <c r="AH54" i="27" s="1"/>
  <c r="AI54" i="27" s="1"/>
  <c r="AJ54" i="27" s="1"/>
  <c r="AK54" i="27" s="1"/>
  <c r="AL54" i="27" s="1"/>
  <c r="AM54" i="27" s="1"/>
  <c r="AN54" i="27" s="1"/>
  <c r="AO54" i="27" s="1"/>
  <c r="AP54" i="27" s="1"/>
  <c r="AQ54" i="27" s="1"/>
  <c r="AR54" i="27" s="1"/>
  <c r="AS54" i="27" s="1"/>
  <c r="AT54" i="27" s="1"/>
  <c r="AU54" i="27" s="1"/>
  <c r="AV54" i="27" s="1"/>
  <c r="AW54" i="27" s="1"/>
  <c r="AX54" i="27" s="1"/>
  <c r="AY54" i="27" s="1"/>
  <c r="AZ54" i="27" s="1"/>
  <c r="AB60" i="27"/>
  <c r="AC60" i="27" s="1"/>
  <c r="AD60" i="27" s="1"/>
  <c r="AE60" i="27" s="1"/>
  <c r="AF60" i="27" s="1"/>
  <c r="AG60" i="27" s="1"/>
  <c r="AH60" i="27" s="1"/>
  <c r="AI60" i="27" s="1"/>
  <c r="AJ60" i="27" s="1"/>
  <c r="AK60" i="27" s="1"/>
  <c r="AL60" i="27" s="1"/>
  <c r="AM60" i="27" s="1"/>
  <c r="AN60" i="27" s="1"/>
  <c r="AO60" i="27" s="1"/>
  <c r="AP60" i="27" s="1"/>
  <c r="AQ60" i="27" s="1"/>
  <c r="AR60" i="27" s="1"/>
  <c r="AS60" i="27" s="1"/>
  <c r="AT60" i="27" s="1"/>
  <c r="AU60" i="27" s="1"/>
  <c r="AV60" i="27" s="1"/>
  <c r="AW60" i="27" s="1"/>
  <c r="AX60" i="27" s="1"/>
  <c r="AY60" i="27" s="1"/>
  <c r="AZ60" i="27" s="1"/>
  <c r="AB77" i="27"/>
  <c r="AC77" i="27" s="1"/>
  <c r="AD77" i="27" s="1"/>
  <c r="AE77" i="27" s="1"/>
  <c r="AF77" i="27" s="1"/>
  <c r="AG77" i="27" s="1"/>
  <c r="AH77" i="27" s="1"/>
  <c r="AI77" i="27" s="1"/>
  <c r="AJ77" i="27" s="1"/>
  <c r="AK77" i="27" s="1"/>
  <c r="AL77" i="27" s="1"/>
  <c r="AM77" i="27" s="1"/>
  <c r="AN77" i="27" s="1"/>
  <c r="AO77" i="27" s="1"/>
  <c r="AP77" i="27" s="1"/>
  <c r="AQ77" i="27" s="1"/>
  <c r="AR77" i="27" s="1"/>
  <c r="AS77" i="27" s="1"/>
  <c r="AT77" i="27" s="1"/>
  <c r="AU77" i="27" s="1"/>
  <c r="AV77" i="27" s="1"/>
  <c r="AW77" i="27" s="1"/>
  <c r="AX77" i="27" s="1"/>
  <c r="AY77" i="27" s="1"/>
  <c r="AZ77" i="27" s="1"/>
  <c r="AB83" i="27"/>
  <c r="AC83" i="27" s="1"/>
  <c r="AD83" i="27" s="1"/>
  <c r="AE83" i="27" s="1"/>
  <c r="AF83" i="27" s="1"/>
  <c r="AG83" i="27" s="1"/>
  <c r="AH83" i="27" s="1"/>
  <c r="AI83" i="27" s="1"/>
  <c r="AJ83" i="27" s="1"/>
  <c r="AK83" i="27" s="1"/>
  <c r="AL83" i="27" s="1"/>
  <c r="AM83" i="27" s="1"/>
  <c r="AN83" i="27" s="1"/>
  <c r="AO83" i="27" s="1"/>
  <c r="AP83" i="27" s="1"/>
  <c r="AQ83" i="27" s="1"/>
  <c r="AR83" i="27" s="1"/>
  <c r="AS83" i="27" s="1"/>
  <c r="AT83" i="27" s="1"/>
  <c r="AU83" i="27" s="1"/>
  <c r="AV83" i="27" s="1"/>
  <c r="AW83" i="27" s="1"/>
  <c r="AX83" i="27" s="1"/>
  <c r="AY83" i="27" s="1"/>
  <c r="AZ83" i="27" s="1"/>
  <c r="AB98" i="27"/>
  <c r="AC98" i="27" s="1"/>
  <c r="AD98" i="27" s="1"/>
  <c r="AE98" i="27" s="1"/>
  <c r="AF98" i="27" s="1"/>
  <c r="AG98" i="27" s="1"/>
  <c r="AH98" i="27" s="1"/>
  <c r="AI98" i="27" s="1"/>
  <c r="AJ98" i="27" s="1"/>
  <c r="AK98" i="27" s="1"/>
  <c r="AL98" i="27" s="1"/>
  <c r="AM98" i="27" s="1"/>
  <c r="AN98" i="27" s="1"/>
  <c r="AO98" i="27" s="1"/>
  <c r="AP98" i="27" s="1"/>
  <c r="AQ98" i="27" s="1"/>
  <c r="AR98" i="27" s="1"/>
  <c r="AS98" i="27" s="1"/>
  <c r="AT98" i="27" s="1"/>
  <c r="AU98" i="27" s="1"/>
  <c r="AV98" i="27" s="1"/>
  <c r="AW98" i="27" s="1"/>
  <c r="AX98" i="27" s="1"/>
  <c r="AY98" i="27" s="1"/>
  <c r="AZ98" i="27" s="1"/>
  <c r="AB104" i="27"/>
  <c r="AC104" i="27" s="1"/>
  <c r="AD104" i="27" s="1"/>
  <c r="AE104" i="27" s="1"/>
  <c r="AF104" i="27" s="1"/>
  <c r="AG104" i="27" s="1"/>
  <c r="AH104" i="27" s="1"/>
  <c r="AI104" i="27" s="1"/>
  <c r="AJ104" i="27" s="1"/>
  <c r="AK104" i="27" s="1"/>
  <c r="AL104" i="27" s="1"/>
  <c r="AM104" i="27" s="1"/>
  <c r="AN104" i="27" s="1"/>
  <c r="AO104" i="27" s="1"/>
  <c r="AP104" i="27" s="1"/>
  <c r="AQ104" i="27" s="1"/>
  <c r="AR104" i="27" s="1"/>
  <c r="AS104" i="27" s="1"/>
  <c r="AT104" i="27" s="1"/>
  <c r="AU104" i="27" s="1"/>
  <c r="AV104" i="27" s="1"/>
  <c r="AW104" i="27" s="1"/>
  <c r="AX104" i="27" s="1"/>
  <c r="AY104" i="27" s="1"/>
  <c r="AZ104" i="27" s="1"/>
  <c r="AB110" i="27"/>
  <c r="AC110" i="27" s="1"/>
  <c r="AD110" i="27" s="1"/>
  <c r="AE110" i="27" s="1"/>
  <c r="AF110" i="27" s="1"/>
  <c r="AG110" i="27" s="1"/>
  <c r="AH110" i="27" s="1"/>
  <c r="AI110" i="27" s="1"/>
  <c r="AJ110" i="27" s="1"/>
  <c r="AK110" i="27" s="1"/>
  <c r="AL110" i="27" s="1"/>
  <c r="AM110" i="27" s="1"/>
  <c r="AN110" i="27" s="1"/>
  <c r="AO110" i="27" s="1"/>
  <c r="AP110" i="27" s="1"/>
  <c r="AQ110" i="27" s="1"/>
  <c r="AR110" i="27" s="1"/>
  <c r="AS110" i="27" s="1"/>
  <c r="AT110" i="27" s="1"/>
  <c r="AU110" i="27" s="1"/>
  <c r="AV110" i="27" s="1"/>
  <c r="AW110" i="27" s="1"/>
  <c r="AX110" i="27" s="1"/>
  <c r="AY110" i="27" s="1"/>
  <c r="AZ110" i="27" s="1"/>
  <c r="AB120" i="27"/>
  <c r="AC120" i="27" s="1"/>
  <c r="AD120" i="27" s="1"/>
  <c r="AE120" i="27" s="1"/>
  <c r="AF120" i="27" s="1"/>
  <c r="AG120" i="27" s="1"/>
  <c r="AH120" i="27" s="1"/>
  <c r="AI120" i="27" s="1"/>
  <c r="AJ120" i="27" s="1"/>
  <c r="AK120" i="27" s="1"/>
  <c r="AL120" i="27" s="1"/>
  <c r="AM120" i="27" s="1"/>
  <c r="AN120" i="27" s="1"/>
  <c r="AO120" i="27" s="1"/>
  <c r="AP120" i="27" s="1"/>
  <c r="AQ120" i="27" s="1"/>
  <c r="AR120" i="27" s="1"/>
  <c r="AS120" i="27" s="1"/>
  <c r="AT120" i="27" s="1"/>
  <c r="AU120" i="27" s="1"/>
  <c r="AV120" i="27" s="1"/>
  <c r="AW120" i="27" s="1"/>
  <c r="AX120" i="27" s="1"/>
  <c r="AY120" i="27" s="1"/>
  <c r="AZ120" i="27" s="1"/>
  <c r="AB145" i="27"/>
  <c r="AC145" i="27" s="1"/>
  <c r="AD145" i="27" s="1"/>
  <c r="AE145" i="27" s="1"/>
  <c r="AF145" i="27" s="1"/>
  <c r="AG145" i="27" s="1"/>
  <c r="AH145" i="27" s="1"/>
  <c r="AI145" i="27" s="1"/>
  <c r="AJ145" i="27" s="1"/>
  <c r="AK145" i="27" s="1"/>
  <c r="AL145" i="27" s="1"/>
  <c r="AM145" i="27" s="1"/>
  <c r="AN145" i="27" s="1"/>
  <c r="AO145" i="27" s="1"/>
  <c r="AP145" i="27" s="1"/>
  <c r="AQ145" i="27" s="1"/>
  <c r="AR145" i="27" s="1"/>
  <c r="AS145" i="27" s="1"/>
  <c r="AT145" i="27" s="1"/>
  <c r="AU145" i="27" s="1"/>
  <c r="AV145" i="27" s="1"/>
  <c r="AW145" i="27" s="1"/>
  <c r="AX145" i="27" s="1"/>
  <c r="AY145" i="27" s="1"/>
  <c r="AZ145" i="27" s="1"/>
  <c r="AB156" i="27"/>
  <c r="AC156" i="27" s="1"/>
  <c r="AD156" i="27" s="1"/>
  <c r="AE156" i="27" s="1"/>
  <c r="AF156" i="27" s="1"/>
  <c r="AG156" i="27" s="1"/>
  <c r="AH156" i="27" s="1"/>
  <c r="AI156" i="27" s="1"/>
  <c r="AJ156" i="27" s="1"/>
  <c r="AK156" i="27" s="1"/>
  <c r="AL156" i="27" s="1"/>
  <c r="AM156" i="27" s="1"/>
  <c r="AN156" i="27" s="1"/>
  <c r="AO156" i="27" s="1"/>
  <c r="AP156" i="27" s="1"/>
  <c r="AQ156" i="27" s="1"/>
  <c r="AR156" i="27" s="1"/>
  <c r="AS156" i="27" s="1"/>
  <c r="AT156" i="27" s="1"/>
  <c r="AU156" i="27" s="1"/>
  <c r="AV156" i="27" s="1"/>
  <c r="AW156" i="27" s="1"/>
  <c r="AX156" i="27" s="1"/>
  <c r="AY156" i="27" s="1"/>
  <c r="AZ156" i="27" s="1"/>
  <c r="AB4" i="26"/>
  <c r="AC4" i="26" s="1"/>
  <c r="AD4" i="26" s="1"/>
  <c r="AE4" i="26" s="1"/>
  <c r="AF4" i="26" s="1"/>
  <c r="AG4" i="26" s="1"/>
  <c r="AH4" i="26" s="1"/>
  <c r="AI4" i="26" s="1"/>
  <c r="AJ4" i="26" s="1"/>
  <c r="AK4" i="26" s="1"/>
  <c r="AL4" i="26" s="1"/>
  <c r="AM4" i="26" s="1"/>
  <c r="AN4" i="26" s="1"/>
  <c r="AO4" i="26" s="1"/>
  <c r="AP4" i="26" s="1"/>
  <c r="AQ4" i="26" s="1"/>
  <c r="AR4" i="26" s="1"/>
  <c r="AS4" i="26" s="1"/>
  <c r="AT4" i="26" s="1"/>
  <c r="AU4" i="26" s="1"/>
  <c r="AV4" i="26" s="1"/>
  <c r="AW4" i="26" s="1"/>
  <c r="AX4" i="26" s="1"/>
  <c r="AY4" i="26" s="1"/>
  <c r="AZ4" i="26" s="1"/>
  <c r="BA4" i="26" s="1"/>
  <c r="BB4" i="26" s="1"/>
  <c r="BC4" i="26" s="1"/>
  <c r="BD4" i="26" s="1"/>
  <c r="BE4" i="26" s="1"/>
  <c r="BF4" i="26" s="1"/>
  <c r="AB4" i="25"/>
  <c r="AC4" i="25" s="1"/>
  <c r="AD4" i="25" s="1"/>
  <c r="AE4" i="25" s="1"/>
  <c r="AF4" i="25" s="1"/>
  <c r="AG4" i="25" s="1"/>
  <c r="AH4" i="25" s="1"/>
  <c r="AI4" i="25" s="1"/>
  <c r="AJ4" i="25" s="1"/>
  <c r="AK4" i="25" s="1"/>
  <c r="AL4" i="25" s="1"/>
  <c r="AM4" i="25" s="1"/>
  <c r="AN4" i="25" s="1"/>
  <c r="AO4" i="25" s="1"/>
  <c r="AP4" i="25" s="1"/>
  <c r="AQ4" i="25" s="1"/>
  <c r="AR4" i="25" s="1"/>
  <c r="AS4" i="25" s="1"/>
  <c r="AT4" i="25" s="1"/>
  <c r="AU4" i="25" s="1"/>
  <c r="AV4" i="25" s="1"/>
  <c r="AW4" i="25" s="1"/>
  <c r="AX4" i="25" s="1"/>
  <c r="AL4" i="24"/>
  <c r="AM4" i="24" s="1"/>
  <c r="AN4" i="24" s="1"/>
  <c r="AO4" i="24" s="1"/>
  <c r="AP4" i="24" s="1"/>
  <c r="AQ4" i="24" s="1"/>
  <c r="AR4" i="24" s="1"/>
  <c r="AS4" i="24" s="1"/>
  <c r="AT4" i="24" s="1"/>
  <c r="AU4" i="24" s="1"/>
  <c r="AV4" i="24" s="1"/>
  <c r="AW4" i="24" s="1"/>
  <c r="AX4" i="24" s="1"/>
  <c r="AY4" i="24" s="1"/>
  <c r="AZ4" i="24" s="1"/>
  <c r="BA4" i="24" s="1"/>
  <c r="BB4" i="24" s="1"/>
  <c r="BC4" i="24" s="1"/>
  <c r="BD4" i="24" s="1"/>
  <c r="BE4" i="24" s="1"/>
  <c r="BF4" i="24" s="1"/>
  <c r="AB11" i="24"/>
  <c r="AC11" i="24" s="1"/>
  <c r="AD11" i="24" s="1"/>
  <c r="AE11" i="24" s="1"/>
  <c r="AF11" i="24" s="1"/>
  <c r="AG11" i="24" s="1"/>
  <c r="AH11" i="24" s="1"/>
  <c r="AI11" i="24" s="1"/>
  <c r="AJ11" i="24" s="1"/>
  <c r="AK11" i="24" s="1"/>
  <c r="AL11" i="24" s="1"/>
  <c r="AM11" i="24" s="1"/>
  <c r="AN11" i="24" s="1"/>
  <c r="AO11" i="24" s="1"/>
  <c r="AP11" i="24" s="1"/>
  <c r="AQ11" i="24" s="1"/>
  <c r="AR11" i="24" s="1"/>
  <c r="AS11" i="24" s="1"/>
  <c r="AT11" i="24" s="1"/>
  <c r="AU11" i="24" s="1"/>
  <c r="AV11" i="24" s="1"/>
  <c r="AW11" i="24" s="1"/>
  <c r="AX11" i="24" s="1"/>
  <c r="AY11" i="24" s="1"/>
  <c r="AZ11" i="24" s="1"/>
  <c r="BA11" i="24" s="1"/>
  <c r="BB11" i="24" s="1"/>
  <c r="BC11" i="24" s="1"/>
  <c r="BD11" i="24" s="1"/>
  <c r="BE11" i="24" s="1"/>
  <c r="BF11" i="24" s="1"/>
  <c r="AB4" i="23"/>
  <c r="AC4" i="23" s="1"/>
  <c r="AD4" i="23" s="1"/>
  <c r="AE4" i="23" s="1"/>
  <c r="AF4" i="23" s="1"/>
  <c r="AG4" i="23" s="1"/>
  <c r="AH4" i="23" s="1"/>
  <c r="AI4" i="23" s="1"/>
  <c r="AJ4" i="23" s="1"/>
  <c r="AK4" i="23" s="1"/>
  <c r="AL4" i="23" s="1"/>
  <c r="AM4" i="23" s="1"/>
  <c r="AN4" i="23" s="1"/>
  <c r="AO4" i="23" s="1"/>
  <c r="AP4" i="23" s="1"/>
  <c r="AQ4" i="23" s="1"/>
  <c r="AR4" i="23" s="1"/>
  <c r="AS4" i="23" s="1"/>
  <c r="AT4" i="23" s="1"/>
  <c r="AU4" i="23" s="1"/>
  <c r="AV4" i="23" s="1"/>
  <c r="AW4" i="23" s="1"/>
  <c r="AX4" i="23" s="1"/>
  <c r="AY4" i="23" s="1"/>
  <c r="AZ4" i="23" s="1"/>
  <c r="BA4" i="23" s="1"/>
  <c r="BB4" i="23" s="1"/>
  <c r="BC4" i="23" s="1"/>
  <c r="BD4" i="23" s="1"/>
  <c r="BE4" i="23" s="1"/>
  <c r="BF4" i="23" s="1"/>
  <c r="AB4" i="21"/>
  <c r="AC4" i="21" s="1"/>
  <c r="AD4" i="21" s="1"/>
  <c r="AE4" i="21" s="1"/>
  <c r="AF4" i="21" s="1"/>
  <c r="AG4" i="21" s="1"/>
  <c r="AH4" i="21" s="1"/>
  <c r="AI4" i="21" s="1"/>
  <c r="AJ4" i="21" s="1"/>
  <c r="AK4" i="21" s="1"/>
  <c r="AL4" i="21" s="1"/>
  <c r="AM4" i="21" s="1"/>
  <c r="AN4" i="21" s="1"/>
  <c r="AO4" i="21" s="1"/>
  <c r="AP4" i="21" s="1"/>
  <c r="AQ4" i="21" s="1"/>
  <c r="AR4" i="21" s="1"/>
  <c r="AS4" i="21" s="1"/>
  <c r="AT4" i="21" s="1"/>
  <c r="AU4" i="21" s="1"/>
  <c r="AV4" i="21" s="1"/>
  <c r="AW4" i="21" s="1"/>
  <c r="AX4" i="21" s="1"/>
  <c r="AY4" i="21" s="1"/>
  <c r="AZ4" i="21" s="1"/>
  <c r="BA4" i="21" s="1"/>
  <c r="BB4" i="21" s="1"/>
  <c r="BC4" i="21" s="1"/>
  <c r="BD4" i="21" s="1"/>
  <c r="BE4" i="21" s="1"/>
  <c r="BF4" i="21" s="1"/>
  <c r="AB8" i="21"/>
  <c r="AB11" i="21" s="1"/>
  <c r="AC8" i="21"/>
  <c r="AC11" i="21" s="1"/>
  <c r="AD8" i="21"/>
  <c r="AD11" i="21" s="1"/>
  <c r="AE8" i="21"/>
  <c r="AE11" i="21" s="1"/>
  <c r="AG8" i="21"/>
  <c r="AG11" i="21" s="1"/>
  <c r="AH8" i="21"/>
  <c r="AH11" i="21" s="1"/>
  <c r="AI8" i="21"/>
  <c r="AI11" i="21" s="1"/>
  <c r="AJ8" i="21"/>
  <c r="AJ11" i="21" s="1"/>
  <c r="AL8" i="21"/>
  <c r="AL11" i="21" s="1"/>
  <c r="AM8" i="21"/>
  <c r="AM11" i="21" s="1"/>
  <c r="AN8" i="21"/>
  <c r="AN11" i="21" s="1"/>
  <c r="AO8" i="21"/>
  <c r="AO11" i="21" s="1"/>
  <c r="AQ8" i="21"/>
  <c r="AQ11" i="21" s="1"/>
  <c r="AR8" i="21"/>
  <c r="AR11" i="21" s="1"/>
  <c r="AS8" i="21"/>
  <c r="AS11" i="21" s="1"/>
  <c r="AT8" i="21"/>
  <c r="AT11" i="21" s="1"/>
  <c r="AW8" i="21"/>
  <c r="AW11" i="21" s="1"/>
  <c r="AX8" i="21"/>
  <c r="AX11" i="21" s="1"/>
  <c r="AB21" i="21"/>
  <c r="AC21" i="21" s="1"/>
  <c r="AD21" i="21" s="1"/>
  <c r="AE21" i="21" s="1"/>
  <c r="AF21" i="21" s="1"/>
  <c r="AG21" i="21" s="1"/>
  <c r="AH21" i="21" s="1"/>
  <c r="AI21" i="21" s="1"/>
  <c r="AJ21" i="21" s="1"/>
  <c r="AK21" i="21" s="1"/>
  <c r="AL21" i="21" s="1"/>
  <c r="AM21" i="21" s="1"/>
  <c r="AN21" i="21" s="1"/>
  <c r="AO21" i="21" s="1"/>
  <c r="AP21" i="21" s="1"/>
  <c r="AQ21" i="21" s="1"/>
  <c r="AR21" i="21" s="1"/>
  <c r="AS21" i="21" s="1"/>
  <c r="AT21" i="21" s="1"/>
  <c r="AU21" i="21" s="1"/>
  <c r="AV21" i="21" s="1"/>
  <c r="AW21" i="21" s="1"/>
  <c r="AX21" i="21" s="1"/>
  <c r="AY21" i="21" s="1"/>
  <c r="AZ21" i="21" s="1"/>
  <c r="BA21" i="21" s="1"/>
  <c r="BB21" i="21" s="1"/>
  <c r="BC21" i="21" s="1"/>
  <c r="BD21" i="21" s="1"/>
  <c r="BE21" i="21" s="1"/>
  <c r="BF21" i="21" s="1"/>
  <c r="AB29" i="21"/>
  <c r="AC29" i="21"/>
  <c r="AD29" i="21"/>
  <c r="AE29" i="21"/>
  <c r="AG29" i="21"/>
  <c r="AH29" i="21"/>
  <c r="AI29" i="21"/>
  <c r="AJ29" i="21"/>
  <c r="AL29" i="21"/>
  <c r="AM29" i="21"/>
  <c r="AN29" i="21"/>
  <c r="AO29" i="21"/>
  <c r="AQ29" i="21"/>
  <c r="AR29" i="21"/>
  <c r="AS29" i="21"/>
  <c r="AT29" i="21"/>
  <c r="AW29" i="21"/>
  <c r="AX29" i="21"/>
  <c r="AB4" i="20"/>
  <c r="AC4" i="20" s="1"/>
  <c r="AD4" i="20" s="1"/>
  <c r="AE4" i="20" s="1"/>
  <c r="AF4" i="20" s="1"/>
  <c r="AG4" i="20" s="1"/>
  <c r="AH4" i="20" s="1"/>
  <c r="AI4" i="20" s="1"/>
  <c r="AJ4" i="20" s="1"/>
  <c r="AK4" i="20" s="1"/>
  <c r="AL4" i="20" s="1"/>
  <c r="AM4" i="20" s="1"/>
  <c r="AN4" i="20" s="1"/>
  <c r="AO4" i="20" s="1"/>
  <c r="AP4" i="20" s="1"/>
  <c r="AQ4" i="20" s="1"/>
  <c r="AR4" i="20" s="1"/>
  <c r="AS4" i="20" s="1"/>
  <c r="AT4" i="20" s="1"/>
  <c r="AU4" i="20" s="1"/>
  <c r="AV4" i="20" s="1"/>
  <c r="AW4" i="20" s="1"/>
  <c r="AX4" i="20" s="1"/>
  <c r="AY4" i="20" s="1"/>
  <c r="AZ4" i="20" s="1"/>
  <c r="BA4" i="20" s="1"/>
  <c r="BB4" i="20" s="1"/>
  <c r="BC4" i="20" s="1"/>
  <c r="BD4" i="20" s="1"/>
  <c r="BE4" i="20" s="1"/>
  <c r="BF4" i="20" s="1"/>
  <c r="AB5" i="19"/>
  <c r="AC5" i="19" s="1"/>
  <c r="AD5" i="19" s="1"/>
  <c r="AE5" i="19" s="1"/>
  <c r="AF5" i="19" s="1"/>
  <c r="AG5" i="19" s="1"/>
  <c r="AH5" i="19" s="1"/>
  <c r="AI5" i="19" s="1"/>
  <c r="AJ5" i="19" s="1"/>
  <c r="AK5" i="19" s="1"/>
  <c r="AL5" i="19" s="1"/>
  <c r="AM5" i="19" s="1"/>
  <c r="AN5" i="19" s="1"/>
  <c r="AO5" i="19" s="1"/>
  <c r="AP5" i="19" s="1"/>
  <c r="AQ5" i="19" s="1"/>
  <c r="AR5" i="19" s="1"/>
  <c r="AS5" i="19" s="1"/>
  <c r="AT5" i="19" s="1"/>
  <c r="AU5" i="19" s="1"/>
  <c r="AV5" i="19" s="1"/>
  <c r="AW5" i="19" s="1"/>
  <c r="AX5" i="19" s="1"/>
  <c r="AY5" i="19" s="1"/>
  <c r="AZ5" i="19" s="1"/>
  <c r="BA5" i="19" s="1"/>
  <c r="BB5" i="19" s="1"/>
  <c r="BC5" i="19" s="1"/>
  <c r="BD5" i="19" s="1"/>
  <c r="BE5" i="19" s="1"/>
  <c r="BF5" i="19" s="1"/>
  <c r="AB56" i="19"/>
  <c r="AC56" i="19"/>
  <c r="AD56" i="19"/>
  <c r="AE56" i="19"/>
  <c r="AG56" i="19"/>
  <c r="AH56" i="19"/>
  <c r="AI56" i="19"/>
  <c r="AJ56" i="19"/>
  <c r="AL56" i="19"/>
  <c r="AM56" i="19"/>
  <c r="AN56" i="19"/>
  <c r="AO56" i="19"/>
  <c r="AQ56" i="19"/>
  <c r="AR56" i="19"/>
  <c r="AS56" i="19"/>
  <c r="AT56" i="19"/>
  <c r="AW56" i="19"/>
  <c r="AX56" i="19"/>
  <c r="AB57" i="19"/>
  <c r="AC57" i="19"/>
  <c r="AD57" i="19"/>
  <c r="AE57" i="19"/>
  <c r="AG57" i="19"/>
  <c r="AH57" i="19"/>
  <c r="AI57" i="19"/>
  <c r="AJ57" i="19"/>
  <c r="AL57" i="19"/>
  <c r="AM57" i="19"/>
  <c r="AN57" i="19"/>
  <c r="AO57" i="19"/>
  <c r="AQ57" i="19"/>
  <c r="AR57" i="19"/>
  <c r="AS57" i="19"/>
  <c r="AT57" i="19"/>
  <c r="AW57" i="19"/>
  <c r="AX57" i="19"/>
  <c r="AB58" i="19"/>
  <c r="AC58" i="19"/>
  <c r="AD58" i="19"/>
  <c r="AE58" i="19"/>
  <c r="AG58" i="19"/>
  <c r="AH58" i="19"/>
  <c r="AI58" i="19"/>
  <c r="AJ58" i="19"/>
  <c r="AL58" i="19"/>
  <c r="AM58" i="19"/>
  <c r="AN58" i="19"/>
  <c r="AO58" i="19"/>
  <c r="AQ58" i="19"/>
  <c r="AR58" i="19"/>
  <c r="AS58" i="19"/>
  <c r="AT58" i="19"/>
  <c r="AW58" i="19"/>
  <c r="AX58" i="19"/>
  <c r="AB59" i="19"/>
  <c r="AC59" i="19"/>
  <c r="AD59" i="19"/>
  <c r="AE59" i="19"/>
  <c r="AG59" i="19"/>
  <c r="AH59" i="19"/>
  <c r="AI59" i="19"/>
  <c r="AJ59" i="19"/>
  <c r="AL59" i="19"/>
  <c r="AM59" i="19"/>
  <c r="AN59" i="19"/>
  <c r="AO59" i="19"/>
  <c r="AQ59" i="19"/>
  <c r="AR59" i="19"/>
  <c r="AS59" i="19"/>
  <c r="AT59" i="19"/>
  <c r="AW59" i="19"/>
  <c r="AX59" i="19"/>
  <c r="AB5" i="18"/>
  <c r="AC5" i="18" s="1"/>
  <c r="AD5" i="18" s="1"/>
  <c r="AE5" i="18" s="1"/>
  <c r="AF5" i="18" s="1"/>
  <c r="AG5" i="18" s="1"/>
  <c r="AH5" i="18" s="1"/>
  <c r="AI5" i="18" s="1"/>
  <c r="AJ5" i="18" s="1"/>
  <c r="AK5" i="18" s="1"/>
  <c r="AL5" i="18" s="1"/>
  <c r="AM5" i="18" s="1"/>
  <c r="AN5" i="18" s="1"/>
  <c r="AO5" i="18" s="1"/>
  <c r="AP5" i="18" s="1"/>
  <c r="AQ5" i="18" s="1"/>
  <c r="AR5" i="18" s="1"/>
  <c r="AS5" i="18" s="1"/>
  <c r="AT5" i="18" s="1"/>
  <c r="AU5" i="18" s="1"/>
  <c r="AV5" i="18" s="1"/>
  <c r="AW5" i="18" s="1"/>
  <c r="AX5" i="18" s="1"/>
  <c r="Y33" i="18"/>
  <c r="C12" i="15" s="1"/>
  <c r="AB35" i="18"/>
  <c r="AC35" i="18" s="1"/>
  <c r="AD35" i="18" s="1"/>
  <c r="AE35" i="18" s="1"/>
  <c r="AF35" i="18" s="1"/>
  <c r="AG35" i="18" s="1"/>
  <c r="AH35" i="18" s="1"/>
  <c r="AI35" i="18" s="1"/>
  <c r="AJ35" i="18" s="1"/>
  <c r="AK35" i="18" s="1"/>
  <c r="AL35" i="18" s="1"/>
  <c r="AM35" i="18" s="1"/>
  <c r="AN35" i="18" s="1"/>
  <c r="AO35" i="18" s="1"/>
  <c r="AP35" i="18" s="1"/>
  <c r="AQ35" i="18" s="1"/>
  <c r="AR35" i="18" s="1"/>
  <c r="AS35" i="18" s="1"/>
  <c r="AT35" i="18" s="1"/>
  <c r="AU35" i="18" s="1"/>
  <c r="AV35" i="18" s="1"/>
  <c r="AW35" i="18" s="1"/>
  <c r="AX35" i="18" s="1"/>
  <c r="AX33" i="21" l="1"/>
  <c r="AN33" i="21"/>
  <c r="AD33" i="21"/>
  <c r="AS15" i="21"/>
  <c r="AN15" i="21"/>
  <c r="AW33" i="21"/>
  <c r="AR33" i="21"/>
  <c r="AM33" i="21"/>
  <c r="AH33" i="21"/>
  <c r="AC33" i="21"/>
  <c r="AW15" i="21"/>
  <c r="AR15" i="21"/>
  <c r="AM15" i="21"/>
  <c r="AH15" i="21"/>
  <c r="AC15" i="21"/>
  <c r="AS33" i="21"/>
  <c r="AI33" i="21"/>
  <c r="AX15" i="21"/>
  <c r="AI15" i="21"/>
  <c r="AQ33" i="21"/>
  <c r="AL33" i="21"/>
  <c r="AG33" i="21"/>
  <c r="AB33" i="21"/>
  <c r="AQ15" i="21"/>
  <c r="AL15" i="21"/>
  <c r="AG15" i="21"/>
  <c r="AB15" i="21"/>
  <c r="AD15" i="21"/>
  <c r="AT33" i="21"/>
  <c r="AO33" i="21"/>
  <c r="AJ33" i="21"/>
  <c r="AE33" i="21"/>
  <c r="AT15" i="21"/>
  <c r="AO15" i="21"/>
  <c r="AJ15" i="21"/>
  <c r="AE15" i="21"/>
  <c r="BA145" i="27"/>
  <c r="BA110" i="27"/>
  <c r="BB110" i="27" s="1"/>
  <c r="BA83" i="27"/>
  <c r="BA46" i="27"/>
  <c r="BB46" i="27" s="1"/>
  <c r="BA104" i="27"/>
  <c r="BA77" i="27"/>
  <c r="BB77" i="27" s="1"/>
  <c r="BA39" i="27"/>
  <c r="BA13" i="27"/>
  <c r="BB13" i="27" s="1"/>
  <c r="BA120" i="27"/>
  <c r="BB120" i="27" s="1"/>
  <c r="BA98" i="27"/>
  <c r="BA60" i="27"/>
  <c r="BB60" i="27" s="1"/>
  <c r="BA27" i="27"/>
  <c r="BA156" i="27"/>
  <c r="BB156" i="27" s="1"/>
  <c r="BA54" i="27"/>
  <c r="BA21" i="27"/>
  <c r="BB21" i="27" s="1"/>
  <c r="BA4" i="27"/>
  <c r="AY4" i="25"/>
  <c r="AY35" i="18"/>
  <c r="AZ35" i="18" s="1"/>
  <c r="BA35" i="18" s="1"/>
  <c r="AY5" i="18"/>
  <c r="U45" i="27" l="1"/>
  <c r="U53" i="27" s="1"/>
  <c r="U68" i="27" s="1"/>
  <c r="U76" i="27" s="1"/>
  <c r="U32" i="27"/>
  <c r="BC13" i="27"/>
  <c r="BC110" i="27"/>
  <c r="BC156" i="27"/>
  <c r="BC120" i="27"/>
  <c r="BC21" i="27"/>
  <c r="BC77" i="27"/>
  <c r="BC46" i="27"/>
  <c r="BC60" i="27"/>
  <c r="BB35" i="18"/>
  <c r="BB39" i="27"/>
  <c r="BB145" i="27"/>
  <c r="BB54" i="27"/>
  <c r="BB4" i="27"/>
  <c r="BB98" i="27"/>
  <c r="BB83" i="27"/>
  <c r="BB27" i="27"/>
  <c r="BB104" i="27"/>
  <c r="AZ4" i="25"/>
  <c r="BA4" i="25" s="1"/>
  <c r="AZ5" i="18"/>
  <c r="BA5" i="18" s="1"/>
  <c r="U82" i="27" l="1"/>
  <c r="U89" i="27" s="1"/>
  <c r="U97" i="27" s="1"/>
  <c r="U103" i="27" s="1"/>
  <c r="U109" i="27" s="1"/>
  <c r="U117" i="27" s="1"/>
  <c r="U144" i="27" s="1"/>
  <c r="U155" i="27" s="1"/>
  <c r="C22" i="15"/>
  <c r="BD46" i="27"/>
  <c r="BE46" i="27" s="1"/>
  <c r="BF46" i="27" s="1"/>
  <c r="BD77" i="27"/>
  <c r="BE77" i="27" s="1"/>
  <c r="BF77" i="27" s="1"/>
  <c r="BD110" i="27"/>
  <c r="BE110" i="27" s="1"/>
  <c r="BF110" i="27" s="1"/>
  <c r="BD21" i="27"/>
  <c r="BE21" i="27" s="1"/>
  <c r="BF21" i="27" s="1"/>
  <c r="BD156" i="27"/>
  <c r="BE156" i="27" s="1"/>
  <c r="BF156" i="27" s="1"/>
  <c r="BD60" i="27"/>
  <c r="BE60" i="27" s="1"/>
  <c r="BF60" i="27" s="1"/>
  <c r="BD120" i="27"/>
  <c r="BE120" i="27" s="1"/>
  <c r="BF120" i="27" s="1"/>
  <c r="BD13" i="27"/>
  <c r="BE13" i="27" s="1"/>
  <c r="BF13" i="27" s="1"/>
  <c r="BC35" i="18"/>
  <c r="BD35" i="18" s="1"/>
  <c r="BE35" i="18" s="1"/>
  <c r="BF35" i="18" s="1"/>
  <c r="BC39" i="27"/>
  <c r="BC83" i="27"/>
  <c r="BC104" i="27"/>
  <c r="BC98" i="27"/>
  <c r="BC4" i="27"/>
  <c r="BC27" i="27"/>
  <c r="BC54" i="27"/>
  <c r="BC145" i="27"/>
  <c r="BB5" i="18"/>
  <c r="BB4" i="25"/>
  <c r="BD27" i="27" l="1"/>
  <c r="BE27" i="27" s="1"/>
  <c r="BF27" i="27" s="1"/>
  <c r="BD83" i="27"/>
  <c r="BE83" i="27" s="1"/>
  <c r="BF83" i="27" s="1"/>
  <c r="BD4" i="27"/>
  <c r="BE4" i="27" s="1"/>
  <c r="BF4" i="27" s="1"/>
  <c r="BD39" i="27"/>
  <c r="BE39" i="27" s="1"/>
  <c r="BF39" i="27" s="1"/>
  <c r="BD145" i="27"/>
  <c r="BE145" i="27" s="1"/>
  <c r="BF145" i="27" s="1"/>
  <c r="BD98" i="27"/>
  <c r="BE98" i="27" s="1"/>
  <c r="BF98" i="27" s="1"/>
  <c r="BD54" i="27"/>
  <c r="BE54" i="27" s="1"/>
  <c r="BF54" i="27" s="1"/>
  <c r="BD104" i="27"/>
  <c r="BE104" i="27" s="1"/>
  <c r="BF104" i="27" s="1"/>
  <c r="BC5" i="18"/>
  <c r="BD5" i="18" s="1"/>
  <c r="BE5" i="18" s="1"/>
  <c r="BF5" i="18" s="1"/>
  <c r="BC4" i="25"/>
  <c r="BD4" i="25" s="1"/>
  <c r="BE4" i="25" s="1"/>
  <c r="BF4" i="25" s="1"/>
  <c r="AZ8" i="21" l="1"/>
  <c r="AZ11" i="21" s="1"/>
  <c r="AZ15" i="21" l="1"/>
  <c r="AZ29" i="21"/>
  <c r="AZ33" i="21" l="1"/>
  <c r="AZ59" i="19" l="1"/>
  <c r="AZ58" i="19" l="1"/>
  <c r="AZ57" i="19" l="1"/>
  <c r="AZ56" i="19" l="1"/>
  <c r="AP8" i="21" l="1"/>
  <c r="AP11" i="21" s="1"/>
  <c r="AP15" i="21" l="1"/>
  <c r="AP29" i="21"/>
  <c r="AP33" i="21" l="1"/>
  <c r="AP59" i="19" l="1"/>
  <c r="AP58" i="19" l="1"/>
  <c r="AP57" i="19" l="1"/>
  <c r="AP56" i="19" l="1"/>
  <c r="AK8" i="21" l="1"/>
  <c r="AK11" i="21" s="1"/>
  <c r="AK15" i="21" l="1"/>
  <c r="AK29" i="21"/>
  <c r="AK33" i="21" l="1"/>
  <c r="AK59" i="19" l="1"/>
  <c r="AK58" i="19" l="1"/>
  <c r="AK57" i="19" l="1"/>
  <c r="AK56" i="19" l="1"/>
  <c r="AF8" i="21" l="1"/>
  <c r="AF11" i="21" s="1"/>
  <c r="AF15" i="21" l="1"/>
  <c r="AF29" i="21"/>
  <c r="AF33" i="21" l="1"/>
  <c r="AF59" i="19" l="1"/>
  <c r="AF58" i="19" l="1"/>
  <c r="AF57" i="19" l="1"/>
  <c r="AF56" i="19" l="1"/>
  <c r="AA8" i="21" l="1"/>
  <c r="AA11" i="21" s="1"/>
  <c r="AA15" i="21" l="1"/>
  <c r="AA29" i="21"/>
  <c r="AA33" i="21" l="1"/>
  <c r="AA59" i="19" l="1"/>
  <c r="AA58" i="19" l="1"/>
  <c r="AA57" i="19" l="1"/>
  <c r="AA56" i="19" l="1"/>
  <c r="BA23" i="24" l="1"/>
  <c r="AT23" i="24"/>
  <c r="AS23" i="24"/>
  <c r="AR23" i="24"/>
  <c r="AQ23" i="24"/>
  <c r="AP23" i="24"/>
  <c r="AO23" i="24"/>
  <c r="AN23" i="24"/>
  <c r="AM23" i="24"/>
  <c r="AL23" i="24"/>
  <c r="AK23" i="24"/>
  <c r="AJ23" i="24"/>
  <c r="AI23" i="24"/>
  <c r="AH23" i="24"/>
  <c r="AG23" i="24"/>
  <c r="AF23" i="24"/>
  <c r="AE23" i="24"/>
  <c r="AD23" i="24"/>
  <c r="AC23" i="24"/>
  <c r="AB23" i="24"/>
  <c r="AA23" i="24"/>
  <c r="AU23" i="24" l="1"/>
  <c r="AV23" i="24"/>
  <c r="AW23" i="24"/>
  <c r="AX23" i="24"/>
  <c r="AY23" i="24"/>
  <c r="AZ23" i="24"/>
  <c r="BA8" i="21" l="1"/>
  <c r="BA11" i="21" s="1"/>
  <c r="BA15" i="21" l="1"/>
  <c r="BA29" i="21"/>
  <c r="BA33" i="21" l="1"/>
  <c r="BA59" i="19" l="1"/>
  <c r="BA58" i="19" l="1"/>
  <c r="BA56" i="19" l="1"/>
  <c r="BA57" i="19"/>
  <c r="BA29" i="26" l="1"/>
  <c r="BA30" i="26" s="1"/>
  <c r="AZ29" i="26"/>
  <c r="AZ30" i="26" s="1"/>
  <c r="AX29" i="26" l="1"/>
  <c r="AX30" i="26" s="1"/>
  <c r="AO29" i="26" l="1"/>
  <c r="AO30" i="26" s="1"/>
  <c r="AN29" i="26"/>
  <c r="AN30" i="26" s="1"/>
  <c r="AV29" i="26"/>
  <c r="AV30" i="26" s="1"/>
  <c r="AR29" i="26"/>
  <c r="AR30" i="26" s="1"/>
  <c r="AB29" i="26"/>
  <c r="AB30" i="26" s="1"/>
  <c r="AE29" i="26"/>
  <c r="AE30" i="26" s="1"/>
  <c r="AL29" i="26"/>
  <c r="AL30" i="26" s="1"/>
  <c r="AD29" i="26"/>
  <c r="AD30" i="26" s="1"/>
  <c r="AS29" i="26"/>
  <c r="AS30" i="26" s="1"/>
  <c r="AC29" i="26"/>
  <c r="AC30" i="26" s="1"/>
  <c r="AF29" i="26"/>
  <c r="AF30" i="26" s="1"/>
  <c r="AI29" i="26"/>
  <c r="AI30" i="26" s="1"/>
  <c r="AA29" i="26"/>
  <c r="AA30" i="26" s="1"/>
  <c r="AH29" i="26"/>
  <c r="AH30" i="26" s="1"/>
  <c r="AU29" i="26"/>
  <c r="AU30" i="26" s="1"/>
  <c r="AK29" i="26"/>
  <c r="AK30" i="26" s="1"/>
  <c r="AW29" i="26"/>
  <c r="AW30" i="26" s="1"/>
  <c r="AG29" i="26"/>
  <c r="AG30" i="26" s="1"/>
  <c r="AQ29" i="26"/>
  <c r="AQ30" i="26" s="1"/>
  <c r="AP29" i="26"/>
  <c r="AP30" i="26" s="1"/>
  <c r="AT29" i="26"/>
  <c r="AT30" i="26" s="1"/>
  <c r="AJ29" i="26"/>
  <c r="AJ30" i="26" s="1"/>
  <c r="AM29" i="26"/>
  <c r="AM30" i="26" s="1"/>
  <c r="AY29" i="26" l="1"/>
  <c r="AY30" i="26" s="1"/>
  <c r="BB29" i="26" l="1"/>
  <c r="BB30" i="26" s="1"/>
  <c r="AQ12" i="26" l="1"/>
  <c r="AH12" i="26"/>
  <c r="AS12" i="26"/>
  <c r="BA20" i="26"/>
  <c r="BA21" i="26" s="1"/>
  <c r="AZ12" i="26"/>
  <c r="AJ12" i="26"/>
  <c r="AM12" i="26"/>
  <c r="AT12" i="26"/>
  <c r="AO12" i="26"/>
  <c r="AN12" i="26"/>
  <c r="AA12" i="26"/>
  <c r="AV12" i="26"/>
  <c r="AF12" i="26"/>
  <c r="AY12" i="26"/>
  <c r="AI12" i="26"/>
  <c r="AP12" i="26"/>
  <c r="AK12" i="26"/>
  <c r="AX12" i="26"/>
  <c r="AR12" i="26"/>
  <c r="AU12" i="26"/>
  <c r="AW12" i="26"/>
  <c r="AG12" i="26"/>
  <c r="AV20" i="26" l="1"/>
  <c r="AV21" i="26" s="1"/>
  <c r="AO20" i="26"/>
  <c r="AO21" i="26" s="1"/>
  <c r="AL20" i="26"/>
  <c r="AL21" i="26" s="1"/>
  <c r="AW20" i="26"/>
  <c r="AW21" i="26" s="1"/>
  <c r="AX20" i="26"/>
  <c r="AX21" i="26" s="1"/>
  <c r="AY20" i="26"/>
  <c r="AY21" i="26" s="1"/>
  <c r="AZ20" i="26"/>
  <c r="AZ21" i="26" s="1"/>
  <c r="AK20" i="26"/>
  <c r="AK21" i="26" s="1"/>
  <c r="AA20" i="26"/>
  <c r="AA21" i="26" s="1"/>
  <c r="AL12" i="26"/>
  <c r="AI20" i="26"/>
  <c r="AI21" i="26" s="1"/>
  <c r="AN20" i="26"/>
  <c r="AN21" i="26" s="1"/>
  <c r="AJ20" i="26"/>
  <c r="AJ21" i="26" s="1"/>
  <c r="AB20" i="26"/>
  <c r="AB21" i="26" s="1"/>
  <c r="AE20" i="26"/>
  <c r="AE21" i="26" s="1"/>
  <c r="AB12" i="26"/>
  <c r="AC20" i="26"/>
  <c r="AC21" i="26" s="1"/>
  <c r="AD20" i="26"/>
  <c r="AD21" i="26" s="1"/>
  <c r="AG20" i="26"/>
  <c r="AG21" i="26" s="1"/>
  <c r="BA12" i="26"/>
  <c r="BA31" i="26" s="1"/>
  <c r="AM20" i="26"/>
  <c r="AM21" i="26" s="1"/>
  <c r="AN31" i="26" l="1"/>
  <c r="AK31" i="26"/>
  <c r="AW31" i="26"/>
  <c r="AZ31" i="26"/>
  <c r="AI31" i="26"/>
  <c r="AY31" i="26"/>
  <c r="AO31" i="26"/>
  <c r="AG31" i="26"/>
  <c r="AM31" i="26"/>
  <c r="AJ31" i="26"/>
  <c r="AA31" i="26"/>
  <c r="AX31" i="26"/>
  <c r="AV31" i="26"/>
  <c r="AL31" i="26"/>
  <c r="AH20" i="26"/>
  <c r="AH21" i="26" s="1"/>
  <c r="AB31" i="26"/>
  <c r="AF20" i="26"/>
  <c r="AF21" i="26" s="1"/>
  <c r="AU20" i="26"/>
  <c r="AU21" i="26" s="1"/>
  <c r="AP20" i="26"/>
  <c r="AP21" i="26" s="1"/>
  <c r="AC12" i="26"/>
  <c r="AC31" i="26" s="1"/>
  <c r="AT20" i="26"/>
  <c r="AT21" i="26" s="1"/>
  <c r="AR20" i="26"/>
  <c r="AR21" i="26" s="1"/>
  <c r="AQ20" i="26"/>
  <c r="AQ21" i="26" s="1"/>
  <c r="AS20" i="26"/>
  <c r="AS21" i="26" s="1"/>
  <c r="AR31" i="26" l="1"/>
  <c r="AU31" i="26"/>
  <c r="AT31" i="26"/>
  <c r="AF31" i="26"/>
  <c r="AS31" i="26"/>
  <c r="AQ31" i="26"/>
  <c r="AP31" i="26"/>
  <c r="AH31" i="26"/>
  <c r="AD12" i="26"/>
  <c r="AD31" i="26" s="1"/>
  <c r="AE12" i="26" l="1"/>
  <c r="AE31" i="26" s="1"/>
  <c r="BB12" i="26" l="1"/>
  <c r="BB20" i="26" l="1"/>
  <c r="BB21" i="26" s="1"/>
  <c r="BB31" i="26" l="1"/>
  <c r="AV8" i="21"/>
  <c r="AV11" i="21" s="1"/>
  <c r="AV15" i="21" s="1"/>
  <c r="AV29" i="21" l="1"/>
  <c r="AV33" i="21" s="1"/>
  <c r="AV59" i="19" l="1"/>
  <c r="AV58" i="19" l="1"/>
  <c r="AV56" i="19" l="1"/>
  <c r="AV57" i="19"/>
  <c r="AU8" i="21" l="1"/>
  <c r="AU11" i="21" s="1"/>
  <c r="AU15" i="21" s="1"/>
  <c r="AU29" i="21" l="1"/>
  <c r="AU33" i="21" s="1"/>
  <c r="AU59" i="19" l="1"/>
  <c r="AU58" i="19" l="1"/>
  <c r="AU56" i="19" l="1"/>
  <c r="AU57" i="19"/>
  <c r="BD43" i="33" l="1"/>
  <c r="BD70" i="33"/>
  <c r="AI43" i="33" l="1"/>
  <c r="AD43" i="33"/>
  <c r="AQ43" i="33"/>
  <c r="AJ43" i="33"/>
  <c r="AN70" i="33"/>
  <c r="AM70" i="33"/>
  <c r="AC43" i="33"/>
  <c r="AK43" i="33"/>
  <c r="AB43" i="33"/>
  <c r="AM43" i="33"/>
  <c r="AF43" i="33"/>
  <c r="AO43" i="33"/>
  <c r="AE43" i="33"/>
  <c r="AA43" i="33"/>
  <c r="AG43" i="33"/>
  <c r="AL43" i="33"/>
  <c r="AH43" i="33"/>
  <c r="AC70" i="33"/>
  <c r="AI70" i="33" l="1"/>
  <c r="AH70" i="33"/>
  <c r="AO70" i="33"/>
  <c r="AG70" i="33"/>
  <c r="AP43" i="33"/>
  <c r="AE70" i="33"/>
  <c r="AA70" i="33"/>
  <c r="AN43" i="33"/>
  <c r="AB70" i="33"/>
  <c r="AD70" i="33"/>
  <c r="AJ70" i="33"/>
  <c r="AP70" i="33"/>
  <c r="AL70" i="33"/>
  <c r="AF70" i="33"/>
  <c r="AK70" i="33"/>
  <c r="AQ70" i="33" l="1"/>
  <c r="AR43" i="33" l="1"/>
  <c r="AR70" i="33"/>
  <c r="AS43" i="33" l="1"/>
  <c r="AT70" i="33" l="1"/>
  <c r="AT43" i="33" l="1"/>
  <c r="AS70" i="33"/>
  <c r="AU43" i="33" l="1"/>
  <c r="AW43" i="33" l="1"/>
  <c r="AU70" i="33"/>
  <c r="AV43" i="33"/>
  <c r="AV70" i="33" l="1"/>
  <c r="AW70" i="33"/>
  <c r="AX70" i="33" l="1"/>
  <c r="AX43" i="33"/>
  <c r="AZ43" i="33" l="1"/>
  <c r="AY43" i="33"/>
  <c r="AY70" i="33"/>
  <c r="AZ70" i="33" l="1"/>
  <c r="BA70" i="33" l="1"/>
  <c r="BA43" i="33"/>
  <c r="BB70" i="33" l="1"/>
  <c r="BC43" i="33"/>
  <c r="BB43" i="33"/>
  <c r="BC70" i="33" l="1"/>
  <c r="AE8" i="19" l="1"/>
  <c r="AN8" i="19"/>
  <c r="AY8" i="19"/>
  <c r="AC7" i="19"/>
  <c r="AL7" i="19"/>
  <c r="AT7" i="19"/>
  <c r="AG9" i="19"/>
  <c r="AP9" i="19"/>
  <c r="BA9" i="19"/>
  <c r="AF8" i="19"/>
  <c r="AO8" i="19"/>
  <c r="AZ8" i="19"/>
  <c r="AD7" i="19"/>
  <c r="AM7" i="19"/>
  <c r="AX7" i="19"/>
  <c r="AH9" i="19"/>
  <c r="AQ9" i="19"/>
  <c r="BB9" i="19"/>
  <c r="AG8" i="19"/>
  <c r="AP8" i="19"/>
  <c r="BA8" i="19"/>
  <c r="AE7" i="19"/>
  <c r="AN7" i="19"/>
  <c r="AY7" i="19"/>
  <c r="AA9" i="19"/>
  <c r="AI9" i="19"/>
  <c r="AR9" i="19"/>
  <c r="BC9" i="19"/>
  <c r="AH8" i="19"/>
  <c r="AQ8" i="19"/>
  <c r="BB8" i="19"/>
  <c r="AF7" i="19"/>
  <c r="AO7" i="19"/>
  <c r="AZ7" i="19"/>
  <c r="AB9" i="19"/>
  <c r="AJ9" i="19"/>
  <c r="AS9" i="19"/>
  <c r="BD9" i="19"/>
  <c r="AA8" i="19"/>
  <c r="AI8" i="19"/>
  <c r="AR8" i="19"/>
  <c r="BC8" i="19"/>
  <c r="AG7" i="19"/>
  <c r="AP7" i="19"/>
  <c r="BA7" i="19"/>
  <c r="AC9" i="19"/>
  <c r="AL9" i="19"/>
  <c r="AT9" i="19"/>
  <c r="AB8" i="19"/>
  <c r="AJ8" i="19"/>
  <c r="AS8" i="19"/>
  <c r="BD8" i="19"/>
  <c r="AH7" i="19"/>
  <c r="AQ7" i="19"/>
  <c r="BB7" i="19"/>
  <c r="AD9" i="19"/>
  <c r="AM9" i="19"/>
  <c r="AX9" i="19"/>
  <c r="AC8" i="19"/>
  <c r="AL8" i="19"/>
  <c r="AT8" i="19"/>
  <c r="AA7" i="19"/>
  <c r="AI7" i="19"/>
  <c r="AR7" i="19"/>
  <c r="BC7" i="19"/>
  <c r="AE9" i="19"/>
  <c r="AN9" i="19"/>
  <c r="AY9" i="19"/>
  <c r="AD8" i="19"/>
  <c r="AM8" i="19"/>
  <c r="AX8" i="19"/>
  <c r="AB7" i="19"/>
  <c r="AJ7" i="19"/>
  <c r="AS7" i="19"/>
  <c r="BD7" i="19"/>
  <c r="AF9" i="19"/>
  <c r="AO9" i="19"/>
  <c r="AZ9" i="19"/>
  <c r="BD16" i="25" l="1"/>
  <c r="BD10" i="19" l="1"/>
  <c r="BD42" i="18"/>
  <c r="BD5" i="33"/>
  <c r="BD12" i="18"/>
  <c r="BD16" i="19"/>
  <c r="BD22" i="19" s="1"/>
  <c r="BD34" i="22"/>
  <c r="BD25" i="18"/>
  <c r="BD6" i="19" l="1"/>
  <c r="BD17" i="33"/>
  <c r="BD24" i="18"/>
  <c r="BD20" i="18" l="1"/>
  <c r="BD28" i="18" s="1"/>
  <c r="BD23" i="18"/>
  <c r="BC16" i="25"/>
  <c r="BC12" i="18" l="1"/>
  <c r="BC10" i="19" l="1"/>
  <c r="BC42" i="18"/>
  <c r="BC16" i="19"/>
  <c r="BC6" i="19" l="1"/>
  <c r="BC22" i="19"/>
  <c r="BA16" i="25" l="1"/>
  <c r="BA12" i="18" l="1"/>
  <c r="BA16" i="19" l="1"/>
  <c r="BB16" i="25" l="1"/>
  <c r="AY16" i="25"/>
  <c r="AZ16" i="25" l="1"/>
  <c r="AZ16" i="19" l="1"/>
  <c r="AY16" i="19" l="1"/>
  <c r="AZ12" i="18" l="1"/>
  <c r="BB12" i="18"/>
  <c r="AY12" i="18" l="1"/>
  <c r="BB16" i="19"/>
  <c r="AA41" i="25" l="1"/>
  <c r="AA42" i="25" s="1"/>
  <c r="AU16" i="25"/>
  <c r="AQ16" i="25"/>
  <c r="AM16" i="25"/>
  <c r="AI16" i="25"/>
  <c r="AE16" i="25"/>
  <c r="AA16" i="25"/>
  <c r="AX16" i="25"/>
  <c r="AT16" i="25"/>
  <c r="AP16" i="25"/>
  <c r="AL16" i="25"/>
  <c r="AH16" i="25"/>
  <c r="AD16" i="25"/>
  <c r="AW16" i="25"/>
  <c r="AS16" i="25"/>
  <c r="AO16" i="25"/>
  <c r="AK16" i="25"/>
  <c r="AG16" i="25"/>
  <c r="AC16" i="25"/>
  <c r="AV16" i="25"/>
  <c r="AR16" i="25"/>
  <c r="AN16" i="25"/>
  <c r="AJ16" i="25"/>
  <c r="AF16" i="25"/>
  <c r="AB16" i="25"/>
  <c r="AA28" i="25" l="1"/>
  <c r="AA29" i="25" s="1"/>
  <c r="AX16" i="19" l="1"/>
  <c r="AR16" i="19"/>
  <c r="AZ10" i="19" l="1"/>
  <c r="AZ22" i="19" s="1"/>
  <c r="AZ42" i="18"/>
  <c r="AD12" i="18"/>
  <c r="AQ12" i="18"/>
  <c r="AT12" i="18"/>
  <c r="AL12" i="18"/>
  <c r="AR12" i="18"/>
  <c r="AX12" i="18"/>
  <c r="AJ12" i="18"/>
  <c r="AN12" i="18"/>
  <c r="AC12" i="18"/>
  <c r="AF12" i="18"/>
  <c r="AG12" i="18"/>
  <c r="AH12" i="18"/>
  <c r="AW16" i="19"/>
  <c r="AN16" i="19"/>
  <c r="AM16" i="19"/>
  <c r="AT16" i="19"/>
  <c r="AJ16" i="19"/>
  <c r="AI16" i="19"/>
  <c r="AL16" i="19"/>
  <c r="AD16" i="19"/>
  <c r="AH16" i="19"/>
  <c r="AE16" i="19"/>
  <c r="AQ16" i="19"/>
  <c r="AS16" i="19"/>
  <c r="AF16" i="19"/>
  <c r="AU16" i="19"/>
  <c r="AP16" i="19"/>
  <c r="AK16" i="19"/>
  <c r="AO16" i="19"/>
  <c r="AC16" i="19"/>
  <c r="AV16" i="19"/>
  <c r="AZ6" i="19" l="1"/>
  <c r="BB10" i="19"/>
  <c r="BB22" i="19" s="1"/>
  <c r="BB42" i="18"/>
  <c r="BA10" i="19"/>
  <c r="BA22" i="19" s="1"/>
  <c r="BA42" i="18"/>
  <c r="AY10" i="19"/>
  <c r="AY22" i="19" s="1"/>
  <c r="AY42" i="18"/>
  <c r="AB12" i="18"/>
  <c r="AM12" i="18"/>
  <c r="AO12" i="18"/>
  <c r="AI12" i="18"/>
  <c r="AP12" i="18"/>
  <c r="AS12" i="18"/>
  <c r="AE12" i="18"/>
  <c r="AW10" i="19"/>
  <c r="AW22" i="19" s="1"/>
  <c r="AK10" i="19"/>
  <c r="AK22" i="19" s="1"/>
  <c r="AU10" i="19"/>
  <c r="AU22" i="19" s="1"/>
  <c r="AG16" i="19"/>
  <c r="AB16" i="19"/>
  <c r="AA16" i="19"/>
  <c r="BB6" i="19" l="1"/>
  <c r="AY6" i="19"/>
  <c r="BA6" i="19"/>
  <c r="AS10" i="19"/>
  <c r="AS22" i="19" s="1"/>
  <c r="AS42" i="18"/>
  <c r="AM10" i="19"/>
  <c r="AM22" i="19" s="1"/>
  <c r="AM42" i="18"/>
  <c r="AL10" i="19"/>
  <c r="AL22" i="19" s="1"/>
  <c r="AL42" i="18"/>
  <c r="AJ10" i="19"/>
  <c r="AJ22" i="19" s="1"/>
  <c r="AJ42" i="18"/>
  <c r="AO10" i="19"/>
  <c r="AO22" i="19" s="1"/>
  <c r="AO42" i="18"/>
  <c r="AT10" i="19"/>
  <c r="AT22" i="19" s="1"/>
  <c r="AT42" i="18"/>
  <c r="AC10" i="19"/>
  <c r="AC22" i="19" s="1"/>
  <c r="AC42" i="18"/>
  <c r="AE10" i="19"/>
  <c r="AE22" i="19" s="1"/>
  <c r="AE42" i="18"/>
  <c r="AI10" i="19"/>
  <c r="AI22" i="19" s="1"/>
  <c r="AI42" i="18"/>
  <c r="AD10" i="19"/>
  <c r="AD22" i="19" s="1"/>
  <c r="AD42" i="18"/>
  <c r="AA10" i="19"/>
  <c r="AA22" i="19" s="1"/>
  <c r="AA42" i="18"/>
  <c r="AF10" i="19"/>
  <c r="AF22" i="19" s="1"/>
  <c r="AF42" i="18"/>
  <c r="AP10" i="19"/>
  <c r="AP22" i="19" s="1"/>
  <c r="AP42" i="18"/>
  <c r="AN10" i="19"/>
  <c r="AN22" i="19" s="1"/>
  <c r="AN42" i="18"/>
  <c r="AH10" i="19"/>
  <c r="AH22" i="19" s="1"/>
  <c r="AH42" i="18"/>
  <c r="AB10" i="19"/>
  <c r="AB22" i="19" s="1"/>
  <c r="AB42" i="18"/>
  <c r="AR10" i="19"/>
  <c r="AR22" i="19" s="1"/>
  <c r="AR42" i="18"/>
  <c r="AQ10" i="19"/>
  <c r="AQ22" i="19" s="1"/>
  <c r="AQ42" i="18"/>
  <c r="AG10" i="19"/>
  <c r="AG22" i="19" s="1"/>
  <c r="AG42" i="18"/>
  <c r="AX10" i="19"/>
  <c r="AX22" i="19" s="1"/>
  <c r="AX42" i="18"/>
  <c r="AA12" i="18"/>
  <c r="AV10" i="19"/>
  <c r="AV22" i="19" s="1"/>
  <c r="AR6" i="19" l="1"/>
  <c r="AH6" i="19"/>
  <c r="AP6" i="19"/>
  <c r="AI6" i="19"/>
  <c r="AC6" i="19"/>
  <c r="AO6" i="19"/>
  <c r="AL6" i="19"/>
  <c r="AS6" i="19"/>
  <c r="AG6" i="19"/>
  <c r="AX6" i="19"/>
  <c r="AB6" i="19"/>
  <c r="AN6" i="19"/>
  <c r="AF6" i="19"/>
  <c r="AD6" i="19"/>
  <c r="AE6" i="19"/>
  <c r="AT6" i="19"/>
  <c r="AJ6" i="19"/>
  <c r="AM6" i="19"/>
  <c r="AQ6" i="19"/>
  <c r="AA6" i="19"/>
  <c r="BC5" i="33"/>
  <c r="BC34" i="22"/>
  <c r="AX34" i="22"/>
  <c r="AT24" i="18"/>
  <c r="AJ24" i="18"/>
  <c r="AE24" i="18"/>
  <c r="AM24" i="18"/>
  <c r="AS25" i="18"/>
  <c r="AE17" i="33"/>
  <c r="AH24" i="18"/>
  <c r="AO25" i="18"/>
  <c r="AY34" i="22"/>
  <c r="AZ34" i="22"/>
  <c r="AQ34" i="22"/>
  <c r="AN34" i="22"/>
  <c r="BA24" i="18"/>
  <c r="AI5" i="33"/>
  <c r="AX24" i="18"/>
  <c r="AP24" i="18"/>
  <c r="AC24" i="18"/>
  <c r="AQ17" i="33"/>
  <c r="AS24" i="18"/>
  <c r="AN25" i="18"/>
  <c r="AD24" i="18"/>
  <c r="AR17" i="33"/>
  <c r="AD34" i="22"/>
  <c r="AA34" i="22"/>
  <c r="AO34" i="22"/>
  <c r="AI34" i="22"/>
  <c r="AO24" i="18"/>
  <c r="AJ34" i="22"/>
  <c r="AC34" i="22"/>
  <c r="AA24" i="18"/>
  <c r="AL24" i="18"/>
  <c r="AM17" i="33" l="1"/>
  <c r="AL34" i="22"/>
  <c r="AT34" i="22"/>
  <c r="AP34" i="22"/>
  <c r="AS34" i="22"/>
  <c r="AD17" i="33"/>
  <c r="AN15" i="19"/>
  <c r="AN21" i="19" s="1"/>
  <c r="AN63" i="19" s="1"/>
  <c r="AN55" i="18"/>
  <c r="AT14" i="19"/>
  <c r="AT20" i="19" s="1"/>
  <c r="AT62" i="19" s="1"/>
  <c r="AT54" i="18"/>
  <c r="AE34" i="22"/>
  <c r="BB5" i="33"/>
  <c r="AI14" i="19"/>
  <c r="AI20" i="19" s="1"/>
  <c r="AI62" i="19" s="1"/>
  <c r="AI54" i="18"/>
  <c r="AE5" i="33"/>
  <c r="AT5" i="33"/>
  <c r="AP15" i="19"/>
  <c r="AP21" i="19" s="1"/>
  <c r="AP63" i="19" s="1"/>
  <c r="AP55" i="18"/>
  <c r="AH17" i="33"/>
  <c r="AG34" i="22"/>
  <c r="AN5" i="33"/>
  <c r="AO14" i="19"/>
  <c r="AO20" i="19" s="1"/>
  <c r="AO62" i="19" s="1"/>
  <c r="AO54" i="18"/>
  <c r="AS15" i="19"/>
  <c r="AS21" i="19" s="1"/>
  <c r="AS63" i="19" s="1"/>
  <c r="AS55" i="18"/>
  <c r="AS14" i="19"/>
  <c r="AS20" i="19" s="1"/>
  <c r="AS62" i="19" s="1"/>
  <c r="AS54" i="18"/>
  <c r="BA14" i="19"/>
  <c r="BA20" i="19" s="1"/>
  <c r="BA62" i="19" s="1"/>
  <c r="BA54" i="18"/>
  <c r="AD15" i="19"/>
  <c r="AD21" i="19" s="1"/>
  <c r="AD63" i="19" s="1"/>
  <c r="AD55" i="18"/>
  <c r="AX5" i="33"/>
  <c r="AQ14" i="19"/>
  <c r="AQ20" i="19" s="1"/>
  <c r="AQ62" i="19" s="1"/>
  <c r="AQ54" i="18"/>
  <c r="AC14" i="19"/>
  <c r="AC20" i="19" s="1"/>
  <c r="AC62" i="19" s="1"/>
  <c r="AC54" i="18"/>
  <c r="AH15" i="19"/>
  <c r="AH21" i="19" s="1"/>
  <c r="AH63" i="19" s="1"/>
  <c r="AH55" i="18"/>
  <c r="AG17" i="33"/>
  <c r="AJ5" i="33"/>
  <c r="AF5" i="33"/>
  <c r="AC5" i="33"/>
  <c r="BC14" i="19"/>
  <c r="BC20" i="19" s="1"/>
  <c r="BC62" i="19" s="1"/>
  <c r="BC54" i="18"/>
  <c r="AA5" i="33"/>
  <c r="AD14" i="19"/>
  <c r="AD20" i="19" s="1"/>
  <c r="AD62" i="19" s="1"/>
  <c r="AD54" i="18"/>
  <c r="AB17" i="33"/>
  <c r="AH5" i="33"/>
  <c r="AS5" i="33"/>
  <c r="AP14" i="19"/>
  <c r="AP20" i="19" s="1"/>
  <c r="AP62" i="19" s="1"/>
  <c r="AP54" i="18"/>
  <c r="AF34" i="22"/>
  <c r="AR15" i="19"/>
  <c r="AR21" i="19" s="1"/>
  <c r="AR63" i="19" s="1"/>
  <c r="AR55" i="18"/>
  <c r="BC9" i="33"/>
  <c r="AB34" i="22"/>
  <c r="AF17" i="33"/>
  <c r="AP5" i="33"/>
  <c r="AO5" i="33"/>
  <c r="AZ14" i="19"/>
  <c r="AZ20" i="19" s="1"/>
  <c r="AZ62" i="19" s="1"/>
  <c r="AZ54" i="18"/>
  <c r="AM5" i="33"/>
  <c r="AX14" i="19"/>
  <c r="AX20" i="19" s="1"/>
  <c r="AX62" i="19" s="1"/>
  <c r="AX54" i="18"/>
  <c r="AZ5" i="33"/>
  <c r="AB5" i="33"/>
  <c r="BA34" i="22"/>
  <c r="AG14" i="19"/>
  <c r="AG20" i="19" s="1"/>
  <c r="AG62" i="19" s="1"/>
  <c r="AG54" i="18"/>
  <c r="AD5" i="33"/>
  <c r="AM34" i="22"/>
  <c r="BB34" i="22"/>
  <c r="AR5" i="33"/>
  <c r="AQ5" i="33"/>
  <c r="AG5" i="33"/>
  <c r="AR34" i="22"/>
  <c r="AI13" i="19"/>
  <c r="AI19" i="19" s="1"/>
  <c r="AI61" i="19" s="1"/>
  <c r="AI53" i="18"/>
  <c r="AL15" i="19"/>
  <c r="AL21" i="19" s="1"/>
  <c r="AL63" i="19" s="1"/>
  <c r="AL55" i="18"/>
  <c r="AH34" i="22"/>
  <c r="BA17" i="33"/>
  <c r="AY5" i="33"/>
  <c r="AO17" i="33"/>
  <c r="AY24" i="18"/>
  <c r="BC25" i="18"/>
  <c r="AG24" i="18"/>
  <c r="AY25" i="18"/>
  <c r="AB17" i="19"/>
  <c r="AD25" i="18"/>
  <c r="BC17" i="19"/>
  <c r="AG23" i="33"/>
  <c r="BC24" i="18"/>
  <c r="AN24" i="18"/>
  <c r="AS17" i="19"/>
  <c r="AB23" i="33"/>
  <c r="AH25" i="18"/>
  <c r="AT17" i="19"/>
  <c r="AX23" i="18"/>
  <c r="AG25" i="18"/>
  <c r="AO17" i="19"/>
  <c r="AC17" i="19"/>
  <c r="AZ17" i="19"/>
  <c r="AH23" i="33"/>
  <c r="AZ24" i="18"/>
  <c r="AN23" i="33"/>
  <c r="AL23" i="33"/>
  <c r="BA17" i="19"/>
  <c r="AP25" i="18"/>
  <c r="AX25" i="18"/>
  <c r="AR24" i="18"/>
  <c r="AI24" i="18"/>
  <c r="AG17" i="19"/>
  <c r="BB24" i="18"/>
  <c r="AQ25" i="18"/>
  <c r="AQ24" i="18"/>
  <c r="AB24" i="18"/>
  <c r="AE23" i="33"/>
  <c r="AA25" i="18"/>
  <c r="AR23" i="33"/>
  <c r="AI17" i="19"/>
  <c r="AY17" i="19"/>
  <c r="AQ23" i="33"/>
  <c r="AD17" i="19"/>
  <c r="AC23" i="33"/>
  <c r="AF24" i="18"/>
  <c r="AD23" i="33"/>
  <c r="AP17" i="19"/>
  <c r="AZ25" i="18"/>
  <c r="AX17" i="19"/>
  <c r="AJ23" i="33"/>
  <c r="AS23" i="33"/>
  <c r="AQ17" i="19"/>
  <c r="AX20" i="18" l="1"/>
  <c r="AX28" i="18" s="1"/>
  <c r="AB9" i="33"/>
  <c r="AQ15" i="19"/>
  <c r="AQ21" i="19" s="1"/>
  <c r="AQ63" i="19" s="1"/>
  <c r="AQ55" i="18"/>
  <c r="AM23" i="18"/>
  <c r="AO15" i="19"/>
  <c r="AO21" i="19" s="1"/>
  <c r="AO63" i="19" s="1"/>
  <c r="AO55" i="18"/>
  <c r="AI23" i="33"/>
  <c r="AX15" i="19"/>
  <c r="AX21" i="19" s="1"/>
  <c r="AX63" i="19" s="1"/>
  <c r="AX55" i="18"/>
  <c r="AT23" i="33"/>
  <c r="AY13" i="19"/>
  <c r="AY19" i="19" s="1"/>
  <c r="AY61" i="19" s="1"/>
  <c r="AY50" i="18"/>
  <c r="AY53" i="18"/>
  <c r="AS17" i="33"/>
  <c r="AN17" i="33"/>
  <c r="AE15" i="19"/>
  <c r="AE21" i="19" s="1"/>
  <c r="AE63" i="19" s="1"/>
  <c r="AE55" i="18"/>
  <c r="BB13" i="19"/>
  <c r="BB19" i="19" s="1"/>
  <c r="BB61" i="19" s="1"/>
  <c r="BB53" i="18"/>
  <c r="AF15" i="19"/>
  <c r="AF21" i="19" s="1"/>
  <c r="AF63" i="19" s="1"/>
  <c r="AF55" i="18"/>
  <c r="BC23" i="33"/>
  <c r="AC13" i="19"/>
  <c r="AC19" i="19" s="1"/>
  <c r="AC61" i="19" s="1"/>
  <c r="AC53" i="18"/>
  <c r="AB14" i="19"/>
  <c r="AB20" i="19" s="1"/>
  <c r="AB62" i="19" s="1"/>
  <c r="AB54" i="18"/>
  <c r="AI15" i="19"/>
  <c r="AI21" i="19" s="1"/>
  <c r="AI63" i="19" s="1"/>
  <c r="AI55" i="18"/>
  <c r="AL5" i="33"/>
  <c r="AA23" i="33"/>
  <c r="AJ15" i="19"/>
  <c r="AJ21" i="19" s="1"/>
  <c r="AJ63" i="19" s="1"/>
  <c r="AJ55" i="18"/>
  <c r="AA17" i="33"/>
  <c r="AM15" i="19"/>
  <c r="AM21" i="19" s="1"/>
  <c r="AM63" i="19" s="1"/>
  <c r="AM55" i="18"/>
  <c r="AA14" i="19"/>
  <c r="AA20" i="19" s="1"/>
  <c r="AA62" i="19" s="1"/>
  <c r="AA54" i="18"/>
  <c r="AJ14" i="19"/>
  <c r="AJ20" i="19" s="1"/>
  <c r="AJ62" i="19" s="1"/>
  <c r="AJ54" i="18"/>
  <c r="AY23" i="33"/>
  <c r="BA15" i="19"/>
  <c r="BA21" i="19" s="1"/>
  <c r="BA63" i="19" s="1"/>
  <c r="BA55" i="18"/>
  <c r="AT17" i="33"/>
  <c r="AR14" i="19"/>
  <c r="AR20" i="19" s="1"/>
  <c r="AR62" i="19" s="1"/>
  <c r="AR54" i="18"/>
  <c r="AM14" i="19"/>
  <c r="AM20" i="19" s="1"/>
  <c r="AM62" i="19" s="1"/>
  <c r="AM54" i="18"/>
  <c r="AI50" i="18"/>
  <c r="BA5" i="33"/>
  <c r="AP23" i="33"/>
  <c r="AN14" i="19"/>
  <c r="AN20" i="19" s="1"/>
  <c r="AN62" i="19" s="1"/>
  <c r="AN54" i="18"/>
  <c r="AB15" i="19"/>
  <c r="AB21" i="19" s="1"/>
  <c r="AB63" i="19" s="1"/>
  <c r="AB55" i="18"/>
  <c r="AG15" i="19"/>
  <c r="AG21" i="19" s="1"/>
  <c r="AG63" i="19" s="1"/>
  <c r="AG55" i="18"/>
  <c r="AP17" i="33"/>
  <c r="AC50" i="18"/>
  <c r="AC15" i="19"/>
  <c r="AC21" i="19" s="1"/>
  <c r="AC63" i="19" s="1"/>
  <c r="AC55" i="18"/>
  <c r="AM13" i="19"/>
  <c r="AM19" i="19" s="1"/>
  <c r="AM61" i="19" s="1"/>
  <c r="AM50" i="18"/>
  <c r="AM53" i="18"/>
  <c r="AZ15" i="19"/>
  <c r="AZ21" i="19" s="1"/>
  <c r="AZ63" i="19" s="1"/>
  <c r="AZ55" i="18"/>
  <c r="BB23" i="18"/>
  <c r="BB23" i="33"/>
  <c r="AZ23" i="33"/>
  <c r="AI17" i="33"/>
  <c r="AY15" i="19"/>
  <c r="AY21" i="19" s="1"/>
  <c r="AY63" i="19" s="1"/>
  <c r="AY55" i="18"/>
  <c r="AF14" i="19"/>
  <c r="AF20" i="19" s="1"/>
  <c r="AF62" i="19" s="1"/>
  <c r="AF54" i="18"/>
  <c r="AC17" i="33"/>
  <c r="BB17" i="33"/>
  <c r="AE14" i="19"/>
  <c r="AE20" i="19" s="1"/>
  <c r="AE62" i="19" s="1"/>
  <c r="AE54" i="18"/>
  <c r="BC17" i="33"/>
  <c r="AH13" i="19"/>
  <c r="AH19" i="19" s="1"/>
  <c r="AH61" i="19" s="1"/>
  <c r="AH53" i="18"/>
  <c r="AM23" i="33"/>
  <c r="AY17" i="33"/>
  <c r="AT15" i="19"/>
  <c r="AT21" i="19" s="1"/>
  <c r="AT63" i="19" s="1"/>
  <c r="AT55" i="18"/>
  <c r="AZ17" i="33"/>
  <c r="AL14" i="19"/>
  <c r="AL20" i="19" s="1"/>
  <c r="AL62" i="19" s="1"/>
  <c r="AL54" i="18"/>
  <c r="BB15" i="19"/>
  <c r="BB21" i="19" s="1"/>
  <c r="BB63" i="19" s="1"/>
  <c r="BB55" i="18"/>
  <c r="AX23" i="33"/>
  <c r="AE23" i="18"/>
  <c r="AL17" i="33"/>
  <c r="AX17" i="33"/>
  <c r="AH20" i="18"/>
  <c r="AH28" i="18" s="1"/>
  <c r="AH23" i="18"/>
  <c r="AF23" i="33"/>
  <c r="BA23" i="33"/>
  <c r="AO23" i="33"/>
  <c r="BC15" i="19"/>
  <c r="BC21" i="19" s="1"/>
  <c r="BC63" i="19" s="1"/>
  <c r="BC55" i="18"/>
  <c r="BB50" i="18"/>
  <c r="BB14" i="19"/>
  <c r="BB20" i="19" s="1"/>
  <c r="BB62" i="19" s="1"/>
  <c r="BB54" i="18"/>
  <c r="AH50" i="18"/>
  <c r="AH14" i="19"/>
  <c r="AH20" i="19" s="1"/>
  <c r="AH62" i="19" s="1"/>
  <c r="AH54" i="18"/>
  <c r="AJ17" i="33"/>
  <c r="AE13" i="19"/>
  <c r="AE19" i="19" s="1"/>
  <c r="AE61" i="19" s="1"/>
  <c r="AE50" i="18"/>
  <c r="AE53" i="18"/>
  <c r="AA15" i="19"/>
  <c r="AA21" i="19" s="1"/>
  <c r="AA63" i="19" s="1"/>
  <c r="AA55" i="18"/>
  <c r="AY14" i="19"/>
  <c r="AY20" i="19" s="1"/>
  <c r="AY62" i="19" s="1"/>
  <c r="AY54" i="18"/>
  <c r="AH17" i="19"/>
  <c r="AA17" i="19"/>
  <c r="AF23" i="18"/>
  <c r="AM25" i="18"/>
  <c r="AC25" i="18"/>
  <c r="AR25" i="18"/>
  <c r="BA25" i="18"/>
  <c r="AN23" i="18"/>
  <c r="AI25" i="18"/>
  <c r="AJ25" i="18"/>
  <c r="AF17" i="19"/>
  <c r="AF25" i="18"/>
  <c r="AB25" i="18"/>
  <c r="AL17" i="19"/>
  <c r="AZ23" i="18"/>
  <c r="AT25" i="18"/>
  <c r="BB25" i="18"/>
  <c r="BB17" i="19"/>
  <c r="BC23" i="18"/>
  <c r="AL25" i="18"/>
  <c r="AR17" i="19"/>
  <c r="AN17" i="19"/>
  <c r="AJ17" i="19"/>
  <c r="AE25" i="18"/>
  <c r="AE17" i="19"/>
  <c r="AM17" i="19"/>
  <c r="AB30" i="33" l="1"/>
  <c r="AN20" i="18"/>
  <c r="AN28" i="18" s="1"/>
  <c r="AE20" i="18"/>
  <c r="AE28" i="18" s="1"/>
  <c r="AZ20" i="18"/>
  <c r="AZ28" i="18" s="1"/>
  <c r="BA13" i="19"/>
  <c r="BA19" i="19" s="1"/>
  <c r="BA61" i="19" s="1"/>
  <c r="BA50" i="18"/>
  <c r="BA53" i="18"/>
  <c r="AQ50" i="18"/>
  <c r="AQ13" i="19"/>
  <c r="AQ19" i="19" s="1"/>
  <c r="AQ61" i="19" s="1"/>
  <c r="AQ53" i="18"/>
  <c r="AG20" i="18"/>
  <c r="AG28" i="18" s="1"/>
  <c r="AG23" i="18"/>
  <c r="AN13" i="19"/>
  <c r="AN19" i="19" s="1"/>
  <c r="AN61" i="19" s="1"/>
  <c r="AN50" i="18"/>
  <c r="AN53" i="18"/>
  <c r="AP13" i="19"/>
  <c r="AP19" i="19" s="1"/>
  <c r="AP61" i="19" s="1"/>
  <c r="AP50" i="18"/>
  <c r="AP53" i="18"/>
  <c r="BA20" i="18"/>
  <c r="BA28" i="18" s="1"/>
  <c r="BA23" i="18"/>
  <c r="AR13" i="19"/>
  <c r="AR19" i="19" s="1"/>
  <c r="AR61" i="19" s="1"/>
  <c r="AR50" i="18"/>
  <c r="AR53" i="18"/>
  <c r="AD20" i="18"/>
  <c r="AD28" i="18" s="1"/>
  <c r="AD23" i="18"/>
  <c r="AZ13" i="19"/>
  <c r="AZ19" i="19" s="1"/>
  <c r="AZ61" i="19" s="1"/>
  <c r="AZ50" i="18"/>
  <c r="AZ53" i="18"/>
  <c r="AT20" i="18"/>
  <c r="AT28" i="18" s="1"/>
  <c r="AT23" i="18"/>
  <c r="BC20" i="18"/>
  <c r="BC28" i="18" s="1"/>
  <c r="AY12" i="19"/>
  <c r="AY18" i="19" s="1"/>
  <c r="AY60" i="19" s="1"/>
  <c r="AY58" i="18"/>
  <c r="AS50" i="18"/>
  <c r="AS13" i="19"/>
  <c r="AS19" i="19" s="1"/>
  <c r="AS61" i="19" s="1"/>
  <c r="AS53" i="18"/>
  <c r="BB12" i="19"/>
  <c r="BB18" i="19" s="1"/>
  <c r="BB60" i="19" s="1"/>
  <c r="BB58" i="18"/>
  <c r="AO20" i="18"/>
  <c r="AO28" i="18" s="1"/>
  <c r="AO23" i="18"/>
  <c r="AJ20" i="18"/>
  <c r="AJ28" i="18" s="1"/>
  <c r="AJ23" i="18"/>
  <c r="AL13" i="19"/>
  <c r="AL19" i="19" s="1"/>
  <c r="AL61" i="19" s="1"/>
  <c r="AL50" i="18"/>
  <c r="AL53" i="18"/>
  <c r="AB13" i="19"/>
  <c r="AB19" i="19" s="1"/>
  <c r="AB61" i="19" s="1"/>
  <c r="AB50" i="18"/>
  <c r="AB53" i="18"/>
  <c r="AP20" i="18"/>
  <c r="AP28" i="18" s="1"/>
  <c r="AP23" i="18"/>
  <c r="AH12" i="19"/>
  <c r="AH18" i="19" s="1"/>
  <c r="AH60" i="19" s="1"/>
  <c r="AH58" i="18"/>
  <c r="BB20" i="18"/>
  <c r="BB28" i="18" s="1"/>
  <c r="AC12" i="19"/>
  <c r="AC18" i="19" s="1"/>
  <c r="AC60" i="19" s="1"/>
  <c r="AC58" i="18"/>
  <c r="AI12" i="19"/>
  <c r="AI18" i="19" s="1"/>
  <c r="AI60" i="19" s="1"/>
  <c r="AI58" i="18"/>
  <c r="AX13" i="19"/>
  <c r="AX19" i="19" s="1"/>
  <c r="AX61" i="19" s="1"/>
  <c r="AX50" i="18"/>
  <c r="AX53" i="18"/>
  <c r="AC20" i="18"/>
  <c r="AC28" i="18" s="1"/>
  <c r="AC23" i="18"/>
  <c r="AT50" i="18"/>
  <c r="AT13" i="19"/>
  <c r="AT19" i="19" s="1"/>
  <c r="AT61" i="19" s="1"/>
  <c r="AT53" i="18"/>
  <c r="AY20" i="18"/>
  <c r="AY28" i="18" s="1"/>
  <c r="AY23" i="18"/>
  <c r="AR20" i="18"/>
  <c r="AR28" i="18" s="1"/>
  <c r="AR23" i="18"/>
  <c r="AJ13" i="19"/>
  <c r="AJ19" i="19" s="1"/>
  <c r="AJ61" i="19" s="1"/>
  <c r="AJ50" i="18"/>
  <c r="AJ53" i="18"/>
  <c r="AQ20" i="18"/>
  <c r="AQ28" i="18" s="1"/>
  <c r="AQ23" i="18"/>
  <c r="AF13" i="19"/>
  <c r="AF19" i="19" s="1"/>
  <c r="AF61" i="19" s="1"/>
  <c r="AF50" i="18"/>
  <c r="AF53" i="18"/>
  <c r="AI20" i="18"/>
  <c r="AI28" i="18" s="1"/>
  <c r="AI23" i="18"/>
  <c r="AL20" i="18"/>
  <c r="AL28" i="18" s="1"/>
  <c r="AL23" i="18"/>
  <c r="AM20" i="18"/>
  <c r="AM28" i="18" s="1"/>
  <c r="AD50" i="18"/>
  <c r="AD13" i="19"/>
  <c r="AD19" i="19" s="1"/>
  <c r="AD61" i="19" s="1"/>
  <c r="AD53" i="18"/>
  <c r="AA13" i="19"/>
  <c r="AA19" i="19" s="1"/>
  <c r="AA61" i="19" s="1"/>
  <c r="AA50" i="18"/>
  <c r="AA53" i="18"/>
  <c r="AB20" i="18"/>
  <c r="AB28" i="18" s="1"/>
  <c r="AB23" i="18"/>
  <c r="BC30" i="33"/>
  <c r="AM12" i="19"/>
  <c r="AM18" i="19" s="1"/>
  <c r="AM60" i="19" s="1"/>
  <c r="AM58" i="18"/>
  <c r="AG13" i="19"/>
  <c r="AG19" i="19" s="1"/>
  <c r="AG61" i="19" s="1"/>
  <c r="AG50" i="18"/>
  <c r="AG53" i="18"/>
  <c r="AS20" i="18"/>
  <c r="AS28" i="18" s="1"/>
  <c r="AS23" i="18"/>
  <c r="AA20" i="18"/>
  <c r="AA28" i="18" s="1"/>
  <c r="AA23" i="18"/>
  <c r="AF20" i="18"/>
  <c r="AF28" i="18" s="1"/>
  <c r="AO13" i="19"/>
  <c r="AO19" i="19" s="1"/>
  <c r="AO61" i="19" s="1"/>
  <c r="AO50" i="18"/>
  <c r="AO53" i="18"/>
  <c r="BC50" i="18"/>
  <c r="BC13" i="19"/>
  <c r="BC19" i="19" s="1"/>
  <c r="BC61" i="19" s="1"/>
  <c r="BC53" i="18"/>
  <c r="AE12" i="19"/>
  <c r="AE18" i="19" s="1"/>
  <c r="AE60" i="19" s="1"/>
  <c r="AE58" i="18"/>
  <c r="AS12" i="19" l="1"/>
  <c r="AS18" i="19" s="1"/>
  <c r="AS60" i="19" s="1"/>
  <c r="AS58" i="18"/>
  <c r="AP12" i="19"/>
  <c r="AP18" i="19" s="1"/>
  <c r="AP60" i="19" s="1"/>
  <c r="AP58" i="18"/>
  <c r="BC12" i="19"/>
  <c r="BC18" i="19" s="1"/>
  <c r="BC60" i="19" s="1"/>
  <c r="BC58" i="18"/>
  <c r="AX12" i="19"/>
  <c r="AX18" i="19" s="1"/>
  <c r="AX60" i="19" s="1"/>
  <c r="AX58" i="18"/>
  <c r="AQ12" i="19"/>
  <c r="AQ18" i="19" s="1"/>
  <c r="AQ60" i="19" s="1"/>
  <c r="AQ58" i="18"/>
  <c r="AZ12" i="19"/>
  <c r="AZ18" i="19" s="1"/>
  <c r="AZ60" i="19" s="1"/>
  <c r="AZ58" i="18"/>
  <c r="AO12" i="19"/>
  <c r="AO18" i="19" s="1"/>
  <c r="AO60" i="19" s="1"/>
  <c r="AO58" i="18"/>
  <c r="AG12" i="19"/>
  <c r="AG18" i="19" s="1"/>
  <c r="AG60" i="19" s="1"/>
  <c r="AG58" i="18"/>
  <c r="AB12" i="19"/>
  <c r="AB18" i="19" s="1"/>
  <c r="AB60" i="19" s="1"/>
  <c r="AB58" i="18"/>
  <c r="AR12" i="19"/>
  <c r="AR18" i="19" s="1"/>
  <c r="AR60" i="19" s="1"/>
  <c r="AR58" i="18"/>
  <c r="AN12" i="19"/>
  <c r="AN18" i="19" s="1"/>
  <c r="AN60" i="19" s="1"/>
  <c r="AN58" i="18"/>
  <c r="BA12" i="19"/>
  <c r="BA18" i="19" s="1"/>
  <c r="BA60" i="19" s="1"/>
  <c r="BA58" i="18"/>
  <c r="AF12" i="19"/>
  <c r="AF18" i="19" s="1"/>
  <c r="AF60" i="19" s="1"/>
  <c r="AF58" i="18"/>
  <c r="AJ12" i="19"/>
  <c r="AJ18" i="19" s="1"/>
  <c r="AJ60" i="19" s="1"/>
  <c r="AJ58" i="18"/>
  <c r="AT12" i="19"/>
  <c r="AT18" i="19" s="1"/>
  <c r="AT60" i="19" s="1"/>
  <c r="AT58" i="18"/>
  <c r="AA12" i="19"/>
  <c r="AA18" i="19" s="1"/>
  <c r="AA60" i="19" s="1"/>
  <c r="AA58" i="18"/>
  <c r="AD12" i="19"/>
  <c r="AD18" i="19" s="1"/>
  <c r="AD60" i="19" s="1"/>
  <c r="AD58" i="18"/>
  <c r="AL12" i="19"/>
  <c r="AL18" i="19" s="1"/>
  <c r="AL60" i="19" s="1"/>
  <c r="AL58" i="18"/>
  <c r="AH9" i="33" l="1"/>
  <c r="AY9" i="33"/>
  <c r="AD9" i="33"/>
  <c r="AT9" i="33"/>
  <c r="AR9" i="33"/>
  <c r="AL9" i="33"/>
  <c r="AX9" i="33"/>
  <c r="AF9" i="33"/>
  <c r="AC9" i="33"/>
  <c r="AM9" i="33"/>
  <c r="AE9" i="33"/>
  <c r="AP9" i="33"/>
  <c r="AQ9" i="33"/>
  <c r="AG9" i="33"/>
  <c r="AO9" i="33"/>
  <c r="AS9" i="33"/>
  <c r="AN9" i="33"/>
  <c r="AI9" i="33"/>
  <c r="AJ9" i="33"/>
  <c r="AZ9" i="33"/>
  <c r="AS30" i="33" l="1"/>
  <c r="AF30" i="33"/>
  <c r="AQ30" i="33"/>
  <c r="AR30" i="33"/>
  <c r="AI30" i="33"/>
  <c r="AM30" i="33"/>
  <c r="AY30" i="33"/>
  <c r="AO30" i="33"/>
  <c r="AX30" i="33"/>
  <c r="AZ30" i="33"/>
  <c r="AP30" i="33"/>
  <c r="AT30" i="33"/>
  <c r="AN30" i="33"/>
  <c r="AC30" i="33"/>
  <c r="AH30" i="33"/>
  <c r="AG30" i="33"/>
  <c r="AL30" i="33"/>
  <c r="AJ30" i="33"/>
  <c r="AE30" i="33"/>
  <c r="AD30" i="33"/>
  <c r="AA9" i="33" l="1"/>
  <c r="AA30" i="33" l="1"/>
  <c r="BA9" i="33" l="1"/>
  <c r="BA30" i="33" l="1"/>
  <c r="BB9" i="33" l="1"/>
  <c r="BB30" i="33" l="1"/>
  <c r="BD23" i="33" l="1"/>
  <c r="BD15" i="19" l="1"/>
  <c r="BD21" i="19" s="1"/>
  <c r="BD63" i="19" s="1"/>
  <c r="BD55" i="18"/>
  <c r="BD14" i="19" l="1"/>
  <c r="BD20" i="19" s="1"/>
  <c r="BD62" i="19" s="1"/>
  <c r="BD54" i="18"/>
  <c r="BD50" i="18"/>
  <c r="BD17" i="19"/>
  <c r="BD9" i="33" l="1"/>
  <c r="BD13" i="19"/>
  <c r="BD19" i="19" s="1"/>
  <c r="BD61" i="19" s="1"/>
  <c r="BD53" i="18"/>
  <c r="BD12" i="19" l="1"/>
  <c r="BD18" i="19" s="1"/>
  <c r="BD60" i="19" s="1"/>
  <c r="BD58" i="18"/>
  <c r="BD30" i="33"/>
  <c r="AK9" i="19" l="1"/>
  <c r="AW9" i="19"/>
  <c r="AK8" i="19"/>
  <c r="AK12" i="18"/>
  <c r="AW8" i="19"/>
  <c r="AK7" i="19"/>
  <c r="AK42" i="18"/>
  <c r="AW42" i="18"/>
  <c r="AW7" i="19"/>
  <c r="AW6" i="19" l="1"/>
  <c r="AK6" i="19"/>
  <c r="AW12" i="18"/>
  <c r="AK24" i="18" l="1"/>
  <c r="AW24" i="18"/>
  <c r="AK14" i="19" l="1"/>
  <c r="AK20" i="19" s="1"/>
  <c r="AK62" i="19" s="1"/>
  <c r="AK54" i="18"/>
  <c r="AK15" i="19"/>
  <c r="AK21" i="19" s="1"/>
  <c r="AK63" i="19" s="1"/>
  <c r="AK55" i="18"/>
  <c r="AK5" i="33"/>
  <c r="AW34" i="22"/>
  <c r="AW15" i="19"/>
  <c r="AW21" i="19" s="1"/>
  <c r="AW63" i="19" s="1"/>
  <c r="AW55" i="18"/>
  <c r="AK34" i="22"/>
  <c r="AK17" i="19"/>
  <c r="AW17" i="19"/>
  <c r="AK23" i="33" l="1"/>
  <c r="AW14" i="19"/>
  <c r="AW20" i="19" s="1"/>
  <c r="AW62" i="19" s="1"/>
  <c r="AW54" i="18"/>
  <c r="AK17" i="33"/>
  <c r="AW5" i="33"/>
  <c r="AW17" i="33"/>
  <c r="AW23" i="33"/>
  <c r="AK25" i="18"/>
  <c r="AW25" i="18"/>
  <c r="AW20" i="18" l="1"/>
  <c r="AW28" i="18" s="1"/>
  <c r="AW23" i="18"/>
  <c r="AW13" i="19"/>
  <c r="AW19" i="19" s="1"/>
  <c r="AW61" i="19" s="1"/>
  <c r="AW50" i="18"/>
  <c r="AW53" i="18"/>
  <c r="AK13" i="19"/>
  <c r="AK19" i="19" s="1"/>
  <c r="AK61" i="19" s="1"/>
  <c r="AK50" i="18"/>
  <c r="AK53" i="18"/>
  <c r="AK20" i="18"/>
  <c r="AK28" i="18" s="1"/>
  <c r="AK23" i="18"/>
  <c r="AK12" i="19" l="1"/>
  <c r="AK18" i="19" s="1"/>
  <c r="AK60" i="19" s="1"/>
  <c r="AK58" i="18"/>
  <c r="AW12" i="19"/>
  <c r="AW18" i="19" s="1"/>
  <c r="AW60" i="19" s="1"/>
  <c r="AW58" i="18"/>
  <c r="AK9" i="33" l="1"/>
  <c r="AW9" i="33"/>
  <c r="AW30" i="33" l="1"/>
  <c r="AK30" i="33"/>
  <c r="BD22" i="22" l="1"/>
  <c r="BD10" i="22"/>
  <c r="BD46" i="22" l="1"/>
  <c r="AW46" i="22" l="1"/>
  <c r="AW10" i="22" l="1"/>
  <c r="AR10" i="22"/>
  <c r="AT22" i="22"/>
  <c r="AQ46" i="22"/>
  <c r="AO46" i="22"/>
  <c r="AP10" i="22"/>
  <c r="AP46" i="22"/>
  <c r="AS22" i="22"/>
  <c r="AQ10" i="22"/>
  <c r="AQ22" i="22"/>
  <c r="AO10" i="22"/>
  <c r="AN46" i="22"/>
  <c r="AT10" i="22"/>
  <c r="AN10" i="22"/>
  <c r="AR46" i="22"/>
  <c r="AR22" i="22" l="1"/>
  <c r="AP22" i="22"/>
  <c r="AN22" i="22"/>
  <c r="AO22" i="22"/>
  <c r="AT46" i="22"/>
  <c r="AS46" i="22"/>
  <c r="AS10" i="22"/>
  <c r="AW22" i="22"/>
  <c r="BD76" i="33" l="1"/>
  <c r="AV76" i="33"/>
  <c r="AP76" i="33"/>
  <c r="AU76" i="33"/>
  <c r="AR76" i="33"/>
  <c r="AS76" i="33"/>
  <c r="AW76" i="33"/>
  <c r="AW58" i="33" l="1"/>
  <c r="AR58" i="33"/>
  <c r="AS58" i="33"/>
  <c r="BD58" i="33"/>
  <c r="AO76" i="33"/>
  <c r="AQ76" i="33"/>
  <c r="AV58" i="33"/>
  <c r="AN58" i="33"/>
  <c r="AU58" i="33"/>
  <c r="AO58" i="33"/>
  <c r="AP58" i="33"/>
  <c r="AN76" i="33"/>
  <c r="AQ58" i="33" l="1"/>
  <c r="AS31" i="33" l="1"/>
  <c r="AR31" i="33"/>
  <c r="AV31" i="33"/>
  <c r="AP31" i="33"/>
  <c r="AO31" i="33"/>
  <c r="AU31" i="33"/>
  <c r="AN31" i="33"/>
  <c r="AW31" i="33"/>
  <c r="AQ31" i="33"/>
  <c r="BD31" i="33" l="1"/>
  <c r="AP62" i="33" l="1"/>
  <c r="AR62" i="33"/>
  <c r="AN35" i="33"/>
  <c r="AW62" i="33"/>
  <c r="AP35" i="33"/>
  <c r="AR35" i="33"/>
  <c r="AN62" i="33"/>
  <c r="AU35" i="33"/>
  <c r="AV35" i="33"/>
  <c r="BD62" i="33"/>
  <c r="BD35" i="33"/>
  <c r="AO62" i="33"/>
  <c r="AS35" i="33"/>
  <c r="AS62" i="33"/>
  <c r="AQ35" i="33"/>
  <c r="AW35" i="33"/>
  <c r="AV62" i="33"/>
  <c r="AO35" i="33"/>
  <c r="AQ62" i="33"/>
  <c r="AU62" i="33"/>
  <c r="BD49" i="33" l="1"/>
  <c r="AW83" i="33"/>
  <c r="AW84" i="33" s="1"/>
  <c r="AO49" i="33"/>
  <c r="AQ83" i="33"/>
  <c r="AQ84" i="33" s="1"/>
  <c r="AS49" i="33"/>
  <c r="AQ49" i="33"/>
  <c r="AN83" i="33"/>
  <c r="AN84" i="33" s="1"/>
  <c r="AN49" i="33"/>
  <c r="AS83" i="33"/>
  <c r="AS84" i="33" s="1"/>
  <c r="BD83" i="33"/>
  <c r="BD84" i="33" s="1"/>
  <c r="AR83" i="33"/>
  <c r="AR84" i="33" s="1"/>
  <c r="AR49" i="33"/>
  <c r="AP49" i="33"/>
  <c r="AW49" i="33"/>
  <c r="AV83" i="33"/>
  <c r="AV84" i="33" s="1"/>
  <c r="AV49" i="33"/>
  <c r="AP83" i="33"/>
  <c r="AP84" i="33" s="1"/>
  <c r="AU49" i="33"/>
  <c r="AU83" i="33"/>
  <c r="AU84" i="33" s="1"/>
  <c r="AO83" i="33"/>
  <c r="AO84" i="33" s="1"/>
  <c r="BD56" i="33" l="1"/>
  <c r="BD57" i="33" s="1"/>
  <c r="AV56" i="33"/>
  <c r="AV57" i="33" s="1"/>
  <c r="AR56" i="33"/>
  <c r="AR57" i="33" s="1"/>
  <c r="AO56" i="33"/>
  <c r="AO57" i="33" s="1"/>
  <c r="AS56" i="33"/>
  <c r="AS57" i="33" s="1"/>
  <c r="AQ56" i="33"/>
  <c r="AQ57" i="33" s="1"/>
  <c r="AW56" i="33"/>
  <c r="AW57" i="33" s="1"/>
  <c r="AP56" i="33"/>
  <c r="AU56" i="33"/>
  <c r="AU57" i="33" s="1"/>
  <c r="AN56" i="33"/>
  <c r="AN57" i="33" s="1"/>
  <c r="AP57" i="33" l="1"/>
  <c r="BD85" i="33"/>
  <c r="AS85" i="33"/>
  <c r="AQ85" i="33"/>
  <c r="AR85" i="33"/>
  <c r="AO85" i="33"/>
  <c r="AW85" i="33"/>
  <c r="AP85" i="33" l="1"/>
  <c r="AN85" i="33"/>
  <c r="AT31" i="33" l="1"/>
  <c r="AT58" i="33"/>
  <c r="AT76" i="33" l="1"/>
  <c r="AT49" i="33"/>
  <c r="AT35" i="33" l="1"/>
  <c r="AT62" i="33"/>
  <c r="AT83" i="33" l="1"/>
  <c r="AT84" i="33" s="1"/>
  <c r="AT56" i="33"/>
  <c r="AT57" i="33" s="1"/>
  <c r="AT85" i="33" l="1"/>
  <c r="BC10" i="22"/>
  <c r="BC46" i="22" l="1"/>
  <c r="BC22" i="22"/>
  <c r="BC31" i="33" l="1"/>
  <c r="BC58" i="33"/>
  <c r="BC76" i="33" l="1"/>
  <c r="BC49" i="33"/>
  <c r="BC62" i="33" l="1"/>
  <c r="BC35" i="33"/>
  <c r="BC56" i="33" l="1"/>
  <c r="BC57" i="33" s="1"/>
  <c r="BC83" i="33"/>
  <c r="BC84" i="33" s="1"/>
  <c r="BC85" i="33" l="1"/>
  <c r="BA10" i="22" l="1"/>
  <c r="BA46" i="22" l="1"/>
  <c r="BA22" i="22"/>
  <c r="BA58" i="33" l="1"/>
  <c r="BA31" i="33"/>
  <c r="BA49" i="33" l="1"/>
  <c r="BA76" i="33"/>
  <c r="BA62" i="33" l="1"/>
  <c r="BA35" i="33" l="1"/>
  <c r="BA83" i="33"/>
  <c r="BA84" i="33" s="1"/>
  <c r="BA56" i="33" l="1"/>
  <c r="BA57" i="33" s="1"/>
  <c r="BA85" i="33" l="1"/>
  <c r="AZ46" i="22" l="1"/>
  <c r="AZ22" i="22"/>
  <c r="AZ10" i="22"/>
  <c r="AZ31" i="33" l="1"/>
  <c r="AZ76" i="33" l="1"/>
  <c r="AZ58" i="33"/>
  <c r="AZ49" i="33"/>
  <c r="AZ35" i="33" l="1"/>
  <c r="AZ62" i="33"/>
  <c r="AZ83" i="33" l="1"/>
  <c r="AZ84" i="33" s="1"/>
  <c r="AZ56" i="33"/>
  <c r="AZ57" i="33" s="1"/>
  <c r="AZ85" i="33" l="1"/>
  <c r="AY10" i="22" l="1"/>
  <c r="AY22" i="22" l="1"/>
  <c r="AY46" i="22"/>
  <c r="AY31" i="33" l="1"/>
  <c r="AY58" i="33"/>
  <c r="AY49" i="33" l="1"/>
  <c r="AY76" i="33"/>
  <c r="AY62" i="33" l="1"/>
  <c r="AY83" i="33" l="1"/>
  <c r="AY84" i="33" s="1"/>
  <c r="AY35" i="33" l="1"/>
  <c r="AY56" i="33" l="1"/>
  <c r="AY57" i="33" s="1"/>
  <c r="AY85" i="33" l="1"/>
  <c r="AX46" i="22" l="1"/>
  <c r="AX10" i="22"/>
  <c r="AX22" i="22"/>
  <c r="AX31" i="33" l="1"/>
  <c r="AX58" i="33"/>
  <c r="AX76" i="33" l="1"/>
  <c r="AX62" i="33" l="1"/>
  <c r="AX35" i="33"/>
  <c r="AX49" i="33"/>
  <c r="AX56" i="33" l="1"/>
  <c r="AX57" i="33" s="1"/>
  <c r="AX83" i="33"/>
  <c r="AX84" i="33" s="1"/>
  <c r="AX85" i="33" l="1"/>
  <c r="BB10" i="22" l="1"/>
  <c r="BB22" i="22" l="1"/>
  <c r="BB46" i="22"/>
  <c r="BB58" i="33" l="1"/>
  <c r="BB31" i="33"/>
  <c r="BB76" i="33" l="1"/>
  <c r="BB49" i="33"/>
  <c r="BB62" i="33" l="1"/>
  <c r="BB35" i="33"/>
  <c r="BB56" i="33" l="1"/>
  <c r="BB57" i="33" s="1"/>
  <c r="BB83" i="33"/>
  <c r="BB84" i="33" s="1"/>
  <c r="BB85" i="33" l="1"/>
  <c r="AM10" i="22" l="1"/>
  <c r="AH10" i="22" l="1"/>
  <c r="AM46" i="22"/>
  <c r="AG10" i="22"/>
  <c r="AB46" i="22"/>
  <c r="AF10" i="22"/>
  <c r="AI10" i="22"/>
  <c r="AC10" i="22"/>
  <c r="AI46" i="22"/>
  <c r="AD10" i="22"/>
  <c r="AC46" i="22"/>
  <c r="AB10" i="22"/>
  <c r="AD49" i="33" l="1"/>
  <c r="AF49" i="33"/>
  <c r="AD76" i="33"/>
  <c r="AF76" i="33"/>
  <c r="AM22" i="22"/>
  <c r="AB22" i="22"/>
  <c r="AF46" i="22"/>
  <c r="AE10" i="22"/>
  <c r="AK10" i="22"/>
  <c r="AJ10" i="22"/>
  <c r="AA10" i="22"/>
  <c r="AL10" i="22"/>
  <c r="AC49" i="33" l="1"/>
  <c r="AI76" i="33"/>
  <c r="AA49" i="33"/>
  <c r="AK76" i="33"/>
  <c r="AJ76" i="33"/>
  <c r="AK49" i="33"/>
  <c r="AL49" i="33"/>
  <c r="AM58" i="33"/>
  <c r="AJ49" i="33"/>
  <c r="AG76" i="33"/>
  <c r="AC76" i="33"/>
  <c r="AB76" i="33"/>
  <c r="AE76" i="33"/>
  <c r="AM31" i="33"/>
  <c r="AI49" i="33"/>
  <c r="AH76" i="33"/>
  <c r="AA76" i="33"/>
  <c r="AB49" i="33"/>
  <c r="AH49" i="33"/>
  <c r="AI22" i="22"/>
  <c r="AG49" i="33"/>
  <c r="AE49" i="33"/>
  <c r="AL76" i="33"/>
  <c r="AC22" i="22"/>
  <c r="AF22" i="22"/>
  <c r="AJ46" i="22"/>
  <c r="AK46" i="22"/>
  <c r="AL22" i="22"/>
  <c r="AG22" i="22"/>
  <c r="AG46" i="22"/>
  <c r="AH22" i="22"/>
  <c r="AD22" i="22"/>
  <c r="AM76" i="33" l="1"/>
  <c r="AM49" i="33"/>
  <c r="AD46" i="22"/>
  <c r="AL46" i="22"/>
  <c r="AE22" i="22"/>
  <c r="AA46" i="22"/>
  <c r="AK22" i="22"/>
  <c r="AH46" i="22"/>
  <c r="AJ22" i="22"/>
  <c r="AE46" i="22"/>
  <c r="AA22" i="22"/>
  <c r="AI58" i="33" l="1"/>
  <c r="AA62" i="33"/>
  <c r="AG58" i="33"/>
  <c r="AB31" i="33"/>
  <c r="AG35" i="33"/>
  <c r="AB35" i="33"/>
  <c r="AJ35" i="33"/>
  <c r="AH31" i="33"/>
  <c r="AI31" i="33"/>
  <c r="AF35" i="33"/>
  <c r="AH35" i="33"/>
  <c r="AD58" i="33"/>
  <c r="AB58" i="33"/>
  <c r="AD31" i="33"/>
  <c r="AM62" i="33"/>
  <c r="AI35" i="33"/>
  <c r="AC62" i="33"/>
  <c r="AF31" i="33"/>
  <c r="AI62" i="33"/>
  <c r="AB62" i="33"/>
  <c r="AC31" i="33"/>
  <c r="AH58" i="33"/>
  <c r="AF58" i="33"/>
  <c r="AG31" i="33"/>
  <c r="AH62" i="33"/>
  <c r="AM35" i="33"/>
  <c r="AC58" i="33"/>
  <c r="AF62" i="33"/>
  <c r="AC35" i="33"/>
  <c r="AG62" i="33"/>
  <c r="AD62" i="33"/>
  <c r="AA35" i="33"/>
  <c r="AJ58" i="33" l="1"/>
  <c r="AM56" i="33"/>
  <c r="AM57" i="33" s="1"/>
  <c r="AK62" i="33"/>
  <c r="AK31" i="33"/>
  <c r="AF83" i="33"/>
  <c r="AF84" i="33" s="1"/>
  <c r="AB56" i="33"/>
  <c r="AB57" i="33" s="1"/>
  <c r="AE62" i="33"/>
  <c r="AE35" i="33"/>
  <c r="AL31" i="33"/>
  <c r="AI56" i="33"/>
  <c r="AI57" i="33" s="1"/>
  <c r="AK58" i="33"/>
  <c r="AE58" i="33"/>
  <c r="AA31" i="33"/>
  <c r="AL35" i="33"/>
  <c r="AF56" i="33"/>
  <c r="AF57" i="33" s="1"/>
  <c r="AB83" i="33"/>
  <c r="AB84" i="33" s="1"/>
  <c r="AD35" i="33"/>
  <c r="AK35" i="33"/>
  <c r="AH56" i="33"/>
  <c r="AH57" i="33" s="1"/>
  <c r="AL58" i="33"/>
  <c r="AL62" i="33"/>
  <c r="AH83" i="33"/>
  <c r="AH84" i="33" s="1"/>
  <c r="AD83" i="33"/>
  <c r="AD84" i="33" s="1"/>
  <c r="AG83" i="33"/>
  <c r="AG84" i="33" s="1"/>
  <c r="AE31" i="33"/>
  <c r="AA58" i="33"/>
  <c r="AC83" i="33"/>
  <c r="AC84" i="33" s="1"/>
  <c r="AJ62" i="33"/>
  <c r="AI83" i="33"/>
  <c r="AI84" i="33" s="1"/>
  <c r="AJ31" i="33"/>
  <c r="AG56" i="33"/>
  <c r="AG57" i="33" s="1"/>
  <c r="AC56" i="33"/>
  <c r="AC57" i="33" s="1"/>
  <c r="AM83" i="33"/>
  <c r="AM84" i="33" s="1"/>
  <c r="AA83" i="33" l="1"/>
  <c r="AJ56" i="33"/>
  <c r="AJ57" i="33" s="1"/>
  <c r="AK56" i="33"/>
  <c r="AK57" i="33" s="1"/>
  <c r="AE56" i="33"/>
  <c r="AE57" i="33" s="1"/>
  <c r="AA56" i="33"/>
  <c r="AA57" i="33" s="1"/>
  <c r="AL56" i="33"/>
  <c r="AL57" i="33" s="1"/>
  <c r="AL83" i="33"/>
  <c r="AL84" i="33" s="1"/>
  <c r="AE83" i="33"/>
  <c r="AE84" i="33" s="1"/>
  <c r="AD56" i="33"/>
  <c r="AD57" i="33" s="1"/>
  <c r="AJ83" i="33"/>
  <c r="AJ84" i="33" s="1"/>
  <c r="AK83" i="33"/>
  <c r="AK84" i="33" s="1"/>
  <c r="AC85" i="33" l="1"/>
  <c r="AI85" i="33"/>
  <c r="AM85" i="33"/>
  <c r="AF85" i="33"/>
  <c r="AH85" i="33"/>
  <c r="AB85" i="33"/>
  <c r="AG85" i="33"/>
  <c r="AJ85" i="33" l="1"/>
  <c r="AD85" i="33"/>
  <c r="AE85" i="33"/>
  <c r="AL85" i="33"/>
  <c r="AK85" i="33"/>
  <c r="AV34" i="22" l="1"/>
  <c r="AV9" i="19" l="1"/>
  <c r="AV8" i="19"/>
  <c r="AV22" i="22" l="1"/>
  <c r="AV17" i="33"/>
  <c r="AV9" i="33" l="1"/>
  <c r="AV25" i="18"/>
  <c r="AV46" i="22"/>
  <c r="AV15" i="19" l="1"/>
  <c r="AV21" i="19" s="1"/>
  <c r="AV63" i="19" s="1"/>
  <c r="AV55" i="18"/>
  <c r="AV24" i="18" l="1"/>
  <c r="AV14" i="19" l="1"/>
  <c r="AV20" i="19" s="1"/>
  <c r="AV62" i="19" s="1"/>
  <c r="AV54" i="18"/>
  <c r="AV23" i="33"/>
  <c r="AV17" i="19"/>
  <c r="AV10" i="22" l="1"/>
  <c r="AV5" i="33" l="1"/>
  <c r="AV20" i="18"/>
  <c r="AV13" i="19" l="1"/>
  <c r="AV50" i="18"/>
  <c r="AV30" i="33"/>
  <c r="AV12" i="19" l="1"/>
  <c r="AV85" i="33"/>
  <c r="AV12" i="18" l="1"/>
  <c r="AV28" i="18" s="1"/>
  <c r="AV23" i="18"/>
  <c r="AV7" i="19" l="1"/>
  <c r="AV19" i="19" s="1"/>
  <c r="AV61" i="19" s="1"/>
  <c r="AV42" i="18"/>
  <c r="AV53" i="18"/>
  <c r="AV6" i="19" l="1"/>
  <c r="AV18" i="19" s="1"/>
  <c r="AV60" i="19" s="1"/>
  <c r="AV58" i="18"/>
  <c r="AU34" i="22" l="1"/>
  <c r="AU7" i="19" l="1"/>
  <c r="AU12" i="18" l="1"/>
  <c r="AU9" i="19"/>
  <c r="AU22" i="22"/>
  <c r="AU46" i="22" l="1"/>
  <c r="AU8" i="19"/>
  <c r="AU42" i="18"/>
  <c r="AU17" i="33" l="1"/>
  <c r="AU6" i="19"/>
  <c r="AU9" i="33" l="1"/>
  <c r="AU25" i="18" l="1"/>
  <c r="AU15" i="19" l="1"/>
  <c r="AU21" i="19" s="1"/>
  <c r="AU63" i="19" s="1"/>
  <c r="AU55" i="18"/>
  <c r="AU23" i="33"/>
  <c r="AU24" i="18" l="1"/>
  <c r="AU14" i="19" l="1"/>
  <c r="AU20" i="19" s="1"/>
  <c r="AU62" i="19" s="1"/>
  <c r="AU54" i="18"/>
  <c r="AU17" i="19"/>
  <c r="AU10" i="22" l="1"/>
  <c r="AU5" i="33" l="1"/>
  <c r="AU20" i="18" l="1"/>
  <c r="AU28" i="18" s="1"/>
  <c r="AU23" i="18"/>
  <c r="AU30" i="33"/>
  <c r="AU50" i="18"/>
  <c r="AU13" i="19"/>
  <c r="AU19" i="19" s="1"/>
  <c r="AU61" i="19" s="1"/>
  <c r="AU53" i="18"/>
  <c r="AU12" i="19" l="1"/>
  <c r="AU18" i="19" s="1"/>
  <c r="AU60" i="19" s="1"/>
  <c r="AU58" i="18"/>
  <c r="AU85" i="33"/>
  <c r="AA84" i="33" l="1"/>
  <c r="AA85" i="33" l="1"/>
</calcChain>
</file>

<file path=xl/sharedStrings.xml><?xml version="1.0" encoding="utf-8"?>
<sst xmlns="http://schemas.openxmlformats.org/spreadsheetml/2006/main" count="3675" uniqueCount="633">
  <si>
    <t>Indicators</t>
  </si>
  <si>
    <t>RASA_summary</t>
  </si>
  <si>
    <t>RASA_detail</t>
  </si>
  <si>
    <t>CEF</t>
  </si>
  <si>
    <t>AD_Trend</t>
  </si>
  <si>
    <t>GCV</t>
  </si>
  <si>
    <t>1A_misc</t>
  </si>
  <si>
    <t>Waste</t>
  </si>
  <si>
    <r>
      <rPr>
        <sz val="11"/>
        <rFont val="ＭＳ 明朝"/>
        <family val="1"/>
        <charset val="128"/>
      </rPr>
      <t>廃棄物の焼却等（エネルギー分野での報告）（</t>
    </r>
    <r>
      <rPr>
        <sz val="11"/>
        <rFont val="Times New Roman"/>
        <family val="1"/>
      </rPr>
      <t>1.A</t>
    </r>
    <r>
      <rPr>
        <sz val="11"/>
        <rFont val="ＭＳ 明朝"/>
        <family val="1"/>
        <charset val="128"/>
      </rPr>
      <t>）における排出量</t>
    </r>
    <rPh sb="0" eb="3">
      <t>ハイキブツ</t>
    </rPh>
    <rPh sb="4" eb="6">
      <t>ショウキャク</t>
    </rPh>
    <rPh sb="6" eb="7">
      <t>トウ</t>
    </rPh>
    <rPh sb="13" eb="15">
      <t>ブンヤ</t>
    </rPh>
    <rPh sb="17" eb="19">
      <t>ホウコク</t>
    </rPh>
    <rPh sb="29" eb="31">
      <t>ハイシュツ</t>
    </rPh>
    <rPh sb="31" eb="32">
      <t>リョウ</t>
    </rPh>
    <phoneticPr fontId="4"/>
  </si>
  <si>
    <t>1B_misc</t>
  </si>
  <si>
    <r>
      <rPr>
        <b/>
        <sz val="14"/>
        <rFont val="ＭＳ Ｐゴシック"/>
        <family val="3"/>
        <charset val="128"/>
      </rPr>
      <t>第</t>
    </r>
    <r>
      <rPr>
        <b/>
        <sz val="14"/>
        <rFont val="Times New Roman"/>
        <family val="1"/>
      </rPr>
      <t>3</t>
    </r>
    <r>
      <rPr>
        <b/>
        <sz val="14"/>
        <rFont val="ＭＳ Ｐゴシック"/>
        <family val="3"/>
        <charset val="128"/>
      </rPr>
      <t>章</t>
    </r>
    <r>
      <rPr>
        <b/>
        <sz val="14"/>
        <rFont val="Times New Roman"/>
        <family val="1"/>
      </rPr>
      <t xml:space="preserve"> </t>
    </r>
    <r>
      <rPr>
        <b/>
        <sz val="14"/>
        <rFont val="ＭＳ Ｐゴシック"/>
        <family val="3"/>
        <charset val="128"/>
      </rPr>
      <t>エネルギー分野</t>
    </r>
    <r>
      <rPr>
        <b/>
        <sz val="14"/>
        <rFont val="Times New Roman"/>
        <family val="1"/>
      </rPr>
      <t xml:space="preserve"> </t>
    </r>
    <r>
      <rPr>
        <b/>
        <sz val="14"/>
        <rFont val="ＭＳ Ｐゴシック"/>
        <family val="3"/>
        <charset val="128"/>
      </rPr>
      <t>掲載</t>
    </r>
    <r>
      <rPr>
        <b/>
        <sz val="14"/>
        <rFont val="Times New Roman"/>
        <family val="1"/>
      </rPr>
      <t xml:space="preserve"> </t>
    </r>
    <r>
      <rPr>
        <b/>
        <sz val="14"/>
        <rFont val="ＭＳ Ｐゴシック"/>
        <family val="3"/>
        <charset val="128"/>
      </rPr>
      <t>時系列データ</t>
    </r>
    <rPh sb="0" eb="1">
      <t>ダイ</t>
    </rPh>
    <rPh sb="9" eb="11">
      <t>ブンヤ</t>
    </rPh>
    <rPh sb="12" eb="14">
      <t>ケイサイ</t>
    </rPh>
    <rPh sb="15" eb="18">
      <t>ジケイレツ</t>
    </rPh>
    <phoneticPr fontId="21"/>
  </si>
  <si>
    <t>Contents</t>
    <phoneticPr fontId="21"/>
  </si>
  <si>
    <t>排出量_1A_J</t>
  </si>
  <si>
    <t>エネルギー源別の高位発熱量の推移</t>
    <rPh sb="6" eb="7">
      <t>ベツ</t>
    </rPh>
    <phoneticPr fontId="4"/>
  </si>
  <si>
    <t>Transport</t>
    <phoneticPr fontId="4"/>
  </si>
  <si>
    <t>排出量_1B</t>
  </si>
  <si>
    <r>
      <rPr>
        <b/>
        <sz val="14"/>
        <rFont val="ＭＳ 明朝"/>
        <family val="1"/>
        <charset val="128"/>
      </rPr>
      <t>燃料の燃焼（</t>
    </r>
    <r>
      <rPr>
        <b/>
        <sz val="14"/>
        <rFont val="Times New Roman"/>
        <family val="1"/>
      </rPr>
      <t>1.A</t>
    </r>
    <r>
      <rPr>
        <b/>
        <sz val="14"/>
        <rFont val="ＭＳ 明朝"/>
        <family val="1"/>
        <charset val="128"/>
      </rPr>
      <t>）からの温室効果ガス排出量</t>
    </r>
    <phoneticPr fontId="21"/>
  </si>
  <si>
    <r>
      <rPr>
        <sz val="10"/>
        <rFont val="ＭＳ Ｐ明朝"/>
        <family val="1"/>
        <charset val="128"/>
      </rPr>
      <t>表</t>
    </r>
    <r>
      <rPr>
        <sz val="10"/>
        <rFont val="Times New Roman"/>
        <family val="1"/>
      </rPr>
      <t>3-</t>
    </r>
    <rPh sb="0" eb="1">
      <t>ヒョウ</t>
    </rPh>
    <phoneticPr fontId="21"/>
  </si>
  <si>
    <r>
      <rPr>
        <sz val="10"/>
        <rFont val="ＭＳ Ｐ明朝"/>
        <family val="1"/>
        <charset val="128"/>
      </rPr>
      <t>燃料の燃焼カテゴリー（</t>
    </r>
    <r>
      <rPr>
        <sz val="10"/>
        <rFont val="Times New Roman"/>
        <family val="1"/>
      </rPr>
      <t>1.A</t>
    </r>
    <r>
      <rPr>
        <sz val="10"/>
        <rFont val="ＭＳ Ｐ明朝"/>
        <family val="1"/>
        <charset val="128"/>
      </rPr>
      <t>）からの温室効果ガス排出量</t>
    </r>
    <rPh sb="0" eb="2">
      <t>ネンリョウ</t>
    </rPh>
    <rPh sb="3" eb="5">
      <t>ネンショウ</t>
    </rPh>
    <rPh sb="18" eb="20">
      <t>オンシツ</t>
    </rPh>
    <rPh sb="20" eb="22">
      <t>コウカ</t>
    </rPh>
    <rPh sb="24" eb="26">
      <t>ハイシュツ</t>
    </rPh>
    <rPh sb="26" eb="27">
      <t>リョウ</t>
    </rPh>
    <phoneticPr fontId="21"/>
  </si>
  <si>
    <t>Gas</t>
    <phoneticPr fontId="21"/>
  </si>
  <si>
    <r>
      <rPr>
        <sz val="11"/>
        <rFont val="ＭＳ 明朝"/>
        <family val="1"/>
        <charset val="128"/>
      </rPr>
      <t>区分</t>
    </r>
    <rPh sb="0" eb="2">
      <t>クブン</t>
    </rPh>
    <phoneticPr fontId="21"/>
  </si>
  <si>
    <r>
      <rPr>
        <sz val="11"/>
        <rFont val="ＭＳ 明朝"/>
        <family val="1"/>
        <charset val="128"/>
      </rPr>
      <t>単位</t>
    </r>
    <rPh sb="0" eb="2">
      <t>タンイ</t>
    </rPh>
    <phoneticPr fontId="21"/>
  </si>
  <si>
    <r>
      <t>CO</t>
    </r>
    <r>
      <rPr>
        <vertAlign val="subscript"/>
        <sz val="11"/>
        <rFont val="Times New Roman"/>
        <family val="1"/>
      </rPr>
      <t>2</t>
    </r>
    <phoneticPr fontId="21"/>
  </si>
  <si>
    <r>
      <t xml:space="preserve">1.A.1. </t>
    </r>
    <r>
      <rPr>
        <sz val="11"/>
        <rFont val="ＭＳ 明朝"/>
        <family val="1"/>
        <charset val="128"/>
      </rPr>
      <t>エネルギー産業</t>
    </r>
    <rPh sb="12" eb="14">
      <t>サンギョウ</t>
    </rPh>
    <phoneticPr fontId="21"/>
  </si>
  <si>
    <r>
      <t>kt-CO</t>
    </r>
    <r>
      <rPr>
        <vertAlign val="subscript"/>
        <sz val="11"/>
        <rFont val="Times New Roman"/>
        <family val="1"/>
      </rPr>
      <t>2</t>
    </r>
    <phoneticPr fontId="5"/>
  </si>
  <si>
    <t xml:space="preserve"> </t>
    <phoneticPr fontId="21"/>
  </si>
  <si>
    <r>
      <t xml:space="preserve">a. </t>
    </r>
    <r>
      <rPr>
        <sz val="11"/>
        <rFont val="ＭＳ 明朝"/>
        <family val="1"/>
        <charset val="128"/>
      </rPr>
      <t>発電・熱供給</t>
    </r>
    <rPh sb="3" eb="5">
      <t>ハツデン</t>
    </rPh>
    <rPh sb="6" eb="7">
      <t>ネツ</t>
    </rPh>
    <rPh sb="7" eb="9">
      <t>キョウキュウ</t>
    </rPh>
    <phoneticPr fontId="21"/>
  </si>
  <si>
    <r>
      <t xml:space="preserve">b. </t>
    </r>
    <r>
      <rPr>
        <sz val="11"/>
        <rFont val="ＭＳ 明朝"/>
        <family val="1"/>
        <charset val="128"/>
      </rPr>
      <t>石油精製</t>
    </r>
    <rPh sb="3" eb="5">
      <t>セキユ</t>
    </rPh>
    <rPh sb="5" eb="7">
      <t>セイセイ</t>
    </rPh>
    <phoneticPr fontId="21"/>
  </si>
  <si>
    <r>
      <t xml:space="preserve">c. </t>
    </r>
    <r>
      <rPr>
        <sz val="11"/>
        <rFont val="ＭＳ 明朝"/>
        <family val="1"/>
        <charset val="128"/>
      </rPr>
      <t>固体燃料製造等</t>
    </r>
    <rPh sb="3" eb="5">
      <t>コタイ</t>
    </rPh>
    <rPh sb="5" eb="7">
      <t>ネンリョウ</t>
    </rPh>
    <rPh sb="7" eb="9">
      <t>セイゾウ</t>
    </rPh>
    <rPh sb="9" eb="10">
      <t>トウ</t>
    </rPh>
    <phoneticPr fontId="21"/>
  </si>
  <si>
    <r>
      <t xml:space="preserve">1.A.2. </t>
    </r>
    <r>
      <rPr>
        <sz val="11"/>
        <rFont val="ＭＳ 明朝"/>
        <family val="1"/>
        <charset val="128"/>
      </rPr>
      <t>製造業・建設業</t>
    </r>
    <rPh sb="7" eb="10">
      <t>セイゾウギョウ</t>
    </rPh>
    <rPh sb="11" eb="14">
      <t>ケンセツギョウ</t>
    </rPh>
    <phoneticPr fontId="21"/>
  </si>
  <si>
    <r>
      <t xml:space="preserve">a. </t>
    </r>
    <r>
      <rPr>
        <sz val="11"/>
        <rFont val="ＭＳ 明朝"/>
        <family val="1"/>
        <charset val="128"/>
      </rPr>
      <t>鉄鋼</t>
    </r>
    <rPh sb="3" eb="5">
      <t>テッコウ</t>
    </rPh>
    <phoneticPr fontId="21"/>
  </si>
  <si>
    <r>
      <t xml:space="preserve">b. </t>
    </r>
    <r>
      <rPr>
        <sz val="11"/>
        <rFont val="ＭＳ 明朝"/>
        <family val="1"/>
        <charset val="128"/>
      </rPr>
      <t>非鉄金属</t>
    </r>
    <rPh sb="3" eb="5">
      <t>ヒテツ</t>
    </rPh>
    <rPh sb="5" eb="6">
      <t>キン</t>
    </rPh>
    <rPh sb="6" eb="7">
      <t>ゾク</t>
    </rPh>
    <phoneticPr fontId="21"/>
  </si>
  <si>
    <r>
      <t xml:space="preserve">c. </t>
    </r>
    <r>
      <rPr>
        <sz val="11"/>
        <rFont val="ＭＳ 明朝"/>
        <family val="1"/>
        <charset val="128"/>
      </rPr>
      <t>化学</t>
    </r>
    <rPh sb="3" eb="5">
      <t>カガク</t>
    </rPh>
    <phoneticPr fontId="21"/>
  </si>
  <si>
    <r>
      <t xml:space="preserve">d. </t>
    </r>
    <r>
      <rPr>
        <sz val="11"/>
        <rFont val="ＭＳ 明朝"/>
        <family val="1"/>
        <charset val="128"/>
      </rPr>
      <t>パルプ･紙・印刷</t>
    </r>
    <rPh sb="9" eb="11">
      <t>インサツ</t>
    </rPh>
    <phoneticPr fontId="21"/>
  </si>
  <si>
    <r>
      <t xml:space="preserve">e. </t>
    </r>
    <r>
      <rPr>
        <sz val="11"/>
        <rFont val="ＭＳ 明朝"/>
        <family val="1"/>
        <charset val="128"/>
      </rPr>
      <t>食品加工･飲料・たばこ</t>
    </r>
    <rPh sb="3" eb="5">
      <t>ショクヒン</t>
    </rPh>
    <rPh sb="5" eb="7">
      <t>カコウ</t>
    </rPh>
    <rPh sb="8" eb="10">
      <t>インリョウ</t>
    </rPh>
    <phoneticPr fontId="21"/>
  </si>
  <si>
    <r>
      <t xml:space="preserve">f. </t>
    </r>
    <r>
      <rPr>
        <sz val="11"/>
        <rFont val="ＭＳ 明朝"/>
        <family val="1"/>
        <charset val="128"/>
      </rPr>
      <t>窯業土石</t>
    </r>
    <rPh sb="3" eb="7">
      <t>ヨウギョウドセキ</t>
    </rPh>
    <phoneticPr fontId="5"/>
  </si>
  <si>
    <r>
      <t xml:space="preserve">g. </t>
    </r>
    <r>
      <rPr>
        <sz val="11"/>
        <rFont val="ＭＳ 明朝"/>
        <family val="1"/>
        <charset val="128"/>
      </rPr>
      <t>その他</t>
    </r>
    <rPh sb="5" eb="6">
      <t>タ</t>
    </rPh>
    <phoneticPr fontId="21"/>
  </si>
  <si>
    <r>
      <t xml:space="preserve">1.A.3. </t>
    </r>
    <r>
      <rPr>
        <sz val="11"/>
        <rFont val="ＭＳ 明朝"/>
        <family val="1"/>
        <charset val="128"/>
      </rPr>
      <t>運輸</t>
    </r>
    <rPh sb="7" eb="9">
      <t>ウンユ</t>
    </rPh>
    <phoneticPr fontId="21"/>
  </si>
  <si>
    <r>
      <t xml:space="preserve">a. </t>
    </r>
    <r>
      <rPr>
        <sz val="11"/>
        <rFont val="ＭＳ 明朝"/>
        <family val="1"/>
        <charset val="128"/>
      </rPr>
      <t>国内航空</t>
    </r>
    <rPh sb="3" eb="5">
      <t>コクナイ</t>
    </rPh>
    <rPh sb="5" eb="7">
      <t>コウクウ</t>
    </rPh>
    <phoneticPr fontId="5"/>
  </si>
  <si>
    <r>
      <t xml:space="preserve">b. </t>
    </r>
    <r>
      <rPr>
        <sz val="11"/>
        <rFont val="ＭＳ 明朝"/>
        <family val="1"/>
        <charset val="128"/>
      </rPr>
      <t>道路輸送</t>
    </r>
    <rPh sb="3" eb="7">
      <t>ドウロユソウ</t>
    </rPh>
    <phoneticPr fontId="5"/>
  </si>
  <si>
    <r>
      <t xml:space="preserve">c. </t>
    </r>
    <r>
      <rPr>
        <sz val="11"/>
        <rFont val="ＭＳ 明朝"/>
        <family val="1"/>
        <charset val="128"/>
      </rPr>
      <t>鉄道</t>
    </r>
    <rPh sb="3" eb="5">
      <t>テツドウ</t>
    </rPh>
    <phoneticPr fontId="5"/>
  </si>
  <si>
    <r>
      <t xml:space="preserve">d. </t>
    </r>
    <r>
      <rPr>
        <sz val="11"/>
        <rFont val="ＭＳ 明朝"/>
        <family val="1"/>
        <charset val="128"/>
      </rPr>
      <t>国内船舶</t>
    </r>
    <rPh sb="3" eb="5">
      <t>コクナイ</t>
    </rPh>
    <rPh sb="5" eb="7">
      <t>センパク</t>
    </rPh>
    <phoneticPr fontId="5"/>
  </si>
  <si>
    <r>
      <t xml:space="preserve">e. </t>
    </r>
    <r>
      <rPr>
        <sz val="11"/>
        <rFont val="ＭＳ 明朝"/>
        <family val="1"/>
        <charset val="128"/>
      </rPr>
      <t>その他輸送</t>
    </r>
    <rPh sb="5" eb="6">
      <t>タ</t>
    </rPh>
    <rPh sb="6" eb="8">
      <t>ユソウ</t>
    </rPh>
    <phoneticPr fontId="4"/>
  </si>
  <si>
    <r>
      <t xml:space="preserve">1.A.4. </t>
    </r>
    <r>
      <rPr>
        <sz val="11"/>
        <rFont val="ＭＳ 明朝"/>
        <family val="1"/>
        <charset val="128"/>
      </rPr>
      <t>その他部門</t>
    </r>
    <rPh sb="9" eb="10">
      <t>タ</t>
    </rPh>
    <rPh sb="10" eb="12">
      <t>ブモン</t>
    </rPh>
    <phoneticPr fontId="21"/>
  </si>
  <si>
    <r>
      <t xml:space="preserve">a. </t>
    </r>
    <r>
      <rPr>
        <sz val="11"/>
        <rFont val="ＭＳ 明朝"/>
        <family val="1"/>
        <charset val="128"/>
      </rPr>
      <t>業務</t>
    </r>
    <rPh sb="3" eb="5">
      <t>ギョウム</t>
    </rPh>
    <phoneticPr fontId="21"/>
  </si>
  <si>
    <r>
      <t xml:space="preserve">b. </t>
    </r>
    <r>
      <rPr>
        <sz val="11"/>
        <rFont val="ＭＳ 明朝"/>
        <family val="1"/>
        <charset val="128"/>
      </rPr>
      <t>家庭</t>
    </r>
    <rPh sb="3" eb="5">
      <t>カテイ</t>
    </rPh>
    <phoneticPr fontId="5"/>
  </si>
  <si>
    <r>
      <t xml:space="preserve">c. </t>
    </r>
    <r>
      <rPr>
        <sz val="11"/>
        <rFont val="ＭＳ 明朝"/>
        <family val="1"/>
        <charset val="128"/>
      </rPr>
      <t>農林水産業</t>
    </r>
    <rPh sb="3" eb="5">
      <t>ノウリン</t>
    </rPh>
    <rPh sb="5" eb="8">
      <t>スイサンギョウ</t>
    </rPh>
    <phoneticPr fontId="5"/>
  </si>
  <si>
    <r>
      <t xml:space="preserve">1.A.5. </t>
    </r>
    <r>
      <rPr>
        <sz val="11"/>
        <rFont val="ＭＳ 明朝"/>
        <family val="1"/>
        <charset val="128"/>
      </rPr>
      <t>その他</t>
    </r>
    <rPh sb="9" eb="10">
      <t>タ</t>
    </rPh>
    <phoneticPr fontId="5"/>
  </si>
  <si>
    <r>
      <t xml:space="preserve">a. </t>
    </r>
    <r>
      <rPr>
        <sz val="11"/>
        <rFont val="ＭＳ 明朝"/>
        <family val="1"/>
        <charset val="128"/>
      </rPr>
      <t>固定発生源</t>
    </r>
    <rPh sb="3" eb="5">
      <t>コテイ</t>
    </rPh>
    <rPh sb="5" eb="8">
      <t>ハッセイゲン</t>
    </rPh>
    <phoneticPr fontId="5"/>
  </si>
  <si>
    <r>
      <t xml:space="preserve">b. </t>
    </r>
    <r>
      <rPr>
        <sz val="11"/>
        <rFont val="ＭＳ 明朝"/>
        <family val="1"/>
        <charset val="128"/>
      </rPr>
      <t>移動発生源</t>
    </r>
    <rPh sb="3" eb="5">
      <t>イドウ</t>
    </rPh>
    <rPh sb="5" eb="8">
      <t>ハッセイゲン</t>
    </rPh>
    <phoneticPr fontId="5"/>
  </si>
  <si>
    <r>
      <rPr>
        <sz val="11"/>
        <rFont val="ＭＳ 明朝"/>
        <family val="1"/>
        <charset val="128"/>
      </rPr>
      <t>合計</t>
    </r>
    <rPh sb="0" eb="2">
      <t>ゴウケイ</t>
    </rPh>
    <phoneticPr fontId="21"/>
  </si>
  <si>
    <r>
      <t>CH</t>
    </r>
    <r>
      <rPr>
        <vertAlign val="subscript"/>
        <sz val="11"/>
        <rFont val="Times New Roman"/>
        <family val="1"/>
      </rPr>
      <t>4</t>
    </r>
    <phoneticPr fontId="21"/>
  </si>
  <si>
    <r>
      <t>kt-CH</t>
    </r>
    <r>
      <rPr>
        <vertAlign val="subscript"/>
        <sz val="11"/>
        <rFont val="Times New Roman"/>
        <family val="1"/>
      </rPr>
      <t>4</t>
    </r>
    <phoneticPr fontId="5"/>
  </si>
  <si>
    <r>
      <t>kt-CO</t>
    </r>
    <r>
      <rPr>
        <vertAlign val="subscript"/>
        <sz val="11"/>
        <rFont val="Times New Roman"/>
        <family val="1"/>
      </rPr>
      <t>2</t>
    </r>
    <r>
      <rPr>
        <sz val="11"/>
        <rFont val="ＭＳ Ｐ明朝"/>
        <family val="1"/>
        <charset val="128"/>
      </rPr>
      <t>換算</t>
    </r>
    <rPh sb="6" eb="8">
      <t>カンサン</t>
    </rPh>
    <phoneticPr fontId="21"/>
  </si>
  <si>
    <r>
      <t>N</t>
    </r>
    <r>
      <rPr>
        <vertAlign val="subscript"/>
        <sz val="11"/>
        <rFont val="Times New Roman"/>
        <family val="1"/>
      </rPr>
      <t>2</t>
    </r>
    <r>
      <rPr>
        <sz val="11"/>
        <rFont val="Times New Roman"/>
        <family val="1"/>
      </rPr>
      <t>O</t>
    </r>
    <phoneticPr fontId="21"/>
  </si>
  <si>
    <r>
      <t>kt-N</t>
    </r>
    <r>
      <rPr>
        <vertAlign val="subscript"/>
        <sz val="11"/>
        <rFont val="Times New Roman"/>
        <family val="1"/>
      </rPr>
      <t>2</t>
    </r>
    <r>
      <rPr>
        <sz val="11"/>
        <rFont val="Times New Roman"/>
        <family val="1"/>
      </rPr>
      <t>O</t>
    </r>
    <phoneticPr fontId="5"/>
  </si>
  <si>
    <t>合計</t>
    <rPh sb="0" eb="2">
      <t>ゴウケイ</t>
    </rPh>
    <phoneticPr fontId="21"/>
  </si>
  <si>
    <r>
      <rPr>
        <sz val="11"/>
        <rFont val="ＭＳ 明朝"/>
        <family val="1"/>
        <charset val="128"/>
      </rPr>
      <t>全ガス合計</t>
    </r>
    <rPh sb="0" eb="1">
      <t>ゼン</t>
    </rPh>
    <rPh sb="3" eb="5">
      <t>ゴウケイ</t>
    </rPh>
    <phoneticPr fontId="21"/>
  </si>
  <si>
    <r>
      <rPr>
        <b/>
        <sz val="14"/>
        <rFont val="ＭＳ 明朝"/>
        <family val="1"/>
        <charset val="128"/>
      </rPr>
      <t>燃料の燃焼（</t>
    </r>
    <r>
      <rPr>
        <b/>
        <sz val="14"/>
        <rFont val="Times New Roman"/>
        <family val="1"/>
      </rPr>
      <t>1.A</t>
    </r>
    <r>
      <rPr>
        <b/>
        <sz val="14"/>
        <rFont val="ＭＳ 明朝"/>
        <family val="1"/>
        <charset val="128"/>
      </rPr>
      <t>）からの温室効果ガス排出量に関連する指標の推移</t>
    </r>
    <phoneticPr fontId="21"/>
  </si>
  <si>
    <r>
      <t>表</t>
    </r>
    <r>
      <rPr>
        <sz val="11"/>
        <rFont val="Times New Roman"/>
        <family val="1"/>
        <charset val="128"/>
      </rPr>
      <t>3-</t>
    </r>
  </si>
  <si>
    <t>燃料の燃焼カテゴリー（1.A）からの温室効果ガス排出量に関連する指標の推移</t>
    <rPh sb="0" eb="2">
      <t>ネンリョウ</t>
    </rPh>
    <rPh sb="3" eb="5">
      <t>ネンショウ</t>
    </rPh>
    <rPh sb="18" eb="20">
      <t>オンシツ</t>
    </rPh>
    <rPh sb="20" eb="22">
      <t>コウカ</t>
    </rPh>
    <rPh sb="24" eb="26">
      <t>ハイシュツ</t>
    </rPh>
    <rPh sb="26" eb="27">
      <t>リョウ</t>
    </rPh>
    <rPh sb="28" eb="30">
      <t>カンレン</t>
    </rPh>
    <rPh sb="32" eb="34">
      <t>シヒョウ</t>
    </rPh>
    <rPh sb="35" eb="37">
      <t>スイイ</t>
    </rPh>
    <phoneticPr fontId="21"/>
  </si>
  <si>
    <t>No.</t>
    <phoneticPr fontId="21"/>
  </si>
  <si>
    <t>関連ｻﾌﾞｶﾃｺﾞﾘｰ</t>
    <rPh sb="0" eb="2">
      <t>カンレン</t>
    </rPh>
    <phoneticPr fontId="21"/>
  </si>
  <si>
    <r>
      <rPr>
        <sz val="11"/>
        <rFont val="ＭＳ Ｐ明朝"/>
        <family val="1"/>
        <charset val="128"/>
      </rPr>
      <t>項目</t>
    </r>
    <phoneticPr fontId="21"/>
  </si>
  <si>
    <r>
      <t xml:space="preserve">1.A. 
 </t>
    </r>
    <r>
      <rPr>
        <sz val="11"/>
        <rFont val="ＭＳ 明朝"/>
        <family val="1"/>
        <charset val="128"/>
      </rPr>
      <t>燃料の燃焼</t>
    </r>
    <rPh sb="7" eb="9">
      <t>ネンリョウ</t>
    </rPh>
    <rPh sb="10" eb="12">
      <t>ネンショウ</t>
    </rPh>
    <phoneticPr fontId="21"/>
  </si>
  <si>
    <t>最終電力消費</t>
    <rPh sb="0" eb="2">
      <t>サイシュウ</t>
    </rPh>
    <rPh sb="2" eb="4">
      <t>デンリョク</t>
    </rPh>
    <rPh sb="4" eb="6">
      <t>ショウヒ</t>
    </rPh>
    <phoneticPr fontId="7"/>
  </si>
  <si>
    <t>TWh</t>
    <phoneticPr fontId="7"/>
  </si>
  <si>
    <r>
      <t xml:space="preserve">1.A.2. 
 </t>
    </r>
    <r>
      <rPr>
        <sz val="11"/>
        <rFont val="ＭＳ Ｐ明朝"/>
        <family val="1"/>
        <charset val="128"/>
      </rPr>
      <t>製造業・建設業</t>
    </r>
    <phoneticPr fontId="21"/>
  </si>
  <si>
    <t>鉱工業生産指数</t>
    <rPh sb="0" eb="3">
      <t>コウコウギョウ</t>
    </rPh>
    <rPh sb="3" eb="5">
      <t>セイサン</t>
    </rPh>
    <rPh sb="5" eb="7">
      <t>シスウ</t>
    </rPh>
    <phoneticPr fontId="7"/>
  </si>
  <si>
    <r>
      <t xml:space="preserve">1.A.3.b. 
 </t>
    </r>
    <r>
      <rPr>
        <sz val="11"/>
        <rFont val="ＭＳ 明朝"/>
        <family val="1"/>
        <charset val="128"/>
      </rPr>
      <t>道路輸送</t>
    </r>
    <rPh sb="11" eb="15">
      <t>ドウロユソウ</t>
    </rPh>
    <phoneticPr fontId="4"/>
  </si>
  <si>
    <t>自動車の走行量</t>
    <rPh sb="0" eb="3">
      <t>ジドウシャ</t>
    </rPh>
    <rPh sb="4" eb="6">
      <t>ソウコウ</t>
    </rPh>
    <rPh sb="6" eb="7">
      <t>リョウ</t>
    </rPh>
    <phoneticPr fontId="7"/>
  </si>
  <si>
    <r>
      <rPr>
        <sz val="11"/>
        <color theme="1"/>
        <rFont val="ＭＳ Ｐ明朝"/>
        <family val="1"/>
        <charset val="128"/>
      </rPr>
      <t>十億台キロ</t>
    </r>
    <rPh sb="0" eb="1">
      <t>ジュウ</t>
    </rPh>
    <rPh sb="1" eb="2">
      <t>オク</t>
    </rPh>
    <rPh sb="2" eb="3">
      <t>ダイ</t>
    </rPh>
    <phoneticPr fontId="5"/>
  </si>
  <si>
    <r>
      <t xml:space="preserve">1.A.4.a. 
 </t>
    </r>
    <r>
      <rPr>
        <sz val="11"/>
        <rFont val="ＭＳ 明朝"/>
        <family val="1"/>
        <charset val="128"/>
      </rPr>
      <t>業務</t>
    </r>
    <rPh sb="11" eb="13">
      <t>ギョウム</t>
    </rPh>
    <phoneticPr fontId="21"/>
  </si>
  <si>
    <t>第三次産業活動指数</t>
    <rPh sb="0" eb="3">
      <t>ダイサンジ</t>
    </rPh>
    <rPh sb="3" eb="5">
      <t>サンギョウ</t>
    </rPh>
    <rPh sb="5" eb="7">
      <t>カツドウ</t>
    </rPh>
    <rPh sb="7" eb="9">
      <t>シスウ</t>
    </rPh>
    <phoneticPr fontId="7"/>
  </si>
  <si>
    <t>レファレンスアプローチと部門別アプローチ　概要</t>
    <phoneticPr fontId="5"/>
  </si>
  <si>
    <r>
      <rPr>
        <sz val="11"/>
        <rFont val="ＭＳ 明朝"/>
        <family val="1"/>
        <charset val="128"/>
      </rPr>
      <t>表</t>
    </r>
    <r>
      <rPr>
        <sz val="11"/>
        <rFont val="Times New Roman"/>
        <family val="1"/>
      </rPr>
      <t>3-</t>
    </r>
    <rPh sb="0" eb="1">
      <t>ヒョウ</t>
    </rPh>
    <phoneticPr fontId="5"/>
  </si>
  <si>
    <t>エネルギー消費量の比較</t>
    <rPh sb="5" eb="7">
      <t>ショウヒ</t>
    </rPh>
    <rPh sb="7" eb="8">
      <t>リョウ</t>
    </rPh>
    <rPh sb="9" eb="11">
      <t>ヒカク</t>
    </rPh>
    <phoneticPr fontId="4"/>
  </si>
  <si>
    <t>[PJ]</t>
    <phoneticPr fontId="14"/>
  </si>
  <si>
    <r>
      <rPr>
        <b/>
        <u/>
        <sz val="11"/>
        <rFont val="ＭＳ 明朝"/>
        <family val="1"/>
        <charset val="128"/>
      </rPr>
      <t>レファレンスアプローチ</t>
    </r>
    <phoneticPr fontId="14"/>
  </si>
  <si>
    <r>
      <rPr>
        <sz val="11"/>
        <rFont val="ＭＳ 明朝"/>
        <family val="1"/>
        <charset val="128"/>
      </rPr>
      <t>液体燃料</t>
    </r>
    <phoneticPr fontId="14"/>
  </si>
  <si>
    <r>
      <rPr>
        <sz val="11"/>
        <rFont val="ＭＳ 明朝"/>
        <family val="1"/>
        <charset val="128"/>
      </rPr>
      <t>固体燃料</t>
    </r>
    <rPh sb="2" eb="4">
      <t>ネンリョウ</t>
    </rPh>
    <phoneticPr fontId="14"/>
  </si>
  <si>
    <r>
      <rPr>
        <sz val="11"/>
        <rFont val="ＭＳ 明朝"/>
        <family val="1"/>
        <charset val="128"/>
      </rPr>
      <t>気体燃料</t>
    </r>
    <phoneticPr fontId="14"/>
  </si>
  <si>
    <r>
      <rPr>
        <sz val="11"/>
        <rFont val="ＭＳ 明朝"/>
        <family val="1"/>
        <charset val="128"/>
      </rPr>
      <t>その他化石燃料</t>
    </r>
    <rPh sb="2" eb="3">
      <t>タ</t>
    </rPh>
    <rPh sb="3" eb="5">
      <t>カセキ</t>
    </rPh>
    <rPh sb="5" eb="7">
      <t>ネンリョウ</t>
    </rPh>
    <phoneticPr fontId="5"/>
  </si>
  <si>
    <r>
      <rPr>
        <sz val="11"/>
        <rFont val="ＭＳ 明朝"/>
        <family val="1"/>
        <charset val="128"/>
      </rPr>
      <t>泥炭</t>
    </r>
    <rPh sb="0" eb="2">
      <t>デイタン</t>
    </rPh>
    <phoneticPr fontId="5"/>
  </si>
  <si>
    <r>
      <rPr>
        <b/>
        <sz val="11"/>
        <rFont val="ＭＳ 明朝"/>
        <family val="1"/>
        <charset val="128"/>
      </rPr>
      <t>合計</t>
    </r>
    <rPh sb="0" eb="2">
      <t>ゴウケイ</t>
    </rPh>
    <phoneticPr fontId="14"/>
  </si>
  <si>
    <r>
      <rPr>
        <b/>
        <u/>
        <sz val="11"/>
        <rFont val="ＭＳ 明朝"/>
        <family val="1"/>
        <charset val="128"/>
      </rPr>
      <t>部門別アプローチ</t>
    </r>
    <rPh sb="0" eb="3">
      <t>ブモンベツ</t>
    </rPh>
    <phoneticPr fontId="14"/>
  </si>
  <si>
    <r>
      <rPr>
        <b/>
        <u/>
        <sz val="11"/>
        <rFont val="ＭＳ 明朝"/>
        <family val="1"/>
        <charset val="128"/>
      </rPr>
      <t>差異</t>
    </r>
    <r>
      <rPr>
        <b/>
        <u/>
        <sz val="11"/>
        <rFont val="Times New Roman"/>
        <family val="1"/>
      </rPr>
      <t xml:space="preserve"> (%)</t>
    </r>
    <rPh sb="0" eb="2">
      <t>サイ</t>
    </rPh>
    <phoneticPr fontId="14"/>
  </si>
  <si>
    <t>NA</t>
    <phoneticPr fontId="5"/>
  </si>
  <si>
    <t>IE</t>
    <phoneticPr fontId="5"/>
  </si>
  <si>
    <r>
      <t>CO</t>
    </r>
    <r>
      <rPr>
        <vertAlign val="subscript"/>
        <sz val="11"/>
        <rFont val="Times New Roman"/>
        <family val="1"/>
      </rPr>
      <t>2</t>
    </r>
    <r>
      <rPr>
        <sz val="11"/>
        <rFont val="ＭＳ 明朝"/>
        <family val="1"/>
        <charset val="128"/>
      </rPr>
      <t>排出量の比較</t>
    </r>
    <rPh sb="3" eb="5">
      <t>ハイシュツ</t>
    </rPh>
    <rPh sb="5" eb="6">
      <t>リョウ</t>
    </rPh>
    <rPh sb="7" eb="9">
      <t>ヒカク</t>
    </rPh>
    <phoneticPr fontId="4"/>
  </si>
  <si>
    <r>
      <t>[Mt-CO</t>
    </r>
    <r>
      <rPr>
        <vertAlign val="subscript"/>
        <sz val="11"/>
        <rFont val="Times New Roman"/>
        <family val="1"/>
      </rPr>
      <t>2</t>
    </r>
    <r>
      <rPr>
        <sz val="11"/>
        <rFont val="Times New Roman"/>
        <family val="1"/>
      </rPr>
      <t>]</t>
    </r>
    <phoneticPr fontId="14"/>
  </si>
  <si>
    <r>
      <rPr>
        <sz val="11"/>
        <rFont val="ＭＳ 明朝"/>
        <family val="1"/>
        <charset val="128"/>
      </rPr>
      <t>その他化石燃料</t>
    </r>
  </si>
  <si>
    <t>IE</t>
  </si>
  <si>
    <t>レファレンスアプローチと部門別アプローチ　詳細</t>
    <phoneticPr fontId="4"/>
  </si>
  <si>
    <r>
      <rPr>
        <sz val="11"/>
        <rFont val="ＭＳ 明朝"/>
        <family val="1"/>
        <charset val="128"/>
      </rPr>
      <t>表</t>
    </r>
    <r>
      <rPr>
        <sz val="11"/>
        <rFont val="Times New Roman"/>
        <family val="1"/>
      </rPr>
      <t>3-</t>
    </r>
    <rPh sb="0" eb="1">
      <t>ヒョウ</t>
    </rPh>
    <phoneticPr fontId="4"/>
  </si>
  <si>
    <r>
      <t>CO</t>
    </r>
    <r>
      <rPr>
        <vertAlign val="subscript"/>
        <sz val="11"/>
        <rFont val="Times New Roman"/>
        <family val="1"/>
      </rPr>
      <t>2</t>
    </r>
    <r>
      <rPr>
        <sz val="11"/>
        <rFont val="ＭＳ 明朝"/>
        <family val="1"/>
        <charset val="128"/>
      </rPr>
      <t>排出量の比較（詳細）</t>
    </r>
    <phoneticPr fontId="4"/>
  </si>
  <si>
    <t>RA</t>
    <phoneticPr fontId="21"/>
  </si>
  <si>
    <r>
      <rPr>
        <sz val="11"/>
        <rFont val="ＭＳ 明朝"/>
        <family val="1"/>
        <charset val="128"/>
      </rPr>
      <t>液体燃料</t>
    </r>
  </si>
  <si>
    <r>
      <rPr>
        <sz val="11"/>
        <rFont val="ＭＳ 明朝"/>
        <family val="1"/>
        <charset val="128"/>
      </rPr>
      <t>固体燃料</t>
    </r>
  </si>
  <si>
    <r>
      <rPr>
        <sz val="11"/>
        <rFont val="ＭＳ 明朝"/>
        <family val="1"/>
        <charset val="128"/>
      </rPr>
      <t>気体燃料</t>
    </r>
  </si>
  <si>
    <r>
      <rPr>
        <sz val="11"/>
        <rFont val="ＭＳ 明朝"/>
        <family val="1"/>
        <charset val="128"/>
      </rPr>
      <t>その他化石燃料</t>
    </r>
    <phoneticPr fontId="5"/>
  </si>
  <si>
    <t>SA</t>
    <phoneticPr fontId="21"/>
  </si>
  <si>
    <r>
      <rPr>
        <sz val="11"/>
        <rFont val="ＭＳ 明朝"/>
        <family val="1"/>
        <charset val="128"/>
      </rPr>
      <t>泥炭</t>
    </r>
  </si>
  <si>
    <t>RA-SA</t>
    <phoneticPr fontId="21"/>
  </si>
  <si>
    <t>NA</t>
  </si>
  <si>
    <t>統計誤差</t>
    <rPh sb="0" eb="2">
      <t>トウケイ</t>
    </rPh>
    <rPh sb="2" eb="4">
      <t>ゴサ</t>
    </rPh>
    <phoneticPr fontId="21"/>
  </si>
  <si>
    <r>
      <rPr>
        <b/>
        <sz val="11"/>
        <rFont val="ＭＳ 明朝"/>
        <family val="1"/>
        <charset val="128"/>
      </rPr>
      <t>石炭品種振替</t>
    </r>
    <rPh sb="0" eb="6">
      <t>セキタンヒンシュフリカエ</t>
    </rPh>
    <phoneticPr fontId="21"/>
  </si>
  <si>
    <r>
      <rPr>
        <b/>
        <sz val="11"/>
        <rFont val="ＭＳ 明朝"/>
        <family val="1"/>
        <charset val="128"/>
      </rPr>
      <t>石油品種振替</t>
    </r>
    <rPh sb="0" eb="2">
      <t>セキユ</t>
    </rPh>
    <rPh sb="2" eb="4">
      <t>ヒンシュ</t>
    </rPh>
    <rPh sb="4" eb="6">
      <t>フリカエ</t>
    </rPh>
    <phoneticPr fontId="21"/>
  </si>
  <si>
    <r>
      <rPr>
        <b/>
        <sz val="11"/>
        <rFont val="ＭＳ 明朝"/>
        <family val="1"/>
        <charset val="128"/>
      </rPr>
      <t>ガス製造</t>
    </r>
    <rPh sb="2" eb="4">
      <t>セイゾウ</t>
    </rPh>
    <phoneticPr fontId="21"/>
  </si>
  <si>
    <r>
      <rPr>
        <b/>
        <sz val="11"/>
        <rFont val="ＭＳ 明朝"/>
        <family val="1"/>
        <charset val="128"/>
      </rPr>
      <t>他転換増減</t>
    </r>
    <rPh sb="0" eb="1">
      <t>ホカ</t>
    </rPh>
    <rPh sb="1" eb="3">
      <t>テンカン</t>
    </rPh>
    <rPh sb="3" eb="5">
      <t>ゾウゲン</t>
    </rPh>
    <phoneticPr fontId="21"/>
  </si>
  <si>
    <r>
      <rPr>
        <b/>
        <sz val="11"/>
        <rFont val="ＭＳ 明朝"/>
        <family val="1"/>
        <charset val="128"/>
      </rPr>
      <t>合計</t>
    </r>
    <rPh sb="0" eb="2">
      <t>ゴウケイ</t>
    </rPh>
    <phoneticPr fontId="21"/>
  </si>
  <si>
    <r>
      <t>(RA-SA)-(</t>
    </r>
    <r>
      <rPr>
        <b/>
        <sz val="11"/>
        <rFont val="ＭＳ Ｐ明朝"/>
        <family val="1"/>
        <charset val="128"/>
      </rPr>
      <t>合計</t>
    </r>
    <r>
      <rPr>
        <b/>
        <sz val="11"/>
        <rFont val="Times New Roman"/>
        <family val="1"/>
      </rPr>
      <t>)</t>
    </r>
    <rPh sb="9" eb="11">
      <t>ゴウケイ</t>
    </rPh>
    <phoneticPr fontId="21"/>
  </si>
  <si>
    <t>エネルギー源別炭素排出係数</t>
    <phoneticPr fontId="4"/>
  </si>
  <si>
    <r>
      <rPr>
        <sz val="11"/>
        <rFont val="ＭＳ 明朝"/>
        <family val="1"/>
        <charset val="128"/>
      </rPr>
      <t>エネルギー源別炭素排出係数（単位</t>
    </r>
    <r>
      <rPr>
        <sz val="11"/>
        <rFont val="Times New Roman"/>
        <family val="1"/>
      </rPr>
      <t>: t-C/TJ</t>
    </r>
    <r>
      <rPr>
        <sz val="11"/>
        <rFont val="ＭＳ 明朝"/>
        <family val="1"/>
        <charset val="128"/>
      </rPr>
      <t>、高位発熱量ベース）</t>
    </r>
    <rPh sb="25" eb="27">
      <t>コウイ</t>
    </rPh>
    <rPh sb="27" eb="29">
      <t>ハツネツ</t>
    </rPh>
    <rPh sb="29" eb="30">
      <t>リョウ</t>
    </rPh>
    <phoneticPr fontId="4"/>
  </si>
  <si>
    <r>
      <rPr>
        <sz val="11"/>
        <rFont val="ＭＳ 明朝"/>
        <family val="1"/>
        <charset val="128"/>
      </rPr>
      <t>エネルギー源</t>
    </r>
  </si>
  <si>
    <r>
      <rPr>
        <sz val="11"/>
        <rFont val="ＭＳ 明朝"/>
        <family val="1"/>
        <charset val="128"/>
      </rPr>
      <t>ｺｰﾄﾞ</t>
    </r>
    <r>
      <rPr>
        <vertAlign val="superscript"/>
        <sz val="11"/>
        <rFont val="Times New Roman"/>
        <family val="1"/>
      </rPr>
      <t xml:space="preserve"> 1)</t>
    </r>
    <phoneticPr fontId="5"/>
  </si>
  <si>
    <t>固体燃料</t>
    <rPh sb="0" eb="4">
      <t>コタイネンリョウ</t>
    </rPh>
    <phoneticPr fontId="4"/>
  </si>
  <si>
    <r>
      <rPr>
        <sz val="11"/>
        <rFont val="ＭＳ 明朝"/>
        <family val="1"/>
        <charset val="128"/>
      </rPr>
      <t>石炭</t>
    </r>
  </si>
  <si>
    <r>
      <rPr>
        <sz val="11"/>
        <rFont val="ＭＳ 明朝"/>
        <family val="1"/>
        <charset val="128"/>
      </rPr>
      <t>原料炭</t>
    </r>
    <phoneticPr fontId="5"/>
  </si>
  <si>
    <t>$0110</t>
  </si>
  <si>
    <r>
      <rPr>
        <sz val="11"/>
        <rFont val="ＭＳ 明朝"/>
        <family val="1"/>
        <charset val="128"/>
      </rPr>
      <t>コークス用原料炭</t>
    </r>
    <rPh sb="4" eb="5">
      <t>ヨウ</t>
    </rPh>
    <phoneticPr fontId="5"/>
  </si>
  <si>
    <t>$0111</t>
  </si>
  <si>
    <r>
      <rPr>
        <sz val="11"/>
        <rFont val="ＭＳ 明朝"/>
        <family val="1"/>
        <charset val="128"/>
      </rPr>
      <t>吹込用原料炭</t>
    </r>
    <rPh sb="0" eb="1">
      <t>フ</t>
    </rPh>
    <rPh sb="1" eb="2">
      <t>コ</t>
    </rPh>
    <rPh sb="2" eb="3">
      <t>ヨウ</t>
    </rPh>
    <rPh sb="3" eb="6">
      <t>ゲンリョウタン</t>
    </rPh>
    <phoneticPr fontId="5"/>
  </si>
  <si>
    <t>$0112</t>
  </si>
  <si>
    <r>
      <rPr>
        <sz val="11"/>
        <rFont val="ＭＳ 明朝"/>
        <family val="1"/>
        <charset val="128"/>
      </rPr>
      <t>輸入一般炭</t>
    </r>
    <rPh sb="0" eb="2">
      <t>ユニュウ</t>
    </rPh>
    <phoneticPr fontId="5"/>
  </si>
  <si>
    <t>$0121</t>
  </si>
  <si>
    <t>汎用輸入一般炭</t>
    <phoneticPr fontId="5"/>
  </si>
  <si>
    <t>$0122</t>
  </si>
  <si>
    <r>
      <rPr>
        <sz val="11"/>
        <rFont val="ＭＳ 明朝"/>
        <family val="1"/>
        <charset val="128"/>
      </rPr>
      <t>発電用輸入一般炭</t>
    </r>
    <phoneticPr fontId="5"/>
  </si>
  <si>
    <t>$0123</t>
  </si>
  <si>
    <r>
      <rPr>
        <sz val="11"/>
        <rFont val="ＭＳ 明朝"/>
        <family val="1"/>
        <charset val="128"/>
      </rPr>
      <t>国産一般炭</t>
    </r>
    <rPh sb="0" eb="2">
      <t>コクサン</t>
    </rPh>
    <rPh sb="2" eb="4">
      <t>イッパン</t>
    </rPh>
    <rPh sb="4" eb="5">
      <t>タン</t>
    </rPh>
    <phoneticPr fontId="5"/>
  </si>
  <si>
    <t>$0124</t>
  </si>
  <si>
    <r>
      <rPr>
        <sz val="11"/>
        <rFont val="ＭＳ 明朝"/>
        <family val="1"/>
        <charset val="128"/>
      </rPr>
      <t>無煙炭</t>
    </r>
    <rPh sb="0" eb="3">
      <t>ムエンタン</t>
    </rPh>
    <phoneticPr fontId="5"/>
  </si>
  <si>
    <t>$0130</t>
  </si>
  <si>
    <r>
      <rPr>
        <sz val="11"/>
        <rFont val="ＭＳ 明朝"/>
        <family val="1"/>
        <charset val="128"/>
      </rPr>
      <t>石炭製品</t>
    </r>
  </si>
  <si>
    <r>
      <rPr>
        <sz val="11"/>
        <rFont val="ＭＳ 明朝"/>
        <family val="1"/>
        <charset val="128"/>
      </rPr>
      <t>コークス</t>
    </r>
    <phoneticPr fontId="5"/>
  </si>
  <si>
    <t>$0211</t>
  </si>
  <si>
    <r>
      <rPr>
        <sz val="11"/>
        <rFont val="ＭＳ 明朝"/>
        <family val="1"/>
        <charset val="128"/>
      </rPr>
      <t>コールタール</t>
    </r>
  </si>
  <si>
    <t>$0212</t>
  </si>
  <si>
    <r>
      <rPr>
        <sz val="11"/>
        <rFont val="ＭＳ 明朝"/>
        <family val="1"/>
        <charset val="128"/>
      </rPr>
      <t>練豆炭</t>
    </r>
    <rPh sb="0" eb="1">
      <t>レン</t>
    </rPh>
    <rPh sb="1" eb="3">
      <t>マメタン</t>
    </rPh>
    <phoneticPr fontId="5"/>
  </si>
  <si>
    <t>$0213</t>
  </si>
  <si>
    <r>
      <rPr>
        <sz val="11"/>
        <rFont val="ＭＳ 明朝"/>
        <family val="1"/>
        <charset val="128"/>
      </rPr>
      <t>コークス炉ガス</t>
    </r>
  </si>
  <si>
    <t>$0221</t>
  </si>
  <si>
    <r>
      <rPr>
        <sz val="11"/>
        <rFont val="ＭＳ 明朝"/>
        <family val="1"/>
        <charset val="128"/>
      </rPr>
      <t>高炉ガス</t>
    </r>
    <phoneticPr fontId="5"/>
  </si>
  <si>
    <t>$0222</t>
  </si>
  <si>
    <r>
      <rPr>
        <sz val="11"/>
        <rFont val="ＭＳ 明朝"/>
        <family val="1"/>
        <charset val="128"/>
      </rPr>
      <t>転炉ガス</t>
    </r>
  </si>
  <si>
    <t>$0225</t>
  </si>
  <si>
    <t>液体燃料</t>
    <rPh sb="0" eb="4">
      <t>エキタイネンリョウ</t>
    </rPh>
    <phoneticPr fontId="4"/>
  </si>
  <si>
    <r>
      <rPr>
        <sz val="11"/>
        <rFont val="ＭＳ 明朝"/>
        <family val="1"/>
        <charset val="128"/>
      </rPr>
      <t>原油</t>
    </r>
  </si>
  <si>
    <r>
      <rPr>
        <sz val="11"/>
        <rFont val="ＭＳ 明朝"/>
        <family val="1"/>
        <charset val="128"/>
      </rPr>
      <t>精製用原油</t>
    </r>
    <rPh sb="0" eb="3">
      <t>セイセイヨウ</t>
    </rPh>
    <phoneticPr fontId="5"/>
  </si>
  <si>
    <t>$0310</t>
  </si>
  <si>
    <t>精製用純原油</t>
    <phoneticPr fontId="5"/>
  </si>
  <si>
    <t>$0311</t>
  </si>
  <si>
    <t>精製用粗残油</t>
    <phoneticPr fontId="5"/>
  </si>
  <si>
    <t>$0312</t>
  </si>
  <si>
    <r>
      <rPr>
        <sz val="11"/>
        <rFont val="ＭＳ 明朝"/>
        <family val="1"/>
        <charset val="128"/>
      </rPr>
      <t>発電用原油</t>
    </r>
  </si>
  <si>
    <t>$0320</t>
  </si>
  <si>
    <r>
      <rPr>
        <sz val="11"/>
        <rFont val="ＭＳ 明朝"/>
        <family val="1"/>
        <charset val="128"/>
      </rPr>
      <t>瀝青質混合物</t>
    </r>
    <rPh sb="0" eb="3">
      <t>レキセイシツ</t>
    </rPh>
    <rPh sb="3" eb="6">
      <t>コンゴウブツ</t>
    </rPh>
    <phoneticPr fontId="5"/>
  </si>
  <si>
    <t>$0321</t>
  </si>
  <si>
    <r>
      <t>NGL</t>
    </r>
    <r>
      <rPr>
        <sz val="11"/>
        <rFont val="ＭＳ 明朝"/>
        <family val="1"/>
        <charset val="128"/>
      </rPr>
      <t>・コンデンセート</t>
    </r>
    <phoneticPr fontId="5"/>
  </si>
  <si>
    <t>$0330</t>
  </si>
  <si>
    <r>
      <rPr>
        <sz val="11"/>
        <rFont val="ＭＳ Ｐ明朝"/>
        <family val="1"/>
        <charset val="128"/>
      </rPr>
      <t>精製用</t>
    </r>
    <r>
      <rPr>
        <sz val="11"/>
        <rFont val="Times New Roman"/>
        <family val="1"/>
      </rPr>
      <t>NGL</t>
    </r>
    <r>
      <rPr>
        <sz val="11"/>
        <rFont val="ＭＳ Ｐ明朝"/>
        <family val="1"/>
        <charset val="128"/>
      </rPr>
      <t>コンデンセート</t>
    </r>
    <rPh sb="0" eb="3">
      <t>セイセイヨウ</t>
    </rPh>
    <phoneticPr fontId="5"/>
  </si>
  <si>
    <t>$0331</t>
  </si>
  <si>
    <r>
      <rPr>
        <sz val="11"/>
        <rFont val="ＭＳ Ｐ明朝"/>
        <family val="1"/>
        <charset val="128"/>
      </rPr>
      <t>発電用</t>
    </r>
    <r>
      <rPr>
        <sz val="11"/>
        <rFont val="Times New Roman"/>
        <family val="1"/>
      </rPr>
      <t>NGL</t>
    </r>
    <r>
      <rPr>
        <sz val="11"/>
        <rFont val="ＭＳ Ｐ明朝"/>
        <family val="1"/>
        <charset val="128"/>
      </rPr>
      <t>コンデンセート</t>
    </r>
    <rPh sb="0" eb="3">
      <t>ハツデンヨウ</t>
    </rPh>
    <phoneticPr fontId="5"/>
  </si>
  <si>
    <t>$0332</t>
  </si>
  <si>
    <r>
      <rPr>
        <sz val="11"/>
        <rFont val="ＭＳ Ｐ明朝"/>
        <family val="1"/>
        <charset val="128"/>
      </rPr>
      <t>石油化学用</t>
    </r>
    <r>
      <rPr>
        <sz val="11"/>
        <rFont val="Times New Roman"/>
        <family val="1"/>
      </rPr>
      <t>NGL</t>
    </r>
    <r>
      <rPr>
        <sz val="11"/>
        <rFont val="ＭＳ Ｐ明朝"/>
        <family val="1"/>
        <charset val="128"/>
      </rPr>
      <t>コンデンセート</t>
    </r>
    <rPh sb="0" eb="2">
      <t>セキユ</t>
    </rPh>
    <rPh sb="2" eb="5">
      <t>カガクヨウ</t>
    </rPh>
    <phoneticPr fontId="5"/>
  </si>
  <si>
    <t>$0333</t>
  </si>
  <si>
    <r>
      <rPr>
        <sz val="11"/>
        <rFont val="ＭＳ 明朝"/>
        <family val="1"/>
        <charset val="128"/>
      </rPr>
      <t>石油製品</t>
    </r>
  </si>
  <si>
    <t>原料油</t>
    <rPh sb="0" eb="2">
      <t>ゲンリョウ</t>
    </rPh>
    <rPh sb="2" eb="3">
      <t>ユ</t>
    </rPh>
    <phoneticPr fontId="5"/>
  </si>
  <si>
    <r>
      <rPr>
        <sz val="11"/>
        <rFont val="ＭＳ 明朝"/>
        <family val="1"/>
        <charset val="128"/>
      </rPr>
      <t>純ナフサ</t>
    </r>
    <rPh sb="0" eb="1">
      <t>ジュン</t>
    </rPh>
    <phoneticPr fontId="5"/>
  </si>
  <si>
    <t>$0420</t>
  </si>
  <si>
    <r>
      <rPr>
        <sz val="11"/>
        <rFont val="ＭＳ 明朝"/>
        <family val="1"/>
        <charset val="128"/>
      </rPr>
      <t>改質生成油</t>
    </r>
    <rPh sb="0" eb="2">
      <t>カイシツ</t>
    </rPh>
    <rPh sb="2" eb="4">
      <t>セイセイ</t>
    </rPh>
    <rPh sb="4" eb="5">
      <t>ユ</t>
    </rPh>
    <phoneticPr fontId="5"/>
  </si>
  <si>
    <t>$0421</t>
  </si>
  <si>
    <t>燃料油</t>
    <rPh sb="0" eb="2">
      <t>ネンリョウ</t>
    </rPh>
    <rPh sb="2" eb="3">
      <t>ユ</t>
    </rPh>
    <phoneticPr fontId="5"/>
  </si>
  <si>
    <r>
      <t>ガソリン(原油由来)</t>
    </r>
    <r>
      <rPr>
        <vertAlign val="superscript"/>
        <sz val="11"/>
        <rFont val="ＭＳ 明朝"/>
        <family val="1"/>
        <charset val="128"/>
      </rPr>
      <t>2)</t>
    </r>
    <rPh sb="5" eb="7">
      <t>ゲンユ</t>
    </rPh>
    <rPh sb="7" eb="9">
      <t>ユライ</t>
    </rPh>
    <phoneticPr fontId="4"/>
  </si>
  <si>
    <t>$0431</t>
  </si>
  <si>
    <r>
      <t>ガソリン(バイオマス考慮)</t>
    </r>
    <r>
      <rPr>
        <vertAlign val="superscript"/>
        <sz val="11"/>
        <rFont val="ＭＳ 明朝"/>
        <family val="1"/>
        <charset val="128"/>
      </rPr>
      <t>3)</t>
    </r>
    <rPh sb="10" eb="12">
      <t>コウリョ</t>
    </rPh>
    <phoneticPr fontId="4"/>
  </si>
  <si>
    <r>
      <rPr>
        <sz val="11"/>
        <rFont val="ＭＳ 明朝"/>
        <family val="1"/>
        <charset val="128"/>
      </rPr>
      <t>ジェット燃料油</t>
    </r>
  </si>
  <si>
    <t>$0432</t>
  </si>
  <si>
    <r>
      <rPr>
        <sz val="11"/>
        <rFont val="ＭＳ 明朝"/>
        <family val="1"/>
        <charset val="128"/>
      </rPr>
      <t>灯油</t>
    </r>
  </si>
  <si>
    <t>$0433</t>
  </si>
  <si>
    <r>
      <t>軽油(原油由来)</t>
    </r>
    <r>
      <rPr>
        <vertAlign val="superscript"/>
        <sz val="11"/>
        <rFont val="ＭＳ 明朝"/>
        <family val="1"/>
        <charset val="128"/>
      </rPr>
      <t>2)</t>
    </r>
    <phoneticPr fontId="4"/>
  </si>
  <si>
    <t>$0434</t>
    <phoneticPr fontId="4"/>
  </si>
  <si>
    <t>$0434</t>
  </si>
  <si>
    <r>
      <t>軽油(バイオマス考慮)</t>
    </r>
    <r>
      <rPr>
        <vertAlign val="superscript"/>
        <sz val="11"/>
        <rFont val="ＭＳ 明朝"/>
        <family val="1"/>
        <charset val="128"/>
      </rPr>
      <t>3)</t>
    </r>
    <phoneticPr fontId="4"/>
  </si>
  <si>
    <r>
      <t>A</t>
    </r>
    <r>
      <rPr>
        <sz val="11"/>
        <rFont val="ＭＳ 明朝"/>
        <family val="1"/>
        <charset val="128"/>
      </rPr>
      <t>重油</t>
    </r>
  </si>
  <si>
    <t>$0436</t>
  </si>
  <si>
    <r>
      <t>C</t>
    </r>
    <r>
      <rPr>
        <sz val="11"/>
        <rFont val="ＭＳ 明朝"/>
        <family val="1"/>
        <charset val="128"/>
      </rPr>
      <t>重油</t>
    </r>
    <phoneticPr fontId="5"/>
  </si>
  <si>
    <t>$0437</t>
  </si>
  <si>
    <r>
      <t>B</t>
    </r>
    <r>
      <rPr>
        <sz val="11"/>
        <rFont val="ＭＳ 明朝"/>
        <family val="1"/>
        <charset val="128"/>
      </rPr>
      <t>重油</t>
    </r>
    <phoneticPr fontId="5"/>
  </si>
  <si>
    <t>$0438</t>
  </si>
  <si>
    <r>
      <rPr>
        <sz val="11"/>
        <rFont val="ＭＳ 明朝"/>
        <family val="1"/>
        <charset val="128"/>
      </rPr>
      <t>一般用</t>
    </r>
    <r>
      <rPr>
        <sz val="11"/>
        <rFont val="Times New Roman"/>
        <family val="1"/>
      </rPr>
      <t>C</t>
    </r>
    <r>
      <rPr>
        <sz val="11"/>
        <rFont val="ＭＳ 明朝"/>
        <family val="1"/>
        <charset val="128"/>
      </rPr>
      <t>重油</t>
    </r>
    <rPh sb="0" eb="3">
      <t>イッパンヨウ</t>
    </rPh>
    <phoneticPr fontId="5"/>
  </si>
  <si>
    <t>$0439</t>
  </si>
  <si>
    <r>
      <rPr>
        <sz val="11"/>
        <rFont val="ＭＳ 明朝"/>
        <family val="1"/>
        <charset val="128"/>
      </rPr>
      <t>発電用</t>
    </r>
    <r>
      <rPr>
        <sz val="11"/>
        <rFont val="Times New Roman"/>
        <family val="1"/>
      </rPr>
      <t>C</t>
    </r>
    <r>
      <rPr>
        <sz val="11"/>
        <rFont val="ＭＳ 明朝"/>
        <family val="1"/>
        <charset val="128"/>
      </rPr>
      <t>重油</t>
    </r>
  </si>
  <si>
    <t>$0440</t>
  </si>
  <si>
    <t>他石油製品</t>
    <rPh sb="0" eb="1">
      <t>ホカ</t>
    </rPh>
    <rPh sb="1" eb="3">
      <t>セキユ</t>
    </rPh>
    <rPh sb="3" eb="5">
      <t>セイヒン</t>
    </rPh>
    <phoneticPr fontId="5"/>
  </si>
  <si>
    <r>
      <rPr>
        <sz val="11"/>
        <rFont val="ＭＳ 明朝"/>
        <family val="1"/>
        <charset val="128"/>
      </rPr>
      <t>潤滑油</t>
    </r>
    <rPh sb="0" eb="3">
      <t>ジュンカツユ</t>
    </rPh>
    <phoneticPr fontId="5"/>
  </si>
  <si>
    <t>$0451</t>
  </si>
  <si>
    <t>他重質石油製品</t>
  </si>
  <si>
    <t>$0452</t>
  </si>
  <si>
    <r>
      <rPr>
        <sz val="11"/>
        <rFont val="ＭＳ 明朝"/>
        <family val="1"/>
        <charset val="128"/>
      </rPr>
      <t>オイルコークス</t>
    </r>
    <phoneticPr fontId="5"/>
  </si>
  <si>
    <t>$0455</t>
  </si>
  <si>
    <r>
      <rPr>
        <sz val="11"/>
        <rFont val="ＭＳ 明朝"/>
        <family val="1"/>
        <charset val="128"/>
      </rPr>
      <t>電気炉ガス</t>
    </r>
    <rPh sb="0" eb="3">
      <t>デンキロ</t>
    </rPh>
    <phoneticPr fontId="5"/>
  </si>
  <si>
    <t>$0456</t>
  </si>
  <si>
    <r>
      <rPr>
        <sz val="11"/>
        <rFont val="ＭＳ 明朝"/>
        <family val="1"/>
        <charset val="128"/>
      </rPr>
      <t>製油所ガス</t>
    </r>
    <rPh sb="0" eb="3">
      <t>セイユジョ</t>
    </rPh>
    <phoneticPr fontId="5"/>
  </si>
  <si>
    <t>$0457</t>
  </si>
  <si>
    <r>
      <rPr>
        <sz val="11"/>
        <rFont val="ＭＳ 明朝"/>
        <family val="1"/>
        <charset val="128"/>
      </rPr>
      <t>液化石油ガス（</t>
    </r>
    <r>
      <rPr>
        <sz val="11"/>
        <rFont val="Times New Roman"/>
        <family val="1"/>
      </rPr>
      <t>LPG</t>
    </r>
    <r>
      <rPr>
        <sz val="11"/>
        <rFont val="ＭＳ 明朝"/>
        <family val="1"/>
        <charset val="128"/>
      </rPr>
      <t>）</t>
    </r>
    <rPh sb="0" eb="2">
      <t>エキカ</t>
    </rPh>
    <rPh sb="2" eb="4">
      <t>セキユ</t>
    </rPh>
    <phoneticPr fontId="5"/>
  </si>
  <si>
    <t>$0458</t>
  </si>
  <si>
    <t>気体燃料</t>
    <rPh sb="0" eb="4">
      <t>キタイネンリョウ</t>
    </rPh>
    <phoneticPr fontId="4"/>
  </si>
  <si>
    <r>
      <rPr>
        <sz val="11"/>
        <rFont val="ＭＳ 明朝"/>
        <family val="1"/>
        <charset val="128"/>
      </rPr>
      <t>天然ガス</t>
    </r>
    <rPh sb="0" eb="2">
      <t>テンネン</t>
    </rPh>
    <phoneticPr fontId="5"/>
  </si>
  <si>
    <r>
      <rPr>
        <sz val="11"/>
        <rFont val="ＭＳ 明朝"/>
        <family val="1"/>
        <charset val="128"/>
      </rPr>
      <t>輸入天然ガス（</t>
    </r>
    <r>
      <rPr>
        <sz val="11"/>
        <rFont val="Times New Roman"/>
        <family val="1"/>
      </rPr>
      <t>LNG</t>
    </r>
    <r>
      <rPr>
        <sz val="11"/>
        <rFont val="ＭＳ 明朝"/>
        <family val="1"/>
        <charset val="128"/>
      </rPr>
      <t>）</t>
    </r>
    <rPh sb="0" eb="2">
      <t>ユニュウ</t>
    </rPh>
    <phoneticPr fontId="5"/>
  </si>
  <si>
    <t>$0510</t>
  </si>
  <si>
    <r>
      <rPr>
        <sz val="11"/>
        <rFont val="ＭＳ 明朝"/>
        <family val="1"/>
        <charset val="128"/>
      </rPr>
      <t>国産天然ガス</t>
    </r>
    <rPh sb="0" eb="2">
      <t>コクサン</t>
    </rPh>
    <phoneticPr fontId="5"/>
  </si>
  <si>
    <t>$0520</t>
  </si>
  <si>
    <r>
      <rPr>
        <sz val="11"/>
        <rFont val="ＭＳ 明朝"/>
        <family val="1"/>
        <charset val="128"/>
      </rPr>
      <t>ガス田･随伴ガス</t>
    </r>
    <phoneticPr fontId="5"/>
  </si>
  <si>
    <t>$0521</t>
  </si>
  <si>
    <r>
      <rPr>
        <sz val="11"/>
        <rFont val="ＭＳ 明朝"/>
        <family val="1"/>
        <charset val="128"/>
      </rPr>
      <t>炭鉱ガス</t>
    </r>
    <phoneticPr fontId="5"/>
  </si>
  <si>
    <t>$0522</t>
  </si>
  <si>
    <r>
      <rPr>
        <sz val="11"/>
        <rFont val="ＭＳ 明朝"/>
        <family val="1"/>
        <charset val="128"/>
      </rPr>
      <t>原油溶解ガス</t>
    </r>
    <phoneticPr fontId="5"/>
  </si>
  <si>
    <t>$0523</t>
  </si>
  <si>
    <t>都市
ガス</t>
    <rPh sb="0" eb="2">
      <t>トシ</t>
    </rPh>
    <phoneticPr fontId="5"/>
  </si>
  <si>
    <r>
      <rPr>
        <sz val="11"/>
        <rFont val="ＭＳ 明朝"/>
        <family val="1"/>
        <charset val="128"/>
      </rPr>
      <t>一般ガス</t>
    </r>
    <rPh sb="0" eb="2">
      <t>イッパン</t>
    </rPh>
    <phoneticPr fontId="5"/>
  </si>
  <si>
    <t>$0610</t>
  </si>
  <si>
    <r>
      <rPr>
        <sz val="11"/>
        <rFont val="ＭＳ 明朝"/>
        <family val="1"/>
        <charset val="128"/>
      </rPr>
      <t>簡易ガス</t>
    </r>
    <rPh sb="0" eb="2">
      <t>カンイ</t>
    </rPh>
    <phoneticPr fontId="5"/>
  </si>
  <si>
    <t>$0620</t>
  </si>
  <si>
    <t>（参考）</t>
    <rPh sb="1" eb="3">
      <t>サンコウ</t>
    </rPh>
    <phoneticPr fontId="5"/>
  </si>
  <si>
    <t>バイオマス</t>
    <phoneticPr fontId="4"/>
  </si>
  <si>
    <t>木材利用</t>
    <rPh sb="0" eb="2">
      <t>モクザイ</t>
    </rPh>
    <rPh sb="2" eb="4">
      <t>リヨウ</t>
    </rPh>
    <phoneticPr fontId="9"/>
  </si>
  <si>
    <t>$N131</t>
  </si>
  <si>
    <t>廃材利用</t>
    <rPh sb="0" eb="2">
      <t>ハイザイ</t>
    </rPh>
    <rPh sb="2" eb="4">
      <t>リヨウ</t>
    </rPh>
    <phoneticPr fontId="11"/>
  </si>
  <si>
    <t>$N132</t>
  </si>
  <si>
    <t>バイオエタノール</t>
  </si>
  <si>
    <t>$N134</t>
  </si>
  <si>
    <t>バイオディーゼル</t>
  </si>
  <si>
    <t>$N135</t>
  </si>
  <si>
    <t>黒液直接利用</t>
    <rPh sb="0" eb="2">
      <t>コクエキ</t>
    </rPh>
    <rPh sb="2" eb="4">
      <t>チョクセツ</t>
    </rPh>
    <rPh sb="4" eb="6">
      <t>リヨウ</t>
    </rPh>
    <phoneticPr fontId="11"/>
  </si>
  <si>
    <t>$N136</t>
  </si>
  <si>
    <t>バイオガス</t>
  </si>
  <si>
    <t>$N137</t>
  </si>
  <si>
    <t>高炉ガス・一般ガスの炭素排出係数の算定過程</t>
  </si>
  <si>
    <r>
      <rPr>
        <sz val="11"/>
        <color theme="1"/>
        <rFont val="ＭＳ 明朝"/>
        <family val="1"/>
        <charset val="128"/>
      </rPr>
      <t>高炉ガスの炭素排出係数の算定過程</t>
    </r>
  </si>
  <si>
    <r>
      <rPr>
        <sz val="11"/>
        <rFont val="ＭＳ 明朝"/>
        <family val="1"/>
        <charset val="128"/>
      </rPr>
      <t>鉄鋼系ガス</t>
    </r>
    <rPh sb="0" eb="2">
      <t>テッコウ</t>
    </rPh>
    <rPh sb="2" eb="3">
      <t>ケイ</t>
    </rPh>
    <phoneticPr fontId="5"/>
  </si>
  <si>
    <r>
      <rPr>
        <sz val="11"/>
        <rFont val="ＭＳ 明朝"/>
        <family val="1"/>
        <charset val="128"/>
      </rPr>
      <t>備考</t>
    </r>
    <rPh sb="0" eb="2">
      <t>ビコウ</t>
    </rPh>
    <phoneticPr fontId="5"/>
  </si>
  <si>
    <t>Input</t>
    <phoneticPr fontId="5"/>
  </si>
  <si>
    <t>kt-C</t>
  </si>
  <si>
    <r>
      <rPr>
        <sz val="11"/>
        <rFont val="ＭＳ 明朝"/>
        <family val="1"/>
        <charset val="128"/>
      </rPr>
      <t>吹込用原料炭</t>
    </r>
    <rPh sb="0" eb="2">
      <t>フキコ</t>
    </rPh>
    <rPh sb="2" eb="3">
      <t>ヨウ</t>
    </rPh>
    <rPh sb="3" eb="5">
      <t>ゲンリョウ</t>
    </rPh>
    <rPh sb="5" eb="6">
      <t>タン</t>
    </rPh>
    <phoneticPr fontId="5"/>
  </si>
  <si>
    <t>A</t>
    <phoneticPr fontId="5"/>
  </si>
  <si>
    <t>B</t>
    <phoneticPr fontId="5"/>
  </si>
  <si>
    <r>
      <rPr>
        <sz val="11"/>
        <rFont val="ＭＳ 明朝"/>
        <family val="1"/>
        <charset val="128"/>
      </rPr>
      <t>合計</t>
    </r>
    <rPh sb="0" eb="2">
      <t>ゴウケイ</t>
    </rPh>
    <phoneticPr fontId="5"/>
  </si>
  <si>
    <t>C: A + B</t>
    <phoneticPr fontId="5"/>
  </si>
  <si>
    <t>Output</t>
    <phoneticPr fontId="5"/>
  </si>
  <si>
    <r>
      <rPr>
        <sz val="11"/>
        <rFont val="ＭＳ 明朝"/>
        <family val="1"/>
        <charset val="128"/>
      </rPr>
      <t>転炉ガス</t>
    </r>
    <rPh sb="0" eb="2">
      <t>テンロ</t>
    </rPh>
    <phoneticPr fontId="5"/>
  </si>
  <si>
    <t>D</t>
    <phoneticPr fontId="5"/>
  </si>
  <si>
    <r>
      <rPr>
        <sz val="11"/>
        <rFont val="ＭＳ 明朝"/>
        <family val="1"/>
        <charset val="128"/>
      </rPr>
      <t>差</t>
    </r>
    <rPh sb="0" eb="1">
      <t>サ</t>
    </rPh>
    <phoneticPr fontId="5"/>
  </si>
  <si>
    <t>E: C - D</t>
    <phoneticPr fontId="5"/>
  </si>
  <si>
    <t>PJ</t>
    <phoneticPr fontId="5"/>
  </si>
  <si>
    <r>
      <rPr>
        <sz val="11"/>
        <rFont val="ＭＳ 明朝"/>
        <family val="1"/>
        <charset val="128"/>
      </rPr>
      <t>高炉ガス</t>
    </r>
    <rPh sb="0" eb="2">
      <t>コウロ</t>
    </rPh>
    <phoneticPr fontId="5"/>
  </si>
  <si>
    <t>F</t>
    <phoneticPr fontId="5"/>
  </si>
  <si>
    <t>EF</t>
    <phoneticPr fontId="5"/>
  </si>
  <si>
    <t>t-C/TJ</t>
    <phoneticPr fontId="5"/>
  </si>
  <si>
    <t>E / F</t>
    <phoneticPr fontId="5"/>
  </si>
  <si>
    <t>一般ガスの炭素排出係数の算定過程</t>
    <rPh sb="0" eb="2">
      <t>イッパン</t>
    </rPh>
    <phoneticPr fontId="4"/>
  </si>
  <si>
    <t>一般ガス</t>
    <rPh sb="0" eb="2">
      <t>イッパン</t>
    </rPh>
    <phoneticPr fontId="5"/>
  </si>
  <si>
    <r>
      <rPr>
        <sz val="11"/>
        <rFont val="ＭＳ 明朝"/>
        <family val="1"/>
        <charset val="128"/>
      </rPr>
      <t>コークス炉ガス</t>
    </r>
    <rPh sb="4" eb="5">
      <t>ロ</t>
    </rPh>
    <phoneticPr fontId="5"/>
  </si>
  <si>
    <t>a1</t>
    <phoneticPr fontId="5"/>
  </si>
  <si>
    <r>
      <rPr>
        <sz val="11"/>
        <rFont val="ＭＳ 明朝"/>
        <family val="1"/>
        <charset val="128"/>
      </rPr>
      <t>灯油</t>
    </r>
    <rPh sb="0" eb="2">
      <t>トウユ</t>
    </rPh>
    <phoneticPr fontId="5"/>
  </si>
  <si>
    <t>a2</t>
    <phoneticPr fontId="5"/>
  </si>
  <si>
    <t>a3</t>
    <phoneticPr fontId="5"/>
  </si>
  <si>
    <t>LPG</t>
    <phoneticPr fontId="5"/>
  </si>
  <si>
    <t>a4</t>
    <phoneticPr fontId="5"/>
  </si>
  <si>
    <t>LNG</t>
    <phoneticPr fontId="5"/>
  </si>
  <si>
    <t>a5</t>
    <phoneticPr fontId="5"/>
  </si>
  <si>
    <r>
      <rPr>
        <sz val="11"/>
        <rFont val="ＭＳ 明朝"/>
        <family val="1"/>
        <charset val="128"/>
      </rPr>
      <t>国産天然ガス</t>
    </r>
    <rPh sb="0" eb="2">
      <t>コクサン</t>
    </rPh>
    <rPh sb="2" eb="4">
      <t>テンネン</t>
    </rPh>
    <phoneticPr fontId="5"/>
  </si>
  <si>
    <t>a6</t>
    <phoneticPr fontId="5"/>
  </si>
  <si>
    <r>
      <t xml:space="preserve">A: </t>
    </r>
    <r>
      <rPr>
        <sz val="11"/>
        <rFont val="ＭＳ 明朝"/>
        <family val="1"/>
        <charset val="128"/>
      </rPr>
      <t>∑</t>
    </r>
    <r>
      <rPr>
        <sz val="11"/>
        <rFont val="Times New Roman"/>
        <family val="1"/>
      </rPr>
      <t>a</t>
    </r>
    <phoneticPr fontId="5"/>
  </si>
  <si>
    <t>PJ</t>
  </si>
  <si>
    <r>
      <rPr>
        <sz val="11"/>
        <rFont val="ＭＳ 明朝"/>
        <family val="1"/>
        <charset val="128"/>
      </rPr>
      <t>一般ガス</t>
    </r>
    <phoneticPr fontId="5"/>
  </si>
  <si>
    <t>A/B</t>
    <phoneticPr fontId="5"/>
  </si>
  <si>
    <t>部門別エネルギー消費量</t>
    <rPh sb="0" eb="2">
      <t>ブモン</t>
    </rPh>
    <rPh sb="2" eb="3">
      <t>ベツ</t>
    </rPh>
    <phoneticPr fontId="4"/>
  </si>
  <si>
    <r>
      <rPr>
        <sz val="10"/>
        <rFont val="ＭＳ Ｐ明朝"/>
        <family val="1"/>
        <charset val="128"/>
      </rPr>
      <t>表</t>
    </r>
    <r>
      <rPr>
        <sz val="10"/>
        <rFont val="Times New Roman"/>
        <family val="1"/>
      </rPr>
      <t>3-</t>
    </r>
    <rPh sb="0" eb="1">
      <t>ヒョウ</t>
    </rPh>
    <phoneticPr fontId="4"/>
  </si>
  <si>
    <r>
      <rPr>
        <sz val="10"/>
        <rFont val="ＭＳ 明朝"/>
        <family val="1"/>
        <charset val="128"/>
      </rPr>
      <t>エネルギー産業（</t>
    </r>
    <r>
      <rPr>
        <sz val="10"/>
        <rFont val="Times New Roman"/>
        <family val="1"/>
      </rPr>
      <t>1.A.1</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5" eb="7">
      <t>サンギョウ</t>
    </rPh>
    <rPh sb="23" eb="26">
      <t>ショウヒリョウ</t>
    </rPh>
    <rPh sb="27" eb="29">
      <t>タンイ</t>
    </rPh>
    <phoneticPr fontId="21"/>
  </si>
  <si>
    <t>エネルギー源</t>
    <rPh sb="5" eb="6">
      <t>ゲン</t>
    </rPh>
    <phoneticPr fontId="5"/>
  </si>
  <si>
    <t>液体燃料</t>
    <rPh sb="0" eb="2">
      <t>エキタイ</t>
    </rPh>
    <rPh sb="2" eb="4">
      <t>ネンリョウ</t>
    </rPh>
    <phoneticPr fontId="5"/>
  </si>
  <si>
    <t>固体燃料</t>
    <rPh sb="0" eb="2">
      <t>コタイ</t>
    </rPh>
    <rPh sb="2" eb="4">
      <t>ネンリョウ</t>
    </rPh>
    <phoneticPr fontId="5"/>
  </si>
  <si>
    <t>気体燃料</t>
    <rPh sb="0" eb="2">
      <t>キタイ</t>
    </rPh>
    <rPh sb="2" eb="4">
      <t>ネンリョウ</t>
    </rPh>
    <phoneticPr fontId="5"/>
  </si>
  <si>
    <t>その他化石燃料</t>
    <rPh sb="2" eb="3">
      <t>タ</t>
    </rPh>
    <rPh sb="3" eb="5">
      <t>カセキ</t>
    </rPh>
    <rPh sb="5" eb="7">
      <t>ネンリョウ</t>
    </rPh>
    <phoneticPr fontId="5"/>
  </si>
  <si>
    <t>バイオマス</t>
    <phoneticPr fontId="5"/>
  </si>
  <si>
    <t>合計</t>
    <rPh sb="0" eb="2">
      <t>ゴウケイ</t>
    </rPh>
    <phoneticPr fontId="5"/>
  </si>
  <si>
    <r>
      <rPr>
        <sz val="10"/>
        <rFont val="ＭＳ 明朝"/>
        <family val="1"/>
        <charset val="128"/>
      </rPr>
      <t>製造業・建設業（</t>
    </r>
    <r>
      <rPr>
        <sz val="10"/>
        <rFont val="Times New Roman"/>
        <family val="1"/>
      </rPr>
      <t>1.A.2</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3">
      <t>セイゾウギョウ</t>
    </rPh>
    <rPh sb="4" eb="6">
      <t>ケンセツ</t>
    </rPh>
    <rPh sb="6" eb="7">
      <t>ギョウ</t>
    </rPh>
    <rPh sb="23" eb="26">
      <t>ショウヒリョウ</t>
    </rPh>
    <phoneticPr fontId="21"/>
  </si>
  <si>
    <r>
      <rPr>
        <sz val="10"/>
        <rFont val="ＭＳ 明朝"/>
        <family val="1"/>
        <charset val="128"/>
      </rPr>
      <t>運輸（</t>
    </r>
    <r>
      <rPr>
        <sz val="10"/>
        <rFont val="Times New Roman"/>
        <family val="1"/>
      </rPr>
      <t>1.A.3</t>
    </r>
    <r>
      <rPr>
        <sz val="10"/>
        <rFont val="ＭＳ 明朝"/>
        <family val="1"/>
        <charset val="128"/>
      </rPr>
      <t>）</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2">
      <t>ウンユ</t>
    </rPh>
    <phoneticPr fontId="21"/>
  </si>
  <si>
    <r>
      <rPr>
        <sz val="10"/>
        <rFont val="ＭＳ 明朝"/>
        <family val="1"/>
        <charset val="128"/>
      </rPr>
      <t>その他部門（</t>
    </r>
    <r>
      <rPr>
        <sz val="10"/>
        <rFont val="Times New Roman"/>
        <family val="1"/>
      </rPr>
      <t>1.A.4</t>
    </r>
    <r>
      <rPr>
        <sz val="10"/>
        <rFont val="ＭＳ 明朝"/>
        <family val="1"/>
        <charset val="128"/>
      </rPr>
      <t>）</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2" eb="3">
      <t>タ</t>
    </rPh>
    <rPh sb="3" eb="5">
      <t>ブモン</t>
    </rPh>
    <phoneticPr fontId="21"/>
  </si>
  <si>
    <t>エネルギー源別の高位発熱量の推移</t>
  </si>
  <si>
    <t>コード</t>
    <phoneticPr fontId="5"/>
  </si>
  <si>
    <r>
      <rPr>
        <sz val="11"/>
        <rFont val="ＭＳ 明朝"/>
        <family val="1"/>
        <charset val="128"/>
      </rPr>
      <t>単位</t>
    </r>
    <rPh sb="0" eb="2">
      <t>タンイ</t>
    </rPh>
    <phoneticPr fontId="5"/>
  </si>
  <si>
    <t>MJ/kg</t>
    <phoneticPr fontId="5"/>
  </si>
  <si>
    <t>MJ/kg</t>
  </si>
  <si>
    <r>
      <t>MJ/m</t>
    </r>
    <r>
      <rPr>
        <vertAlign val="superscript"/>
        <sz val="11"/>
        <rFont val="Times New Roman"/>
        <family val="1"/>
      </rPr>
      <t>3</t>
    </r>
    <phoneticPr fontId="5"/>
  </si>
  <si>
    <t>MJ/L</t>
  </si>
  <si>
    <r>
      <t>ガソリン(原油由来)</t>
    </r>
    <r>
      <rPr>
        <vertAlign val="superscript"/>
        <sz val="11"/>
        <rFont val="ＭＳ 明朝"/>
        <family val="1"/>
        <charset val="128"/>
      </rPr>
      <t>1)</t>
    </r>
    <rPh sb="5" eb="7">
      <t>ゲンユ</t>
    </rPh>
    <rPh sb="7" eb="9">
      <t>ユライ</t>
    </rPh>
    <phoneticPr fontId="4"/>
  </si>
  <si>
    <r>
      <t>ガソリン(バイオマス考慮)</t>
    </r>
    <r>
      <rPr>
        <vertAlign val="superscript"/>
        <sz val="11"/>
        <rFont val="ＭＳ 明朝"/>
        <family val="1"/>
        <charset val="128"/>
      </rPr>
      <t>2)</t>
    </r>
    <rPh sb="10" eb="12">
      <t>コウリョ</t>
    </rPh>
    <phoneticPr fontId="4"/>
  </si>
  <si>
    <r>
      <t>軽油(原油由来)</t>
    </r>
    <r>
      <rPr>
        <vertAlign val="superscript"/>
        <sz val="11"/>
        <rFont val="ＭＳ 明朝"/>
        <family val="1"/>
        <charset val="128"/>
      </rPr>
      <t>1)</t>
    </r>
    <phoneticPr fontId="4"/>
  </si>
  <si>
    <r>
      <t>軽油(バイオマス考慮)</t>
    </r>
    <r>
      <rPr>
        <vertAlign val="superscript"/>
        <sz val="11"/>
        <rFont val="ＭＳ 明朝"/>
        <family val="1"/>
        <charset val="128"/>
      </rPr>
      <t>2)</t>
    </r>
    <phoneticPr fontId="4"/>
  </si>
  <si>
    <t>都市ガス</t>
    <rPh sb="0" eb="2">
      <t>トシ</t>
    </rPh>
    <phoneticPr fontId="5"/>
  </si>
  <si>
    <r>
      <rPr>
        <b/>
        <sz val="14"/>
        <rFont val="ＭＳ 明朝"/>
        <family val="1"/>
        <charset val="128"/>
      </rPr>
      <t>燃料の燃焼（</t>
    </r>
    <r>
      <rPr>
        <b/>
        <sz val="14"/>
        <rFont val="Times New Roman"/>
        <family val="1"/>
      </rPr>
      <t>1.A</t>
    </r>
    <r>
      <rPr>
        <b/>
        <sz val="14"/>
        <rFont val="ＭＳ 明朝"/>
        <family val="1"/>
        <charset val="128"/>
      </rPr>
      <t>）の各種表</t>
    </r>
    <phoneticPr fontId="5"/>
  </si>
  <si>
    <r>
      <rPr>
        <sz val="10"/>
        <color theme="1"/>
        <rFont val="ＭＳ 明朝"/>
        <family val="1"/>
        <charset val="128"/>
      </rPr>
      <t>コークス炉炉蓋、脱硫酸化塔、脱硫再生塔の</t>
    </r>
    <r>
      <rPr>
        <sz val="10"/>
        <color theme="1"/>
        <rFont val="Times New Roman"/>
        <family val="1"/>
      </rPr>
      <t>CH</t>
    </r>
    <r>
      <rPr>
        <vertAlign val="subscript"/>
        <sz val="10"/>
        <color theme="1"/>
        <rFont val="Times New Roman"/>
        <family val="1"/>
      </rPr>
      <t>4</t>
    </r>
    <r>
      <rPr>
        <sz val="10"/>
        <color theme="1"/>
        <rFont val="ＭＳ 明朝"/>
        <family val="1"/>
        <charset val="128"/>
      </rPr>
      <t>排出係数</t>
    </r>
    <phoneticPr fontId="5"/>
  </si>
  <si>
    <r>
      <rPr>
        <sz val="9"/>
        <rFont val="ＭＳ 明朝"/>
        <family val="1"/>
        <charset val="128"/>
      </rPr>
      <t>項目</t>
    </r>
    <rPh sb="0" eb="2">
      <t>コウモク</t>
    </rPh>
    <phoneticPr fontId="21"/>
  </si>
  <si>
    <r>
      <rPr>
        <sz val="9"/>
        <rFont val="ＭＳ 明朝"/>
        <family val="1"/>
        <charset val="128"/>
      </rPr>
      <t>単位</t>
    </r>
    <rPh sb="0" eb="2">
      <t>タンイ</t>
    </rPh>
    <phoneticPr fontId="21"/>
  </si>
  <si>
    <r>
      <t>kg-CH</t>
    </r>
    <r>
      <rPr>
        <vertAlign val="subscript"/>
        <sz val="9"/>
        <rFont val="Times New Roman"/>
        <family val="1"/>
      </rPr>
      <t>4</t>
    </r>
    <r>
      <rPr>
        <sz val="9"/>
        <rFont val="Times New Roman"/>
        <family val="1"/>
      </rPr>
      <t>/t</t>
    </r>
    <phoneticPr fontId="21"/>
  </si>
  <si>
    <r>
      <rPr>
        <sz val="11"/>
        <rFont val="ＭＳ Ｐ明朝"/>
        <family val="1"/>
        <charset val="128"/>
      </rPr>
      <t>表</t>
    </r>
    <r>
      <rPr>
        <sz val="11"/>
        <rFont val="Times New Roman"/>
        <family val="1"/>
      </rPr>
      <t>3-</t>
    </r>
    <rPh sb="0" eb="1">
      <t>ヒョウ</t>
    </rPh>
    <phoneticPr fontId="5"/>
  </si>
  <si>
    <t>コークス生産量</t>
    <rPh sb="4" eb="7">
      <t>セイサンリョウ</t>
    </rPh>
    <phoneticPr fontId="21"/>
  </si>
  <si>
    <r>
      <rPr>
        <sz val="9"/>
        <rFont val="ＭＳ 明朝"/>
        <family val="1"/>
        <charset val="128"/>
      </rPr>
      <t>コークス生産量</t>
    </r>
    <rPh sb="4" eb="7">
      <t>セイサンリョウ</t>
    </rPh>
    <phoneticPr fontId="21"/>
  </si>
  <si>
    <t>kt</t>
    <phoneticPr fontId="21"/>
  </si>
  <si>
    <r>
      <rPr>
        <sz val="10"/>
        <color theme="1"/>
        <rFont val="ＭＳ 明朝"/>
        <family val="1"/>
        <charset val="128"/>
      </rPr>
      <t>全損型のエンジン</t>
    </r>
    <r>
      <rPr>
        <sz val="10"/>
        <rFont val="ＭＳ 明朝"/>
        <family val="1"/>
        <charset val="128"/>
      </rPr>
      <t>油消費量</t>
    </r>
    <rPh sb="0" eb="1">
      <t>ゼン</t>
    </rPh>
    <rPh sb="1" eb="2">
      <t>ソン</t>
    </rPh>
    <rPh sb="2" eb="3">
      <t>ガタ</t>
    </rPh>
    <rPh sb="8" eb="9">
      <t>アブラ</t>
    </rPh>
    <rPh sb="9" eb="11">
      <t>ショウヒ</t>
    </rPh>
    <rPh sb="11" eb="12">
      <t>リョウ</t>
    </rPh>
    <phoneticPr fontId="5"/>
  </si>
  <si>
    <t>項目</t>
    <rPh sb="0" eb="1">
      <t>コウ</t>
    </rPh>
    <rPh sb="1" eb="2">
      <t>モク</t>
    </rPh>
    <phoneticPr fontId="5"/>
  </si>
  <si>
    <t>単位</t>
    <rPh sb="0" eb="2">
      <t>タンイ</t>
    </rPh>
    <phoneticPr fontId="5"/>
  </si>
  <si>
    <r>
      <rPr>
        <sz val="9"/>
        <rFont val="ＭＳ Ｐ明朝"/>
        <family val="1"/>
        <charset val="128"/>
      </rPr>
      <t>自動車用</t>
    </r>
    <r>
      <rPr>
        <sz val="9"/>
        <rFont val="Times New Roman"/>
        <family val="1"/>
      </rPr>
      <t>2</t>
    </r>
    <r>
      <rPr>
        <sz val="9"/>
        <rFont val="ＭＳ Ｐ明朝"/>
        <family val="1"/>
        <charset val="128"/>
      </rPr>
      <t>サイクルエンジン油消費量</t>
    </r>
    <rPh sb="0" eb="4">
      <t>ジドウシャヨウ</t>
    </rPh>
    <rPh sb="13" eb="14">
      <t>ユ</t>
    </rPh>
    <rPh sb="14" eb="17">
      <t>ショウヒリョウ</t>
    </rPh>
    <phoneticPr fontId="5"/>
  </si>
  <si>
    <r>
      <t>LC</t>
    </r>
    <r>
      <rPr>
        <vertAlign val="subscript"/>
        <sz val="9"/>
        <rFont val="Times New Roman"/>
        <family val="1"/>
      </rPr>
      <t>1</t>
    </r>
    <phoneticPr fontId="5"/>
  </si>
  <si>
    <t>TJ</t>
  </si>
  <si>
    <t>TJ</t>
    <phoneticPr fontId="5"/>
  </si>
  <si>
    <r>
      <rPr>
        <sz val="9"/>
        <rFont val="ＭＳ Ｐ明朝"/>
        <family val="1"/>
        <charset val="128"/>
      </rPr>
      <t>船舶用シリンダー油消費量</t>
    </r>
    <rPh sb="0" eb="3">
      <t>センパクヨウ</t>
    </rPh>
    <rPh sb="8" eb="9">
      <t>ユ</t>
    </rPh>
    <rPh sb="9" eb="12">
      <t>ショウヒリョウ</t>
    </rPh>
    <phoneticPr fontId="5"/>
  </si>
  <si>
    <r>
      <t>LC</t>
    </r>
    <r>
      <rPr>
        <vertAlign val="subscript"/>
        <sz val="9"/>
        <rFont val="Times New Roman"/>
        <family val="1"/>
      </rPr>
      <t>2</t>
    </r>
    <phoneticPr fontId="5"/>
  </si>
  <si>
    <r>
      <rPr>
        <sz val="9"/>
        <rFont val="ＭＳ Ｐ明朝"/>
        <family val="1"/>
        <charset val="128"/>
      </rPr>
      <t>全潤滑油の国内向販売量</t>
    </r>
    <rPh sb="0" eb="1">
      <t>ゼン</t>
    </rPh>
    <rPh sb="1" eb="4">
      <t>ジュンカツユ</t>
    </rPh>
    <rPh sb="5" eb="8">
      <t>コクナイム</t>
    </rPh>
    <rPh sb="8" eb="10">
      <t>ハンバイ</t>
    </rPh>
    <rPh sb="10" eb="11">
      <t>リョウ</t>
    </rPh>
    <phoneticPr fontId="5"/>
  </si>
  <si>
    <t>DS</t>
    <phoneticPr fontId="5"/>
  </si>
  <si>
    <t>1000 kL</t>
  </si>
  <si>
    <r>
      <rPr>
        <sz val="9"/>
        <rFont val="ＭＳ Ｐ明朝"/>
        <family val="1"/>
        <charset val="128"/>
      </rPr>
      <t>自動車用エンジン油販売量の割合</t>
    </r>
    <rPh sb="0" eb="4">
      <t>ジドウシャヨウ</t>
    </rPh>
    <rPh sb="8" eb="9">
      <t>ユ</t>
    </rPh>
    <rPh sb="9" eb="11">
      <t>ハンバイ</t>
    </rPh>
    <rPh sb="11" eb="12">
      <t>リョウ</t>
    </rPh>
    <rPh sb="13" eb="15">
      <t>ワリアイ</t>
    </rPh>
    <phoneticPr fontId="5"/>
  </si>
  <si>
    <r>
      <t>R</t>
    </r>
    <r>
      <rPr>
        <vertAlign val="subscript"/>
        <sz val="9"/>
        <rFont val="Times New Roman"/>
        <family val="1"/>
      </rPr>
      <t>1</t>
    </r>
    <phoneticPr fontId="5"/>
  </si>
  <si>
    <t>-</t>
    <phoneticPr fontId="5"/>
  </si>
  <si>
    <r>
      <rPr>
        <sz val="9"/>
        <rFont val="ＭＳ Ｐ明朝"/>
        <family val="1"/>
        <charset val="128"/>
      </rPr>
      <t>船舶用エンジン油販売量の割合</t>
    </r>
    <rPh sb="0" eb="2">
      <t>センパク</t>
    </rPh>
    <rPh sb="2" eb="3">
      <t>ヨウ</t>
    </rPh>
    <rPh sb="7" eb="8">
      <t>ユ</t>
    </rPh>
    <rPh sb="8" eb="10">
      <t>ハンバイ</t>
    </rPh>
    <rPh sb="10" eb="11">
      <t>リョウ</t>
    </rPh>
    <phoneticPr fontId="5"/>
  </si>
  <si>
    <r>
      <t>R</t>
    </r>
    <r>
      <rPr>
        <vertAlign val="subscript"/>
        <sz val="9"/>
        <rFont val="Times New Roman"/>
        <family val="1"/>
      </rPr>
      <t>2</t>
    </r>
    <phoneticPr fontId="5"/>
  </si>
  <si>
    <t>潤滑油の総発熱量</t>
    <rPh sb="0" eb="3">
      <t>ジュンカツユ</t>
    </rPh>
    <rPh sb="4" eb="5">
      <t>ソウ</t>
    </rPh>
    <rPh sb="5" eb="7">
      <t>ハツネツ</t>
    </rPh>
    <rPh sb="7" eb="8">
      <t>リョウ</t>
    </rPh>
    <phoneticPr fontId="5"/>
  </si>
  <si>
    <t>GCV</t>
    <phoneticPr fontId="5"/>
  </si>
  <si>
    <t>GJ/kL</t>
  </si>
  <si>
    <r>
      <rPr>
        <b/>
        <sz val="14"/>
        <rFont val="ＭＳ 明朝"/>
        <family val="1"/>
        <charset val="128"/>
      </rPr>
      <t>廃棄物の焼却等（エネルギー分野での報告）（</t>
    </r>
    <r>
      <rPr>
        <b/>
        <sz val="14"/>
        <rFont val="Times New Roman"/>
        <family val="1"/>
      </rPr>
      <t>1.A.</t>
    </r>
    <r>
      <rPr>
        <b/>
        <sz val="14"/>
        <rFont val="ＭＳ 明朝"/>
        <family val="1"/>
        <charset val="128"/>
      </rPr>
      <t>）における排出量</t>
    </r>
  </si>
  <si>
    <r>
      <rPr>
        <sz val="11"/>
        <rFont val="ＭＳ 明朝"/>
        <family val="1"/>
        <charset val="128"/>
      </rPr>
      <t>表</t>
    </r>
    <r>
      <rPr>
        <sz val="11"/>
        <rFont val="Times New Roman"/>
        <family val="1"/>
      </rPr>
      <t>3-</t>
    </r>
    <rPh sb="0" eb="1">
      <t>ヒョウ</t>
    </rPh>
    <phoneticPr fontId="14"/>
  </si>
  <si>
    <r>
      <t>CO</t>
    </r>
    <r>
      <rPr>
        <vertAlign val="subscript"/>
        <sz val="11"/>
        <rFont val="Times New Roman"/>
        <family val="1"/>
      </rPr>
      <t>2</t>
    </r>
    <r>
      <rPr>
        <vertAlign val="superscript"/>
        <sz val="11"/>
        <rFont val="Times New Roman"/>
        <family val="1"/>
      </rPr>
      <t xml:space="preserve"> 1)</t>
    </r>
    <phoneticPr fontId="21"/>
  </si>
  <si>
    <r>
      <t xml:space="preserve">1.A.1. 
</t>
    </r>
    <r>
      <rPr>
        <sz val="11"/>
        <rFont val="ＭＳ 明朝"/>
        <family val="1"/>
        <charset val="128"/>
      </rPr>
      <t>エネルギー
産業</t>
    </r>
    <rPh sb="14" eb="16">
      <t>サンギョウ</t>
    </rPh>
    <phoneticPr fontId="21"/>
  </si>
  <si>
    <r>
      <t>a.</t>
    </r>
    <r>
      <rPr>
        <sz val="11"/>
        <rFont val="ＭＳ 明朝"/>
        <family val="1"/>
        <charset val="128"/>
      </rPr>
      <t>発電・熱供給</t>
    </r>
    <rPh sb="2" eb="4">
      <t>ハツデン</t>
    </rPh>
    <rPh sb="5" eb="8">
      <t>ネツキョウキュウ</t>
    </rPh>
    <phoneticPr fontId="21"/>
  </si>
  <si>
    <r>
      <t>b.</t>
    </r>
    <r>
      <rPr>
        <sz val="11"/>
        <rFont val="ＭＳ 明朝"/>
        <family val="1"/>
        <charset val="128"/>
      </rPr>
      <t>石油精製</t>
    </r>
    <rPh sb="2" eb="4">
      <t>セキユ</t>
    </rPh>
    <rPh sb="4" eb="6">
      <t>セイセイ</t>
    </rPh>
    <phoneticPr fontId="21"/>
  </si>
  <si>
    <r>
      <t>c.</t>
    </r>
    <r>
      <rPr>
        <sz val="11"/>
        <rFont val="ＭＳ 明朝"/>
        <family val="1"/>
        <charset val="128"/>
      </rPr>
      <t>固体燃料製造等</t>
    </r>
    <rPh sb="2" eb="4">
      <t>コタイ</t>
    </rPh>
    <rPh sb="4" eb="6">
      <t>ネンリョウ</t>
    </rPh>
    <rPh sb="6" eb="8">
      <t>セイゾウ</t>
    </rPh>
    <rPh sb="8" eb="9">
      <t>トウ</t>
    </rPh>
    <phoneticPr fontId="21"/>
  </si>
  <si>
    <r>
      <t xml:space="preserve">1.A.2. 
</t>
    </r>
    <r>
      <rPr>
        <sz val="11"/>
        <rFont val="ＭＳ 明朝"/>
        <family val="1"/>
        <charset val="128"/>
      </rPr>
      <t>製造業・
建設業</t>
    </r>
    <rPh sb="8" eb="11">
      <t>セイゾウギョウ</t>
    </rPh>
    <phoneticPr fontId="21"/>
  </si>
  <si>
    <r>
      <t>a.</t>
    </r>
    <r>
      <rPr>
        <sz val="11"/>
        <rFont val="ＭＳ 明朝"/>
        <family val="1"/>
        <charset val="128"/>
      </rPr>
      <t>鉄鋼</t>
    </r>
    <rPh sb="2" eb="4">
      <t>テッコウ</t>
    </rPh>
    <phoneticPr fontId="21"/>
  </si>
  <si>
    <r>
      <t>b.</t>
    </r>
    <r>
      <rPr>
        <sz val="11"/>
        <rFont val="ＭＳ 明朝"/>
        <family val="1"/>
        <charset val="128"/>
      </rPr>
      <t>非鉄金属</t>
    </r>
    <rPh sb="2" eb="4">
      <t>ヒテツ</t>
    </rPh>
    <rPh sb="4" eb="6">
      <t>キンゾク</t>
    </rPh>
    <phoneticPr fontId="21"/>
  </si>
  <si>
    <r>
      <t>c.</t>
    </r>
    <r>
      <rPr>
        <sz val="11"/>
        <rFont val="ＭＳ 明朝"/>
        <family val="1"/>
        <charset val="128"/>
      </rPr>
      <t>化学</t>
    </r>
    <rPh sb="2" eb="4">
      <t>カガク</t>
    </rPh>
    <phoneticPr fontId="21"/>
  </si>
  <si>
    <r>
      <t>d.</t>
    </r>
    <r>
      <rPr>
        <sz val="11"/>
        <rFont val="ＭＳ 明朝"/>
        <family val="1"/>
        <charset val="128"/>
      </rPr>
      <t>パルプ・紙・印刷</t>
    </r>
    <rPh sb="6" eb="7">
      <t>カミ</t>
    </rPh>
    <rPh sb="8" eb="10">
      <t>インサツ</t>
    </rPh>
    <phoneticPr fontId="21"/>
  </si>
  <si>
    <r>
      <t>e.</t>
    </r>
    <r>
      <rPr>
        <sz val="11"/>
        <rFont val="ＭＳ 明朝"/>
        <family val="1"/>
        <charset val="128"/>
      </rPr>
      <t>食品加工・飲料・たばこ</t>
    </r>
    <rPh sb="2" eb="4">
      <t>ショクヒン</t>
    </rPh>
    <rPh sb="4" eb="6">
      <t>カコウ</t>
    </rPh>
    <rPh sb="7" eb="9">
      <t>インリョウ</t>
    </rPh>
    <phoneticPr fontId="21"/>
  </si>
  <si>
    <r>
      <t>f.</t>
    </r>
    <r>
      <rPr>
        <sz val="11"/>
        <rFont val="ＭＳ Ｐ明朝"/>
        <family val="1"/>
        <charset val="128"/>
      </rPr>
      <t>窯業土石</t>
    </r>
    <rPh sb="2" eb="4">
      <t>ヨウギョウ</t>
    </rPh>
    <rPh sb="4" eb="6">
      <t>ドセキ</t>
    </rPh>
    <phoneticPr fontId="21"/>
  </si>
  <si>
    <r>
      <t>g.</t>
    </r>
    <r>
      <rPr>
        <sz val="11"/>
        <rFont val="ＭＳ Ｐ明朝"/>
        <family val="1"/>
        <charset val="128"/>
      </rPr>
      <t>その他</t>
    </r>
    <phoneticPr fontId="21"/>
  </si>
  <si>
    <t>1.A.4</t>
    <phoneticPr fontId="4"/>
  </si>
  <si>
    <r>
      <t>a.</t>
    </r>
    <r>
      <rPr>
        <sz val="11"/>
        <rFont val="ＭＳ 明朝"/>
        <family val="1"/>
        <charset val="128"/>
      </rPr>
      <t>業務</t>
    </r>
    <rPh sb="2" eb="4">
      <t>ギョウム</t>
    </rPh>
    <phoneticPr fontId="4"/>
  </si>
  <si>
    <r>
      <t>kt-CO</t>
    </r>
    <r>
      <rPr>
        <vertAlign val="subscript"/>
        <sz val="11"/>
        <rFont val="Times New Roman"/>
        <family val="1"/>
      </rPr>
      <t>2</t>
    </r>
    <phoneticPr fontId="4"/>
  </si>
  <si>
    <r>
      <t>CH</t>
    </r>
    <r>
      <rPr>
        <vertAlign val="subscript"/>
        <sz val="11"/>
        <rFont val="Times New Roman"/>
        <family val="1"/>
      </rPr>
      <t>4</t>
    </r>
    <r>
      <rPr>
        <vertAlign val="superscript"/>
        <sz val="11"/>
        <rFont val="Times New Roman"/>
        <family val="1"/>
      </rPr>
      <t xml:space="preserve"> 2)</t>
    </r>
    <phoneticPr fontId="21"/>
  </si>
  <si>
    <t>1.A.1. 
エネルギー
産業</t>
  </si>
  <si>
    <t>a.発電・熱供給</t>
  </si>
  <si>
    <t>b.石油精製</t>
  </si>
  <si>
    <t>c.固体燃料製造等</t>
  </si>
  <si>
    <t>1.A.2. 
製造業・
建設業</t>
  </si>
  <si>
    <t>a.鉄鋼</t>
  </si>
  <si>
    <t>b.非鉄金属</t>
  </si>
  <si>
    <t>c.化学</t>
  </si>
  <si>
    <t>d.パルプ・紙・印刷</t>
  </si>
  <si>
    <t>e.食品加工・飲料・たばこ</t>
  </si>
  <si>
    <t>f.窯業土石</t>
  </si>
  <si>
    <t>g.その他</t>
  </si>
  <si>
    <t>1.A.4</t>
  </si>
  <si>
    <t>a.業務</t>
  </si>
  <si>
    <r>
      <t>kt-CO</t>
    </r>
    <r>
      <rPr>
        <vertAlign val="subscript"/>
        <sz val="11"/>
        <rFont val="Times New Roman"/>
        <family val="1"/>
      </rPr>
      <t>2</t>
    </r>
    <r>
      <rPr>
        <sz val="11"/>
        <rFont val="Times New Roman"/>
        <family val="1"/>
      </rPr>
      <t xml:space="preserve"> </t>
    </r>
    <r>
      <rPr>
        <sz val="11"/>
        <rFont val="ＭＳ Ｐ明朝"/>
        <family val="1"/>
        <charset val="128"/>
      </rPr>
      <t>換算</t>
    </r>
    <rPh sb="7" eb="9">
      <t>カンサン</t>
    </rPh>
    <phoneticPr fontId="21"/>
  </si>
  <si>
    <r>
      <t>N</t>
    </r>
    <r>
      <rPr>
        <vertAlign val="subscript"/>
        <sz val="11"/>
        <rFont val="Times New Roman"/>
        <family val="1"/>
      </rPr>
      <t>2</t>
    </r>
    <r>
      <rPr>
        <sz val="11"/>
        <rFont val="Times New Roman"/>
        <family val="1"/>
      </rPr>
      <t>O</t>
    </r>
    <r>
      <rPr>
        <vertAlign val="superscript"/>
        <sz val="11"/>
        <rFont val="Times New Roman"/>
        <family val="1"/>
      </rPr>
      <t xml:space="preserve"> 2)</t>
    </r>
    <phoneticPr fontId="21"/>
  </si>
  <si>
    <r>
      <rPr>
        <b/>
        <sz val="14"/>
        <rFont val="ＭＳ 明朝"/>
        <family val="1"/>
        <charset val="128"/>
      </rPr>
      <t>燃料からの漏出（</t>
    </r>
    <r>
      <rPr>
        <b/>
        <sz val="14"/>
        <rFont val="Times New Roman"/>
        <family val="1"/>
      </rPr>
      <t>1.B</t>
    </r>
    <r>
      <rPr>
        <b/>
        <sz val="14"/>
        <rFont val="ＭＳ 明朝"/>
        <family val="1"/>
        <charset val="128"/>
      </rPr>
      <t>）の温室効果ガス排出量</t>
    </r>
  </si>
  <si>
    <r>
      <rPr>
        <sz val="11"/>
        <rFont val="ＭＳ 明朝"/>
        <family val="1"/>
        <charset val="128"/>
      </rPr>
      <t>燃料からの漏出カテゴリー（</t>
    </r>
    <r>
      <rPr>
        <sz val="11"/>
        <rFont val="Times New Roman"/>
        <family val="1"/>
      </rPr>
      <t>1.B</t>
    </r>
    <r>
      <rPr>
        <sz val="11"/>
        <rFont val="ＭＳ 明朝"/>
        <family val="1"/>
        <charset val="128"/>
      </rPr>
      <t>）の温室効果ガス排出量</t>
    </r>
    <phoneticPr fontId="4"/>
  </si>
  <si>
    <r>
      <rPr>
        <sz val="11"/>
        <rFont val="ＭＳ 明朝"/>
        <family val="1"/>
        <charset val="128"/>
      </rPr>
      <t>部門</t>
    </r>
  </si>
  <si>
    <r>
      <t xml:space="preserve">1.B.1 </t>
    </r>
    <r>
      <rPr>
        <sz val="11"/>
        <rFont val="ＭＳ 明朝"/>
        <family val="1"/>
        <charset val="128"/>
      </rPr>
      <t>固体燃料</t>
    </r>
    <rPh sb="6" eb="8">
      <t>コタイ</t>
    </rPh>
    <rPh sb="8" eb="10">
      <t>ネンリョウ</t>
    </rPh>
    <phoneticPr fontId="34"/>
  </si>
  <si>
    <r>
      <t xml:space="preserve">a. </t>
    </r>
    <r>
      <rPr>
        <sz val="11"/>
        <rFont val="ＭＳ 明朝"/>
        <family val="1"/>
        <charset val="128"/>
      </rPr>
      <t>石炭採掘</t>
    </r>
    <rPh sb="3" eb="5">
      <t>セキタン</t>
    </rPh>
    <rPh sb="5" eb="7">
      <t>サイクツ</t>
    </rPh>
    <phoneticPr fontId="34"/>
  </si>
  <si>
    <r>
      <t>kt-CO</t>
    </r>
    <r>
      <rPr>
        <vertAlign val="subscript"/>
        <sz val="11"/>
        <rFont val="Times New Roman"/>
        <family val="1"/>
      </rPr>
      <t>2</t>
    </r>
    <phoneticPr fontId="21"/>
  </si>
  <si>
    <r>
      <t xml:space="preserve">b. </t>
    </r>
    <r>
      <rPr>
        <sz val="11"/>
        <rFont val="ＭＳ Ｐ明朝"/>
        <family val="1"/>
        <charset val="128"/>
      </rPr>
      <t>固体燃料転換</t>
    </r>
    <rPh sb="3" eb="9">
      <t>コタイネンリョウテンカン</t>
    </rPh>
    <phoneticPr fontId="5"/>
  </si>
  <si>
    <r>
      <t>c.</t>
    </r>
    <r>
      <rPr>
        <sz val="11"/>
        <rFont val="ＭＳ Ｐ明朝"/>
        <family val="1"/>
        <charset val="128"/>
      </rPr>
      <t>その他（制御不能な燃焼
　および石炭ずりでの燃焼）</t>
    </r>
    <rPh sb="4" eb="5">
      <t>タ</t>
    </rPh>
    <phoneticPr fontId="5"/>
  </si>
  <si>
    <r>
      <t xml:space="preserve">1.B.2 </t>
    </r>
    <r>
      <rPr>
        <sz val="11"/>
        <rFont val="ＭＳ Ｐ明朝"/>
        <family val="1"/>
        <charset val="128"/>
      </rPr>
      <t>石油、</t>
    </r>
    <phoneticPr fontId="34"/>
  </si>
  <si>
    <r>
      <t xml:space="preserve">a. </t>
    </r>
    <r>
      <rPr>
        <sz val="11"/>
        <rFont val="ＭＳ 明朝"/>
        <family val="1"/>
        <charset val="128"/>
      </rPr>
      <t>石油</t>
    </r>
    <rPh sb="3" eb="5">
      <t>セキユ</t>
    </rPh>
    <phoneticPr fontId="34"/>
  </si>
  <si>
    <t>　天然ガス等</t>
    <rPh sb="5" eb="6">
      <t>トウ</t>
    </rPh>
    <phoneticPr fontId="5"/>
  </si>
  <si>
    <r>
      <t xml:space="preserve">b. </t>
    </r>
    <r>
      <rPr>
        <sz val="11"/>
        <rFont val="ＭＳ 明朝"/>
        <family val="1"/>
        <charset val="128"/>
      </rPr>
      <t>天然ガス</t>
    </r>
    <rPh sb="3" eb="5">
      <t>テンネン</t>
    </rPh>
    <phoneticPr fontId="34"/>
  </si>
  <si>
    <r>
      <t xml:space="preserve">c. </t>
    </r>
    <r>
      <rPr>
        <sz val="11"/>
        <rFont val="ＭＳ 明朝"/>
        <family val="1"/>
        <charset val="128"/>
      </rPr>
      <t>通気弁・フレアリング</t>
    </r>
    <phoneticPr fontId="21"/>
  </si>
  <si>
    <r>
      <t xml:space="preserve">d. </t>
    </r>
    <r>
      <rPr>
        <sz val="11"/>
        <rFont val="ＭＳ Ｐ明朝"/>
        <family val="1"/>
        <charset val="128"/>
      </rPr>
      <t>その他（地熱発電）</t>
    </r>
    <rPh sb="5" eb="6">
      <t>タ</t>
    </rPh>
    <rPh sb="7" eb="9">
      <t>チネツ</t>
    </rPh>
    <rPh sb="9" eb="11">
      <t>ハツデン</t>
    </rPh>
    <phoneticPr fontId="5"/>
  </si>
  <si>
    <r>
      <t>kt-CH</t>
    </r>
    <r>
      <rPr>
        <vertAlign val="subscript"/>
        <sz val="11"/>
        <rFont val="Times New Roman"/>
        <family val="1"/>
      </rPr>
      <t>4</t>
    </r>
    <phoneticPr fontId="21"/>
  </si>
  <si>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21"/>
  </si>
  <si>
    <r>
      <t>kt-N</t>
    </r>
    <r>
      <rPr>
        <vertAlign val="subscript"/>
        <sz val="11"/>
        <rFont val="Times New Roman"/>
        <family val="1"/>
      </rPr>
      <t>2</t>
    </r>
    <r>
      <rPr>
        <sz val="11"/>
        <rFont val="Times New Roman"/>
        <family val="1"/>
      </rPr>
      <t>O</t>
    </r>
    <phoneticPr fontId="21"/>
  </si>
  <si>
    <t>全ガス合計</t>
    <rPh sb="0" eb="1">
      <t>ゼン</t>
    </rPh>
    <rPh sb="3" eb="5">
      <t>ゴウケイ</t>
    </rPh>
    <phoneticPr fontId="5"/>
  </si>
  <si>
    <r>
      <rPr>
        <sz val="11"/>
        <rFont val="ＭＳ 明朝"/>
        <family val="1"/>
        <charset val="128"/>
      </rPr>
      <t>（参考）バイオマス起源</t>
    </r>
    <r>
      <rPr>
        <sz val="11"/>
        <rFont val="Times New Roman"/>
        <family val="1"/>
      </rPr>
      <t>CO</t>
    </r>
    <r>
      <rPr>
        <vertAlign val="subscript"/>
        <sz val="11"/>
        <rFont val="Times New Roman"/>
        <family val="1"/>
      </rPr>
      <t>2</t>
    </r>
    <r>
      <rPr>
        <sz val="11"/>
        <rFont val="Times New Roman"/>
        <family val="1"/>
      </rPr>
      <t xml:space="preserve"> </t>
    </r>
    <r>
      <rPr>
        <sz val="11"/>
        <rFont val="ＭＳ 明朝"/>
        <family val="1"/>
        <charset val="128"/>
      </rPr>
      <t>排出量</t>
    </r>
    <rPh sb="1" eb="3">
      <t>サンコウ</t>
    </rPh>
    <rPh sb="9" eb="11">
      <t>キゲン</t>
    </rPh>
    <rPh sb="15" eb="18">
      <t>ハイシュツリョウ</t>
    </rPh>
    <phoneticPr fontId="4"/>
  </si>
  <si>
    <r>
      <t>CO</t>
    </r>
    <r>
      <rPr>
        <vertAlign val="subscript"/>
        <sz val="11"/>
        <rFont val="Times New Roman"/>
        <family val="1"/>
      </rPr>
      <t>2</t>
    </r>
    <phoneticPr fontId="4"/>
  </si>
  <si>
    <r>
      <t xml:space="preserve">1.B.1 </t>
    </r>
    <r>
      <rPr>
        <sz val="11"/>
        <rFont val="ＭＳ Ｐ明朝"/>
        <family val="1"/>
        <charset val="128"/>
      </rPr>
      <t>固体燃料</t>
    </r>
    <rPh sb="6" eb="10">
      <t>コタイネンリョウ</t>
    </rPh>
    <phoneticPr fontId="4"/>
  </si>
  <si>
    <r>
      <t xml:space="preserve">b. </t>
    </r>
    <r>
      <rPr>
        <sz val="11"/>
        <rFont val="ＭＳ Ｐ明朝"/>
        <family val="1"/>
        <charset val="128"/>
      </rPr>
      <t>固体燃料転換</t>
    </r>
    <rPh sb="3" eb="9">
      <t>コタイネンリョウテンカン</t>
    </rPh>
    <phoneticPr fontId="4"/>
  </si>
  <si>
    <r>
      <rPr>
        <b/>
        <sz val="14"/>
        <rFont val="ＭＳ 明朝"/>
        <family val="1"/>
        <charset val="128"/>
      </rPr>
      <t>燃料からの漏出（</t>
    </r>
    <r>
      <rPr>
        <b/>
        <sz val="14"/>
        <rFont val="Times New Roman"/>
        <family val="1"/>
      </rPr>
      <t>1.B</t>
    </r>
    <r>
      <rPr>
        <b/>
        <sz val="14"/>
        <rFont val="ＭＳ 明朝"/>
        <family val="1"/>
        <charset val="128"/>
      </rPr>
      <t>）、二酸化炭素の輸送と貯留（</t>
    </r>
    <r>
      <rPr>
        <b/>
        <sz val="14"/>
        <rFont val="Times New Roman"/>
        <family val="1"/>
      </rPr>
      <t>1.C</t>
    </r>
    <r>
      <rPr>
        <b/>
        <sz val="14"/>
        <rFont val="ＭＳ 明朝"/>
        <family val="1"/>
        <charset val="128"/>
      </rPr>
      <t>）の各種表</t>
    </r>
    <phoneticPr fontId="21"/>
  </si>
  <si>
    <r>
      <rPr>
        <sz val="10"/>
        <rFont val="ＭＳ 明朝"/>
        <family val="1"/>
        <charset val="128"/>
      </rPr>
      <t>表</t>
    </r>
    <r>
      <rPr>
        <sz val="10"/>
        <rFont val="Times New Roman"/>
        <family val="1"/>
      </rPr>
      <t>3-</t>
    </r>
    <rPh sb="0" eb="1">
      <t>ヒョウ</t>
    </rPh>
    <phoneticPr fontId="21"/>
  </si>
  <si>
    <r>
      <rPr>
        <sz val="10"/>
        <rFont val="ＭＳ 明朝"/>
        <family val="1"/>
        <charset val="128"/>
      </rPr>
      <t>坑内掘　採掘時の排出係数</t>
    </r>
    <rPh sb="4" eb="7">
      <t>サイクツジ</t>
    </rPh>
    <rPh sb="8" eb="10">
      <t>ハイシュツ</t>
    </rPh>
    <rPh sb="10" eb="12">
      <t>ケイスウ</t>
    </rPh>
    <phoneticPr fontId="21"/>
  </si>
  <si>
    <r>
      <rPr>
        <sz val="10"/>
        <rFont val="ＭＳ 明朝"/>
        <family val="1"/>
        <charset val="128"/>
      </rPr>
      <t>項目</t>
    </r>
    <rPh sb="0" eb="2">
      <t>コウモク</t>
    </rPh>
    <phoneticPr fontId="21"/>
  </si>
  <si>
    <r>
      <rPr>
        <sz val="10"/>
        <rFont val="ＭＳ 明朝"/>
        <family val="1"/>
        <charset val="128"/>
      </rPr>
      <t>単位</t>
    </r>
    <rPh sb="0" eb="2">
      <t>タンイ</t>
    </rPh>
    <phoneticPr fontId="21"/>
  </si>
  <si>
    <r>
      <rPr>
        <sz val="10"/>
        <rFont val="ＭＳ 明朝"/>
        <family val="1"/>
        <charset val="128"/>
      </rPr>
      <t>参照</t>
    </r>
    <rPh sb="0" eb="2">
      <t>サンショウ</t>
    </rPh>
    <phoneticPr fontId="21"/>
  </si>
  <si>
    <r>
      <rPr>
        <sz val="10"/>
        <rFont val="ＭＳ 明朝"/>
        <family val="1"/>
        <charset val="128"/>
      </rPr>
      <t>坑内掘石炭生産量</t>
    </r>
    <r>
      <rPr>
        <sz val="10"/>
        <rFont val="Times New Roman"/>
        <family val="1"/>
      </rPr>
      <t xml:space="preserve"> (A)</t>
    </r>
    <rPh sb="2" eb="3">
      <t>ホ</t>
    </rPh>
    <phoneticPr fontId="21"/>
  </si>
  <si>
    <t>kt</t>
  </si>
  <si>
    <t>石炭エネルギーセンター調べ</t>
    <phoneticPr fontId="21"/>
  </si>
  <si>
    <r>
      <t>CH</t>
    </r>
    <r>
      <rPr>
        <vertAlign val="subscript"/>
        <sz val="10"/>
        <rFont val="Times New Roman"/>
        <family val="1"/>
      </rPr>
      <t>4</t>
    </r>
    <r>
      <rPr>
        <sz val="10"/>
        <rFont val="ＭＳ 明朝"/>
        <family val="1"/>
        <charset val="128"/>
      </rPr>
      <t>総排出量</t>
    </r>
    <r>
      <rPr>
        <sz val="10"/>
        <rFont val="Times New Roman"/>
        <family val="1"/>
      </rPr>
      <t xml:space="preserve"> (B)</t>
    </r>
    <phoneticPr fontId="21"/>
  </si>
  <si>
    <r>
      <t>10</t>
    </r>
    <r>
      <rPr>
        <vertAlign val="superscript"/>
        <sz val="10"/>
        <rFont val="Times New Roman"/>
        <family val="1"/>
      </rPr>
      <t>6</t>
    </r>
    <r>
      <rPr>
        <sz val="10"/>
        <rFont val="Times New Roman"/>
        <family val="1"/>
      </rPr>
      <t xml:space="preserve"> m</t>
    </r>
    <r>
      <rPr>
        <vertAlign val="superscript"/>
        <sz val="10"/>
        <rFont val="Times New Roman"/>
        <family val="1"/>
      </rPr>
      <t>3</t>
    </r>
    <phoneticPr fontId="21"/>
  </si>
  <si>
    <r>
      <t>10</t>
    </r>
    <r>
      <rPr>
        <vertAlign val="superscript"/>
        <sz val="10"/>
        <rFont val="Times New Roman"/>
        <family val="1"/>
      </rPr>
      <t>6</t>
    </r>
    <r>
      <rPr>
        <sz val="10"/>
        <rFont val="Times New Roman"/>
        <family val="1"/>
      </rPr>
      <t>m</t>
    </r>
    <r>
      <rPr>
        <vertAlign val="superscript"/>
        <sz val="10"/>
        <rFont val="Times New Roman"/>
        <family val="1"/>
      </rPr>
      <t>3</t>
    </r>
    <phoneticPr fontId="21"/>
  </si>
  <si>
    <r>
      <t>CH</t>
    </r>
    <r>
      <rPr>
        <vertAlign val="subscript"/>
        <sz val="10"/>
        <rFont val="Times New Roman"/>
        <family val="1"/>
      </rPr>
      <t>4</t>
    </r>
    <r>
      <rPr>
        <sz val="10"/>
        <rFont val="ＭＳ 明朝"/>
        <family val="1"/>
        <charset val="128"/>
      </rPr>
      <t>総排出量</t>
    </r>
    <r>
      <rPr>
        <sz val="10"/>
        <rFont val="Times New Roman"/>
        <family val="1"/>
      </rPr>
      <t xml:space="preserve"> (C)</t>
    </r>
    <phoneticPr fontId="21"/>
  </si>
  <si>
    <r>
      <t>kt-CH</t>
    </r>
    <r>
      <rPr>
        <vertAlign val="subscript"/>
        <sz val="10"/>
        <rFont val="Times New Roman"/>
        <family val="1"/>
      </rPr>
      <t>4</t>
    </r>
    <phoneticPr fontId="21"/>
  </si>
  <si>
    <t>=(B)*0.67</t>
    <phoneticPr fontId="21"/>
  </si>
  <si>
    <r>
      <rPr>
        <sz val="10"/>
        <rFont val="ＭＳ 明朝"/>
        <family val="1"/>
        <charset val="128"/>
      </rPr>
      <t>排出係数</t>
    </r>
  </si>
  <si>
    <r>
      <t>kg-CH</t>
    </r>
    <r>
      <rPr>
        <vertAlign val="subscript"/>
        <sz val="10"/>
        <rFont val="Times New Roman"/>
        <family val="1"/>
      </rPr>
      <t>4</t>
    </r>
    <r>
      <rPr>
        <sz val="10"/>
        <rFont val="Times New Roman"/>
        <family val="1"/>
      </rPr>
      <t>/t</t>
    </r>
    <phoneticPr fontId="21"/>
  </si>
  <si>
    <t>=(C)/(A)*1000</t>
    <phoneticPr fontId="21"/>
  </si>
  <si>
    <r>
      <rPr>
        <sz val="10"/>
        <rFont val="ＭＳ 明朝"/>
        <family val="1"/>
        <charset val="128"/>
      </rPr>
      <t>石炭生産量の推移</t>
    </r>
    <rPh sb="0" eb="2">
      <t>セキタン</t>
    </rPh>
    <rPh sb="2" eb="5">
      <t>セイサンリョウ</t>
    </rPh>
    <rPh sb="6" eb="8">
      <t>スイイ</t>
    </rPh>
    <phoneticPr fontId="21"/>
  </si>
  <si>
    <r>
      <rPr>
        <sz val="10"/>
        <rFont val="ＭＳ 明朝"/>
        <family val="1"/>
        <charset val="128"/>
      </rPr>
      <t>石炭生産量合計</t>
    </r>
  </si>
  <si>
    <r>
      <rPr>
        <sz val="10"/>
        <rFont val="ＭＳ 明朝"/>
        <family val="1"/>
        <charset val="128"/>
      </rPr>
      <t>うち露天掘</t>
    </r>
  </si>
  <si>
    <r>
      <rPr>
        <sz val="10"/>
        <rFont val="ＭＳ 明朝"/>
        <family val="1"/>
        <charset val="128"/>
      </rPr>
      <t>うち坑内掘</t>
    </r>
  </si>
  <si>
    <r>
      <rPr>
        <sz val="10"/>
        <rFont val="ＭＳ 明朝"/>
        <family val="1"/>
        <charset val="128"/>
      </rPr>
      <t>採掘時の</t>
    </r>
    <r>
      <rPr>
        <sz val="10"/>
        <rFont val="Times New Roman"/>
        <family val="1"/>
      </rPr>
      <t>CH</t>
    </r>
    <r>
      <rPr>
        <vertAlign val="subscript"/>
        <sz val="10"/>
        <rFont val="Times New Roman"/>
        <family val="1"/>
      </rPr>
      <t>4</t>
    </r>
    <r>
      <rPr>
        <sz val="10"/>
        <rFont val="ＭＳ 明朝"/>
        <family val="1"/>
        <charset val="128"/>
      </rPr>
      <t>回収量</t>
    </r>
    <rPh sb="7" eb="9">
      <t>カイシュウ</t>
    </rPh>
    <rPh sb="9" eb="10">
      <t>リョウ</t>
    </rPh>
    <phoneticPr fontId="5"/>
  </si>
  <si>
    <r>
      <rPr>
        <sz val="10"/>
        <rFont val="ＭＳ 明朝"/>
        <family val="1"/>
        <charset val="128"/>
      </rPr>
      <t>回収量</t>
    </r>
    <rPh sb="0" eb="2">
      <t>カイシュウ</t>
    </rPh>
    <phoneticPr fontId="21"/>
  </si>
  <si>
    <r>
      <t>1000 m</t>
    </r>
    <r>
      <rPr>
        <vertAlign val="superscript"/>
        <sz val="10"/>
        <rFont val="Times New Roman"/>
        <family val="1"/>
      </rPr>
      <t>3</t>
    </r>
    <phoneticPr fontId="21"/>
  </si>
  <si>
    <r>
      <rPr>
        <sz val="10"/>
        <rFont val="ＭＳ 明朝"/>
        <family val="1"/>
        <charset val="128"/>
      </rPr>
      <t>木炭生産量</t>
    </r>
    <rPh sb="0" eb="2">
      <t>モクタン</t>
    </rPh>
    <rPh sb="2" eb="4">
      <t>セイサン</t>
    </rPh>
    <rPh sb="4" eb="5">
      <t>リョウ</t>
    </rPh>
    <phoneticPr fontId="5"/>
  </si>
  <si>
    <t>kt</t>
    <phoneticPr fontId="5"/>
  </si>
  <si>
    <t>海上・陸上油田別の原油生産量（コンデンセートを含まない）</t>
    <rPh sb="0" eb="2">
      <t>カイジョウ</t>
    </rPh>
    <rPh sb="3" eb="5">
      <t>リクジョウ</t>
    </rPh>
    <rPh sb="5" eb="7">
      <t>ユデン</t>
    </rPh>
    <rPh sb="7" eb="8">
      <t>ベツ</t>
    </rPh>
    <rPh sb="9" eb="11">
      <t>ゲンユ</t>
    </rPh>
    <rPh sb="11" eb="13">
      <t>セイサン</t>
    </rPh>
    <rPh sb="13" eb="14">
      <t>リョウ</t>
    </rPh>
    <rPh sb="23" eb="24">
      <t>フク</t>
    </rPh>
    <phoneticPr fontId="21"/>
  </si>
  <si>
    <t>海上</t>
    <rPh sb="0" eb="2">
      <t>カイジョウ</t>
    </rPh>
    <phoneticPr fontId="5"/>
  </si>
  <si>
    <t>陸上</t>
    <rPh sb="0" eb="2">
      <t>リクジョウ</t>
    </rPh>
    <phoneticPr fontId="5"/>
  </si>
  <si>
    <t>我が国の原油生産量およびコンデンセート生産量</t>
    <rPh sb="0" eb="1">
      <t>ワ</t>
    </rPh>
    <rPh sb="2" eb="3">
      <t>クニ</t>
    </rPh>
    <rPh sb="4" eb="6">
      <t>ゲンユ</t>
    </rPh>
    <rPh sb="6" eb="8">
      <t>セイサン</t>
    </rPh>
    <rPh sb="8" eb="9">
      <t>リョウ</t>
    </rPh>
    <rPh sb="19" eb="21">
      <t>セイサン</t>
    </rPh>
    <rPh sb="21" eb="22">
      <t>リョウ</t>
    </rPh>
    <phoneticPr fontId="21"/>
  </si>
  <si>
    <t>原油生産量（コンデンセートを含まない）</t>
    <rPh sb="0" eb="2">
      <t>ゲンユ</t>
    </rPh>
    <rPh sb="2" eb="4">
      <t>セイサン</t>
    </rPh>
    <rPh sb="4" eb="5">
      <t>リョウ</t>
    </rPh>
    <phoneticPr fontId="21"/>
  </si>
  <si>
    <t>コンデンセート生産量</t>
    <rPh sb="7" eb="9">
      <t>セイサン</t>
    </rPh>
    <rPh sb="9" eb="10">
      <t>リョウ</t>
    </rPh>
    <phoneticPr fontId="21"/>
  </si>
  <si>
    <r>
      <rPr>
        <sz val="10"/>
        <rFont val="ＭＳ 明朝"/>
        <family val="1"/>
        <charset val="128"/>
      </rPr>
      <t>原油生産量（合計）</t>
    </r>
    <rPh sb="0" eb="2">
      <t>ゲンユ</t>
    </rPh>
    <rPh sb="2" eb="5">
      <t>セイサンリョウ</t>
    </rPh>
    <rPh sb="6" eb="8">
      <t>ゴウケイ</t>
    </rPh>
    <phoneticPr fontId="21"/>
  </si>
  <si>
    <r>
      <rPr>
        <sz val="10"/>
        <rFont val="ＭＳ 明朝"/>
        <family val="1"/>
        <charset val="128"/>
      </rPr>
      <t>原油・</t>
    </r>
    <r>
      <rPr>
        <sz val="10"/>
        <rFont val="Times New Roman"/>
        <family val="1"/>
      </rPr>
      <t>NGL</t>
    </r>
    <r>
      <rPr>
        <sz val="10"/>
        <rFont val="ＭＳ 明朝"/>
        <family val="1"/>
        <charset val="128"/>
      </rPr>
      <t>の国内精製量</t>
    </r>
    <rPh sb="0" eb="2">
      <t>ゲンユ</t>
    </rPh>
    <rPh sb="7" eb="9">
      <t>コクナイ</t>
    </rPh>
    <rPh sb="9" eb="11">
      <t>セイセイ</t>
    </rPh>
    <rPh sb="11" eb="12">
      <t>リョウ</t>
    </rPh>
    <phoneticPr fontId="21"/>
  </si>
  <si>
    <r>
      <rPr>
        <sz val="10"/>
        <rFont val="ＭＳ 明朝"/>
        <family val="1"/>
        <charset val="128"/>
      </rPr>
      <t>原油・</t>
    </r>
    <r>
      <rPr>
        <sz val="10"/>
        <rFont val="Times New Roman"/>
        <family val="1"/>
      </rPr>
      <t>NGL</t>
    </r>
    <r>
      <rPr>
        <sz val="10"/>
        <rFont val="ＭＳ 明朝"/>
        <family val="1"/>
        <charset val="128"/>
      </rPr>
      <t>精製量</t>
    </r>
    <rPh sb="0" eb="2">
      <t>ゲンユ</t>
    </rPh>
    <rPh sb="6" eb="8">
      <t>セイセイ</t>
    </rPh>
    <rPh sb="8" eb="9">
      <t>リョウ</t>
    </rPh>
    <phoneticPr fontId="21"/>
  </si>
  <si>
    <r>
      <t>10</t>
    </r>
    <r>
      <rPr>
        <vertAlign val="superscript"/>
        <sz val="10"/>
        <rFont val="Times New Roman"/>
        <family val="1"/>
      </rPr>
      <t>6</t>
    </r>
    <r>
      <rPr>
        <sz val="10"/>
        <rFont val="Times New Roman"/>
        <family val="1"/>
      </rPr>
      <t>m</t>
    </r>
    <r>
      <rPr>
        <vertAlign val="superscript"/>
        <sz val="10"/>
        <rFont val="Times New Roman"/>
        <family val="1"/>
      </rPr>
      <t>3</t>
    </r>
    <phoneticPr fontId="34"/>
  </si>
  <si>
    <t>天然ガス生産量、天然ガス及び原油生産井数</t>
    <rPh sb="0" eb="2">
      <t>テンネン</t>
    </rPh>
    <rPh sb="4" eb="6">
      <t>セイサン</t>
    </rPh>
    <rPh sb="6" eb="7">
      <t>リョウ</t>
    </rPh>
    <rPh sb="8" eb="10">
      <t>テンネン</t>
    </rPh>
    <rPh sb="12" eb="13">
      <t>オヨ</t>
    </rPh>
    <rPh sb="14" eb="16">
      <t>ゲンユ</t>
    </rPh>
    <rPh sb="16" eb="18">
      <t>セイサン</t>
    </rPh>
    <rPh sb="18" eb="19">
      <t>セイ</t>
    </rPh>
    <rPh sb="19" eb="20">
      <t>スウ</t>
    </rPh>
    <phoneticPr fontId="5"/>
  </si>
  <si>
    <t>天然ガス</t>
    <rPh sb="0" eb="2">
      <t>テンネン</t>
    </rPh>
    <phoneticPr fontId="21"/>
  </si>
  <si>
    <t>生産量</t>
    <rPh sb="0" eb="2">
      <t>セイサン</t>
    </rPh>
    <rPh sb="2" eb="3">
      <t>リョウ</t>
    </rPh>
    <phoneticPr fontId="5"/>
  </si>
  <si>
    <r>
      <rPr>
        <sz val="10"/>
        <rFont val="ＭＳ 明朝"/>
        <family val="1"/>
        <charset val="128"/>
      </rPr>
      <t>天然ガス及び原油生産井数</t>
    </r>
    <rPh sb="0" eb="2">
      <t>テンネン</t>
    </rPh>
    <rPh sb="4" eb="5">
      <t>オヨ</t>
    </rPh>
    <rPh sb="6" eb="8">
      <t>ゲンユ</t>
    </rPh>
    <rPh sb="8" eb="10">
      <t>セイサン</t>
    </rPh>
    <rPh sb="10" eb="12">
      <t>イスウ</t>
    </rPh>
    <phoneticPr fontId="21"/>
  </si>
  <si>
    <r>
      <rPr>
        <sz val="10"/>
        <rFont val="ＭＳ 明朝"/>
        <family val="1"/>
        <charset val="128"/>
      </rPr>
      <t>本</t>
    </r>
    <rPh sb="0" eb="1">
      <t>ホン</t>
    </rPh>
    <phoneticPr fontId="21"/>
  </si>
  <si>
    <t>天然ガスの輸送における排出係数の推計結果</t>
    <rPh sb="0" eb="2">
      <t>テンネン</t>
    </rPh>
    <rPh sb="5" eb="7">
      <t>ユソウ</t>
    </rPh>
    <rPh sb="11" eb="13">
      <t>ハイシュツ</t>
    </rPh>
    <rPh sb="13" eb="15">
      <t>ケイスウ</t>
    </rPh>
    <rPh sb="16" eb="18">
      <t>スイケイ</t>
    </rPh>
    <rPh sb="18" eb="20">
      <t>ケッカ</t>
    </rPh>
    <phoneticPr fontId="4"/>
  </si>
  <si>
    <t>パイプラインの
移設・設置工事</t>
    <rPh sb="8" eb="10">
      <t>イセツ</t>
    </rPh>
    <rPh sb="11" eb="13">
      <t>セッチ</t>
    </rPh>
    <rPh sb="13" eb="15">
      <t>コウジ</t>
    </rPh>
    <phoneticPr fontId="4"/>
  </si>
  <si>
    <r>
      <t>t-CH</t>
    </r>
    <r>
      <rPr>
        <vertAlign val="subscript"/>
        <sz val="10"/>
        <rFont val="Times New Roman"/>
        <family val="1"/>
      </rPr>
      <t>4</t>
    </r>
    <r>
      <rPr>
        <sz val="10"/>
        <rFont val="Times New Roman"/>
        <family val="1"/>
      </rPr>
      <t>/10</t>
    </r>
    <r>
      <rPr>
        <vertAlign val="superscript"/>
        <sz val="10"/>
        <rFont val="Times New Roman"/>
        <family val="1"/>
      </rPr>
      <t>6</t>
    </r>
    <r>
      <rPr>
        <sz val="10"/>
        <rFont val="Times New Roman"/>
        <family val="1"/>
      </rPr>
      <t>m</t>
    </r>
    <r>
      <rPr>
        <vertAlign val="superscript"/>
        <sz val="10"/>
        <rFont val="Times New Roman"/>
        <family val="1"/>
      </rPr>
      <t>3</t>
    </r>
    <phoneticPr fontId="21"/>
  </si>
  <si>
    <t>整圧器の駆動用
ガス</t>
    <rPh sb="0" eb="2">
      <t>セイアツ</t>
    </rPh>
    <rPh sb="2" eb="3">
      <t>キ</t>
    </rPh>
    <rPh sb="4" eb="6">
      <t>クドウ</t>
    </rPh>
    <rPh sb="6" eb="7">
      <t>ヨウ</t>
    </rPh>
    <phoneticPr fontId="4"/>
  </si>
  <si>
    <r>
      <rPr>
        <sz val="10"/>
        <rFont val="ＭＳ 明朝"/>
        <family val="1"/>
        <charset val="128"/>
      </rPr>
      <t>合計</t>
    </r>
    <rPh sb="0" eb="2">
      <t>ゴウケイ</t>
    </rPh>
    <phoneticPr fontId="4"/>
  </si>
  <si>
    <t>天然ガスの販売量</t>
    <rPh sb="0" eb="2">
      <t>テンネン</t>
    </rPh>
    <rPh sb="5" eb="7">
      <t>ハンバイ</t>
    </rPh>
    <rPh sb="7" eb="8">
      <t>リョウ</t>
    </rPh>
    <phoneticPr fontId="21"/>
  </si>
  <si>
    <t>天然ガス販売量</t>
    <rPh sb="0" eb="2">
      <t>テンネン</t>
    </rPh>
    <rPh sb="4" eb="6">
      <t>ハンバイ</t>
    </rPh>
    <rPh sb="6" eb="7">
      <t>リョウ</t>
    </rPh>
    <phoneticPr fontId="21"/>
  </si>
  <si>
    <t>都市ガスの原料として用いられた液化天然ガス及び天然ガスの消費量</t>
    <rPh sb="0" eb="2">
      <t>トシ</t>
    </rPh>
    <rPh sb="5" eb="7">
      <t>ゲンリョウ</t>
    </rPh>
    <rPh sb="10" eb="11">
      <t>モチ</t>
    </rPh>
    <rPh sb="15" eb="17">
      <t>エキカ</t>
    </rPh>
    <rPh sb="17" eb="19">
      <t>テンネン</t>
    </rPh>
    <rPh sb="21" eb="22">
      <t>オヨ</t>
    </rPh>
    <rPh sb="23" eb="25">
      <t>テンネン</t>
    </rPh>
    <rPh sb="28" eb="31">
      <t>ショウヒリョウ</t>
    </rPh>
    <phoneticPr fontId="21"/>
  </si>
  <si>
    <r>
      <rPr>
        <sz val="10"/>
        <rFont val="ＭＳ 明朝"/>
        <family val="1"/>
        <charset val="128"/>
      </rPr>
      <t xml:space="preserve">都市ガス製造における
</t>
    </r>
    <r>
      <rPr>
        <sz val="10"/>
        <rFont val="Times New Roman"/>
        <family val="1"/>
      </rPr>
      <t>LNG</t>
    </r>
    <r>
      <rPr>
        <sz val="10"/>
        <rFont val="ＭＳ 明朝"/>
        <family val="1"/>
        <charset val="128"/>
      </rPr>
      <t>消費量</t>
    </r>
    <rPh sb="0" eb="2">
      <t>トシ</t>
    </rPh>
    <rPh sb="4" eb="6">
      <t>セイゾウ</t>
    </rPh>
    <rPh sb="14" eb="16">
      <t>ショウヒ</t>
    </rPh>
    <phoneticPr fontId="21"/>
  </si>
  <si>
    <t>PJ</t>
    <phoneticPr fontId="21"/>
  </si>
  <si>
    <t>都市ガス製造における
天然ガス消費量</t>
    <rPh sb="0" eb="2">
      <t>トシ</t>
    </rPh>
    <rPh sb="4" eb="6">
      <t>セイゾウ</t>
    </rPh>
    <rPh sb="11" eb="13">
      <t>テンネン</t>
    </rPh>
    <rPh sb="15" eb="17">
      <t>ショウヒ</t>
    </rPh>
    <phoneticPr fontId="21"/>
  </si>
  <si>
    <t>都市ガス販売量</t>
    <rPh sb="0" eb="2">
      <t>トシ</t>
    </rPh>
    <rPh sb="4" eb="6">
      <t>ハンバイ</t>
    </rPh>
    <rPh sb="6" eb="7">
      <t>リョウ</t>
    </rPh>
    <phoneticPr fontId="5"/>
  </si>
  <si>
    <t>PJ</t>
    <phoneticPr fontId="34"/>
  </si>
  <si>
    <t>体積当たり発熱量</t>
    <rPh sb="0" eb="2">
      <t>タイセキ</t>
    </rPh>
    <rPh sb="2" eb="3">
      <t>ア</t>
    </rPh>
    <rPh sb="5" eb="7">
      <t>ハツネツ</t>
    </rPh>
    <rPh sb="7" eb="8">
      <t>リョウ</t>
    </rPh>
    <phoneticPr fontId="5"/>
  </si>
  <si>
    <r>
      <t>MJ/m</t>
    </r>
    <r>
      <rPr>
        <vertAlign val="superscript"/>
        <sz val="10"/>
        <rFont val="Times New Roman"/>
        <family val="1"/>
      </rPr>
      <t>3</t>
    </r>
    <phoneticPr fontId="14"/>
  </si>
  <si>
    <t>都市ガス販売量
（体積換算）</t>
    <rPh sb="9" eb="11">
      <t>タイセキ</t>
    </rPh>
    <rPh sb="11" eb="13">
      <t>カンザン</t>
    </rPh>
    <phoneticPr fontId="5"/>
  </si>
  <si>
    <r>
      <t>10</t>
    </r>
    <r>
      <rPr>
        <vertAlign val="superscript"/>
        <sz val="10"/>
        <rFont val="Times New Roman"/>
        <family val="1"/>
      </rPr>
      <t>6</t>
    </r>
    <r>
      <rPr>
        <sz val="10"/>
        <rFont val="Times New Roman"/>
        <family val="1"/>
      </rPr>
      <t>m</t>
    </r>
    <r>
      <rPr>
        <vertAlign val="superscript"/>
        <sz val="10"/>
        <rFont val="Times New Roman"/>
        <family val="1"/>
      </rPr>
      <t>3</t>
    </r>
    <phoneticPr fontId="14"/>
  </si>
  <si>
    <r>
      <rPr>
        <sz val="10"/>
        <rFont val="ＭＳ 明朝"/>
        <family val="1"/>
        <charset val="128"/>
      </rPr>
      <t>通気弁（天然ガス産業）の排出係数</t>
    </r>
    <rPh sb="0" eb="2">
      <t>ツウキ</t>
    </rPh>
    <rPh sb="2" eb="3">
      <t>ベン</t>
    </rPh>
    <rPh sb="8" eb="10">
      <t>サンギョウ</t>
    </rPh>
    <rPh sb="12" eb="14">
      <t>ハイシュツ</t>
    </rPh>
    <rPh sb="14" eb="16">
      <t>ケイスウ</t>
    </rPh>
    <phoneticPr fontId="14"/>
  </si>
  <si>
    <t>排出係数</t>
    <rPh sb="0" eb="2">
      <t>ハイシュツ</t>
    </rPh>
    <rPh sb="2" eb="4">
      <t>ケイスウ</t>
    </rPh>
    <phoneticPr fontId="5"/>
  </si>
  <si>
    <t>南長岡ガス田、片貝ガス田からの天然ガス生産量</t>
    <rPh sb="0" eb="1">
      <t>ミナミ</t>
    </rPh>
    <rPh sb="1" eb="3">
      <t>ナガオカ</t>
    </rPh>
    <rPh sb="5" eb="6">
      <t>デン</t>
    </rPh>
    <rPh sb="7" eb="9">
      <t>カタガイ</t>
    </rPh>
    <rPh sb="11" eb="12">
      <t>デン</t>
    </rPh>
    <rPh sb="15" eb="17">
      <t>テンネン</t>
    </rPh>
    <rPh sb="19" eb="21">
      <t>セイサン</t>
    </rPh>
    <rPh sb="21" eb="22">
      <t>リョウ</t>
    </rPh>
    <phoneticPr fontId="5"/>
  </si>
  <si>
    <r>
      <t>10</t>
    </r>
    <r>
      <rPr>
        <vertAlign val="superscript"/>
        <sz val="10"/>
        <color theme="1"/>
        <rFont val="Times New Roman"/>
        <family val="1"/>
      </rPr>
      <t>6</t>
    </r>
    <r>
      <rPr>
        <sz val="10"/>
        <color theme="1"/>
        <rFont val="Times New Roman"/>
        <family val="1"/>
      </rPr>
      <t xml:space="preserve"> m</t>
    </r>
    <r>
      <rPr>
        <vertAlign val="superscript"/>
        <sz val="10"/>
        <color theme="1"/>
        <rFont val="Times New Roman"/>
        <family val="1"/>
      </rPr>
      <t>3</t>
    </r>
    <phoneticPr fontId="5"/>
  </si>
  <si>
    <r>
      <rPr>
        <sz val="10"/>
        <rFont val="ＭＳ 明朝"/>
        <family val="1"/>
        <charset val="128"/>
      </rPr>
      <t>試掘、生産前テストを実施した井数の推移</t>
    </r>
    <rPh sb="3" eb="4">
      <t>セイ</t>
    </rPh>
    <rPh sb="4" eb="5">
      <t>サン</t>
    </rPh>
    <rPh sb="5" eb="6">
      <t>ゼン</t>
    </rPh>
    <phoneticPr fontId="4"/>
  </si>
  <si>
    <r>
      <rPr>
        <sz val="10"/>
        <rFont val="ＭＳ 明朝"/>
        <family val="1"/>
        <charset val="128"/>
      </rPr>
      <t>試掘井数</t>
    </r>
    <rPh sb="2" eb="3">
      <t>セイ</t>
    </rPh>
    <phoneticPr fontId="21"/>
  </si>
  <si>
    <r>
      <rPr>
        <sz val="10"/>
        <rFont val="ＭＳ 明朝"/>
        <family val="1"/>
        <charset val="128"/>
      </rPr>
      <t>成功井数</t>
    </r>
    <rPh sb="0" eb="2">
      <t>セイコウ</t>
    </rPh>
    <rPh sb="2" eb="3">
      <t>セイ</t>
    </rPh>
    <phoneticPr fontId="21"/>
  </si>
  <si>
    <t>試油試ガステストを実施した坑井数</t>
    <phoneticPr fontId="21"/>
  </si>
  <si>
    <t>地熱発電の排出係数と蒸気発生量の推移</t>
    <rPh sb="0" eb="2">
      <t>チネツ</t>
    </rPh>
    <rPh sb="2" eb="4">
      <t>ハツデン</t>
    </rPh>
    <rPh sb="5" eb="7">
      <t>ハイシュツ</t>
    </rPh>
    <rPh sb="7" eb="9">
      <t>ケイスウ</t>
    </rPh>
    <rPh sb="10" eb="12">
      <t>ジョウキ</t>
    </rPh>
    <rPh sb="12" eb="14">
      <t>ハッセイ</t>
    </rPh>
    <rPh sb="14" eb="15">
      <t>リョウ</t>
    </rPh>
    <rPh sb="16" eb="18">
      <t>スイイ</t>
    </rPh>
    <phoneticPr fontId="5"/>
  </si>
  <si>
    <r>
      <rPr>
        <sz val="10"/>
        <rFont val="ＭＳ 明朝"/>
        <family val="1"/>
        <charset val="128"/>
      </rPr>
      <t>蒸気生産量</t>
    </r>
    <rPh sb="0" eb="2">
      <t>ジョウキ</t>
    </rPh>
    <rPh sb="2" eb="4">
      <t>セイサン</t>
    </rPh>
    <rPh sb="4" eb="5">
      <t>リョウ</t>
    </rPh>
    <phoneticPr fontId="5"/>
  </si>
  <si>
    <t>発電所名</t>
    <rPh sb="0" eb="2">
      <t>ハツデン</t>
    </rPh>
    <rPh sb="2" eb="3">
      <t>ショ</t>
    </rPh>
    <rPh sb="3" eb="4">
      <t>メイ</t>
    </rPh>
    <phoneticPr fontId="5"/>
  </si>
  <si>
    <r>
      <t>CO</t>
    </r>
    <r>
      <rPr>
        <vertAlign val="subscript"/>
        <sz val="10"/>
        <rFont val="Times New Roman"/>
        <family val="1"/>
      </rPr>
      <t>2</t>
    </r>
    <phoneticPr fontId="5"/>
  </si>
  <si>
    <r>
      <t>CH</t>
    </r>
    <r>
      <rPr>
        <vertAlign val="subscript"/>
        <sz val="10"/>
        <rFont val="Times New Roman"/>
        <family val="1"/>
      </rPr>
      <t>4</t>
    </r>
    <phoneticPr fontId="5"/>
  </si>
  <si>
    <r>
      <rPr>
        <sz val="10"/>
        <rFont val="Meiryo UI"/>
        <family val="1"/>
        <charset val="128"/>
      </rPr>
      <t>［</t>
    </r>
    <r>
      <rPr>
        <sz val="10"/>
        <rFont val="Times New Roman"/>
        <family val="1"/>
      </rPr>
      <t>kt</t>
    </r>
    <r>
      <rPr>
        <sz val="10"/>
        <rFont val="Meiryo UI"/>
        <family val="1"/>
        <charset val="128"/>
      </rPr>
      <t>］</t>
    </r>
    <phoneticPr fontId="5"/>
  </si>
  <si>
    <r>
      <rPr>
        <sz val="9"/>
        <rFont val="Meiryo UI"/>
        <family val="1"/>
        <charset val="128"/>
      </rPr>
      <t>［</t>
    </r>
    <r>
      <rPr>
        <sz val="9"/>
        <rFont val="Times New Roman"/>
        <family val="1"/>
      </rPr>
      <t>t-CO</t>
    </r>
    <r>
      <rPr>
        <vertAlign val="subscript"/>
        <sz val="9"/>
        <rFont val="Times New Roman"/>
        <family val="1"/>
      </rPr>
      <t>2</t>
    </r>
    <r>
      <rPr>
        <sz val="9"/>
        <rFont val="Times New Roman"/>
        <family val="1"/>
      </rPr>
      <t>/kt</t>
    </r>
    <r>
      <rPr>
        <sz val="9"/>
        <rFont val="Meiryo UI"/>
        <family val="1"/>
        <charset val="128"/>
      </rPr>
      <t>］</t>
    </r>
    <phoneticPr fontId="34"/>
  </si>
  <si>
    <r>
      <rPr>
        <sz val="9"/>
        <rFont val="Meiryo UI"/>
        <family val="1"/>
        <charset val="128"/>
      </rPr>
      <t>［</t>
    </r>
    <r>
      <rPr>
        <sz val="9"/>
        <rFont val="Times New Roman"/>
        <family val="1"/>
      </rPr>
      <t>t-CH</t>
    </r>
    <r>
      <rPr>
        <vertAlign val="subscript"/>
        <sz val="9"/>
        <rFont val="Times New Roman"/>
        <family val="1"/>
      </rPr>
      <t>4</t>
    </r>
    <r>
      <rPr>
        <sz val="9"/>
        <rFont val="Times New Roman"/>
        <family val="1"/>
      </rPr>
      <t>/kt</t>
    </r>
    <r>
      <rPr>
        <sz val="9"/>
        <rFont val="Meiryo UI"/>
        <family val="1"/>
        <charset val="128"/>
      </rPr>
      <t>］</t>
    </r>
    <phoneticPr fontId="34"/>
  </si>
  <si>
    <t>松川</t>
    <rPh sb="0" eb="2">
      <t>マツカワ</t>
    </rPh>
    <phoneticPr fontId="34"/>
  </si>
  <si>
    <t>大岳</t>
    <rPh sb="0" eb="2">
      <t>オオダケ</t>
    </rPh>
    <phoneticPr fontId="34"/>
  </si>
  <si>
    <t>大沼</t>
    <rPh sb="0" eb="2">
      <t>オオヌマ</t>
    </rPh>
    <phoneticPr fontId="34"/>
  </si>
  <si>
    <t>鬼首</t>
    <rPh sb="0" eb="1">
      <t>オニ</t>
    </rPh>
    <rPh sb="1" eb="2">
      <t>クビ</t>
    </rPh>
    <phoneticPr fontId="34"/>
  </si>
  <si>
    <t>八丁原1号</t>
    <rPh sb="0" eb="3">
      <t>ハッチョウバラ</t>
    </rPh>
    <rPh sb="4" eb="5">
      <t>ゴウ</t>
    </rPh>
    <phoneticPr fontId="34"/>
  </si>
  <si>
    <t>八丁原2号</t>
    <rPh sb="0" eb="3">
      <t>ハッチョウバラ</t>
    </rPh>
    <rPh sb="4" eb="5">
      <t>ゴウ</t>
    </rPh>
    <phoneticPr fontId="34"/>
  </si>
  <si>
    <t>葛根田1号</t>
    <rPh sb="0" eb="1">
      <t>クズ</t>
    </rPh>
    <rPh sb="1" eb="2">
      <t>ネ</t>
    </rPh>
    <rPh sb="2" eb="3">
      <t>タ</t>
    </rPh>
    <rPh sb="4" eb="5">
      <t>ゴウ</t>
    </rPh>
    <phoneticPr fontId="34"/>
  </si>
  <si>
    <t>葛根田2号</t>
    <rPh sb="0" eb="1">
      <t>クズ</t>
    </rPh>
    <rPh sb="1" eb="2">
      <t>ネ</t>
    </rPh>
    <rPh sb="2" eb="3">
      <t>タ</t>
    </rPh>
    <rPh sb="4" eb="5">
      <t>ゴウ</t>
    </rPh>
    <phoneticPr fontId="34"/>
  </si>
  <si>
    <t>杉乃井</t>
    <rPh sb="0" eb="3">
      <t>スギノイ</t>
    </rPh>
    <phoneticPr fontId="34"/>
  </si>
  <si>
    <t>森</t>
    <rPh sb="0" eb="1">
      <t>モリ</t>
    </rPh>
    <phoneticPr fontId="34"/>
  </si>
  <si>
    <t>霧島国際ホテル</t>
    <rPh sb="0" eb="2">
      <t>キリシマ</t>
    </rPh>
    <rPh sb="2" eb="4">
      <t>コクサイ</t>
    </rPh>
    <phoneticPr fontId="34"/>
  </si>
  <si>
    <t>上の岱</t>
    <rPh sb="0" eb="1">
      <t>ウエ</t>
    </rPh>
    <phoneticPr fontId="34"/>
  </si>
  <si>
    <t>山川</t>
    <rPh sb="0" eb="2">
      <t>ヤマカワ</t>
    </rPh>
    <phoneticPr fontId="34"/>
  </si>
  <si>
    <t>澄川</t>
    <rPh sb="0" eb="2">
      <t>スミカワ</t>
    </rPh>
    <phoneticPr fontId="34"/>
  </si>
  <si>
    <t>柳津西山</t>
    <rPh sb="0" eb="2">
      <t>ヤナヅ</t>
    </rPh>
    <rPh sb="2" eb="4">
      <t>ニシヤマ</t>
    </rPh>
    <phoneticPr fontId="34"/>
  </si>
  <si>
    <t>大霧</t>
    <rPh sb="0" eb="1">
      <t>オオ</t>
    </rPh>
    <rPh sb="1" eb="2">
      <t>キリ</t>
    </rPh>
    <phoneticPr fontId="34"/>
  </si>
  <si>
    <t>滝上</t>
    <rPh sb="0" eb="1">
      <t>タキ</t>
    </rPh>
    <rPh sb="1" eb="2">
      <t>ウエ</t>
    </rPh>
    <phoneticPr fontId="34"/>
  </si>
  <si>
    <t>八丈島</t>
    <rPh sb="0" eb="3">
      <t>ハチジョウジマ</t>
    </rPh>
    <phoneticPr fontId="34"/>
  </si>
  <si>
    <t>九重</t>
    <rPh sb="0" eb="2">
      <t>ココノエ</t>
    </rPh>
    <phoneticPr fontId="34"/>
  </si>
  <si>
    <t>わいた</t>
    <phoneticPr fontId="34"/>
  </si>
  <si>
    <r>
      <t>CO</t>
    </r>
    <r>
      <rPr>
        <vertAlign val="subscript"/>
        <sz val="10"/>
        <rFont val="Times New Roman"/>
        <family val="1"/>
      </rPr>
      <t>2</t>
    </r>
    <r>
      <rPr>
        <sz val="10"/>
        <rFont val="ＭＳ Ｐ明朝"/>
        <family val="1"/>
        <charset val="128"/>
      </rPr>
      <t>の輸送と貯留（1.C.）の温室効果ガス排出量</t>
    </r>
    <rPh sb="4" eb="6">
      <t>ユソウ</t>
    </rPh>
    <rPh sb="7" eb="9">
      <t>チョリュウ</t>
    </rPh>
    <rPh sb="16" eb="18">
      <t>オンシツ</t>
    </rPh>
    <rPh sb="18" eb="20">
      <t>コウカ</t>
    </rPh>
    <rPh sb="22" eb="24">
      <t>ハイシュツ</t>
    </rPh>
    <rPh sb="24" eb="25">
      <t>リョウ</t>
    </rPh>
    <phoneticPr fontId="5"/>
  </si>
  <si>
    <t>部門</t>
    <rPh sb="0" eb="2">
      <t>ブモン</t>
    </rPh>
    <phoneticPr fontId="4"/>
  </si>
  <si>
    <r>
      <t>1.C.1 CO</t>
    </r>
    <r>
      <rPr>
        <vertAlign val="subscript"/>
        <sz val="10"/>
        <rFont val="Times New Roman"/>
        <family val="1"/>
      </rPr>
      <t>2</t>
    </r>
    <r>
      <rPr>
        <sz val="10"/>
        <rFont val="ＭＳ 明朝"/>
        <family val="1"/>
        <charset val="128"/>
      </rPr>
      <t>の輸送</t>
    </r>
    <rPh sb="9" eb="11">
      <t>ユソウ</t>
    </rPh>
    <phoneticPr fontId="34"/>
  </si>
  <si>
    <r>
      <t xml:space="preserve">a. </t>
    </r>
    <r>
      <rPr>
        <sz val="10"/>
        <rFont val="ＭＳ Ｐ明朝"/>
        <family val="1"/>
        <charset val="128"/>
      </rPr>
      <t>パイプライン</t>
    </r>
    <phoneticPr fontId="34"/>
  </si>
  <si>
    <r>
      <t xml:space="preserve">b. </t>
    </r>
    <r>
      <rPr>
        <sz val="10"/>
        <rFont val="ＭＳ Ｐ明朝"/>
        <family val="1"/>
        <charset val="128"/>
      </rPr>
      <t>船舶</t>
    </r>
    <rPh sb="3" eb="5">
      <t>センパク</t>
    </rPh>
    <phoneticPr fontId="5"/>
  </si>
  <si>
    <r>
      <t xml:space="preserve">c. </t>
    </r>
    <r>
      <rPr>
        <sz val="10"/>
        <rFont val="ＭＳ Ｐ明朝"/>
        <family val="1"/>
        <charset val="128"/>
      </rPr>
      <t>その他</t>
    </r>
    <rPh sb="5" eb="6">
      <t>タ</t>
    </rPh>
    <phoneticPr fontId="5"/>
  </si>
  <si>
    <r>
      <t xml:space="preserve">a. </t>
    </r>
    <r>
      <rPr>
        <sz val="10"/>
        <rFont val="ＭＳ Ｐ明朝"/>
        <family val="1"/>
        <charset val="128"/>
      </rPr>
      <t>圧入</t>
    </r>
    <rPh sb="3" eb="5">
      <t>アツニュウ</t>
    </rPh>
    <phoneticPr fontId="34"/>
  </si>
  <si>
    <r>
      <t xml:space="preserve">b. </t>
    </r>
    <r>
      <rPr>
        <sz val="10"/>
        <rFont val="ＭＳ 明朝"/>
        <family val="1"/>
        <charset val="128"/>
      </rPr>
      <t>貯留</t>
    </r>
    <rPh sb="3" eb="5">
      <t>チョリュウ</t>
    </rPh>
    <phoneticPr fontId="5"/>
  </si>
  <si>
    <r>
      <t xml:space="preserve">1.C.3 </t>
    </r>
    <r>
      <rPr>
        <sz val="10"/>
        <rFont val="ＭＳ Ｐ明朝"/>
        <family val="1"/>
        <charset val="128"/>
      </rPr>
      <t>その他</t>
    </r>
    <rPh sb="8" eb="9">
      <t>タ</t>
    </rPh>
    <phoneticPr fontId="34"/>
  </si>
  <si>
    <r>
      <rPr>
        <sz val="10"/>
        <rFont val="ＭＳ 明朝"/>
        <family val="1"/>
        <charset val="128"/>
      </rPr>
      <t>地中貯留のために回収された</t>
    </r>
    <r>
      <rPr>
        <sz val="10"/>
        <rFont val="Times New Roman"/>
        <family val="1"/>
      </rPr>
      <t>CO</t>
    </r>
    <r>
      <rPr>
        <vertAlign val="subscript"/>
        <sz val="10"/>
        <rFont val="Times New Roman"/>
        <family val="1"/>
      </rPr>
      <t>2</t>
    </r>
    <r>
      <rPr>
        <sz val="10"/>
        <rFont val="ＭＳ 明朝"/>
        <family val="1"/>
        <charset val="128"/>
      </rPr>
      <t>量</t>
    </r>
    <rPh sb="0" eb="2">
      <t>チチュウ</t>
    </rPh>
    <rPh sb="2" eb="4">
      <t>チョリュウ</t>
    </rPh>
    <rPh sb="8" eb="10">
      <t>カイシュウ</t>
    </rPh>
    <rPh sb="16" eb="17">
      <t>リョウ</t>
    </rPh>
    <phoneticPr fontId="5"/>
  </si>
  <si>
    <t>圧入サイト</t>
    <rPh sb="0" eb="2">
      <t>アツニュウ</t>
    </rPh>
    <phoneticPr fontId="5"/>
  </si>
  <si>
    <t>計上カテゴリー</t>
    <rPh sb="0" eb="2">
      <t>ケイジョウ</t>
    </rPh>
    <phoneticPr fontId="5"/>
  </si>
  <si>
    <t>頸城</t>
  </si>
  <si>
    <r>
      <t xml:space="preserve">2.B.1 </t>
    </r>
    <r>
      <rPr>
        <sz val="10"/>
        <rFont val="ＭＳ Ｐ明朝"/>
        <family val="1"/>
        <charset val="128"/>
      </rPr>
      <t>アンモニア製造</t>
    </r>
    <rPh sb="11" eb="13">
      <t>セイゾウ</t>
    </rPh>
    <phoneticPr fontId="5"/>
  </si>
  <si>
    <t>申川</t>
  </si>
  <si>
    <t>長岡</t>
  </si>
  <si>
    <t>夕張</t>
    <phoneticPr fontId="4"/>
  </si>
  <si>
    <r>
      <t xml:space="preserve">1.A.1.b </t>
    </r>
    <r>
      <rPr>
        <sz val="10"/>
        <rFont val="ＭＳ Ｐ明朝"/>
        <family val="1"/>
        <charset val="128"/>
      </rPr>
      <t>石油精製</t>
    </r>
    <rPh sb="8" eb="10">
      <t>セキユ</t>
    </rPh>
    <rPh sb="10" eb="12">
      <t>セイセイ</t>
    </rPh>
    <phoneticPr fontId="5"/>
  </si>
  <si>
    <r>
      <rPr>
        <sz val="10"/>
        <rFont val="ＭＳ Ｐ明朝"/>
        <family val="1"/>
        <charset val="128"/>
      </rPr>
      <t>苫小牧</t>
    </r>
    <rPh sb="0" eb="3">
      <t>トマコマイ</t>
    </rPh>
    <phoneticPr fontId="4"/>
  </si>
  <si>
    <t>コークス炉ガスのフレアリング量のうち未計上分</t>
    <rPh sb="4" eb="5">
      <t>ロ</t>
    </rPh>
    <rPh sb="14" eb="15">
      <t>リョウ</t>
    </rPh>
    <rPh sb="18" eb="19">
      <t>ミ</t>
    </rPh>
    <rPh sb="19" eb="21">
      <t>ケイジョウ</t>
    </rPh>
    <rPh sb="21" eb="22">
      <t>ブン</t>
    </rPh>
    <phoneticPr fontId="5"/>
  </si>
  <si>
    <t>原油生産量
（コンデンセートを含まない）</t>
    <rPh sb="0" eb="2">
      <t>ゲンユ</t>
    </rPh>
    <rPh sb="2" eb="4">
      <t>セイサン</t>
    </rPh>
    <rPh sb="4" eb="5">
      <t>リョウ</t>
    </rPh>
    <phoneticPr fontId="21"/>
  </si>
  <si>
    <r>
      <t>kg-CO</t>
    </r>
    <r>
      <rPr>
        <vertAlign val="subscript"/>
        <sz val="10"/>
        <color theme="1"/>
        <rFont val="Times New Roman"/>
        <family val="1"/>
      </rPr>
      <t>2</t>
    </r>
    <r>
      <rPr>
        <sz val="10"/>
        <color theme="1"/>
        <rFont val="Times New Roman"/>
        <family val="1"/>
      </rPr>
      <t>/m</t>
    </r>
    <r>
      <rPr>
        <vertAlign val="superscript"/>
        <sz val="10"/>
        <color theme="1"/>
        <rFont val="Times New Roman"/>
        <family val="1"/>
      </rPr>
      <t>3</t>
    </r>
    <phoneticPr fontId="5"/>
  </si>
  <si>
    <t>山葵沢</t>
    <rPh sb="0" eb="3">
      <t>ワサビザワ</t>
    </rPh>
    <phoneticPr fontId="34"/>
  </si>
  <si>
    <t>南長岡ガス田、片貝ガス田からの天然ガス生産量</t>
    <rPh sb="0" eb="1">
      <t>ミナミ</t>
    </rPh>
    <rPh sb="1" eb="3">
      <t>ナガオカ</t>
    </rPh>
    <rPh sb="5" eb="6">
      <t>デン</t>
    </rPh>
    <rPh sb="7" eb="9">
      <t>カタガイ</t>
    </rPh>
    <rPh sb="11" eb="12">
      <t>デン</t>
    </rPh>
    <rPh sb="15" eb="17">
      <t>テンネン</t>
    </rPh>
    <rPh sb="19" eb="21">
      <t>セイサン</t>
    </rPh>
    <rPh sb="21" eb="22">
      <t>リョウ</t>
    </rPh>
    <phoneticPr fontId="40"/>
  </si>
  <si>
    <r>
      <t xml:space="preserve">1.C.2 </t>
    </r>
    <r>
      <rPr>
        <sz val="10"/>
        <rFont val="ＭＳ Ｐ明朝"/>
        <family val="1"/>
        <charset val="128"/>
      </rPr>
      <t>圧入・貯留</t>
    </r>
    <rPh sb="6" eb="8">
      <t>アツニュウ</t>
    </rPh>
    <rPh sb="9" eb="11">
      <t>チョリュウ</t>
    </rPh>
    <phoneticPr fontId="34"/>
  </si>
  <si>
    <t>排出係数</t>
    <rPh sb="0" eb="4">
      <t>ハイシュツケイスウ</t>
    </rPh>
    <phoneticPr fontId="21"/>
  </si>
  <si>
    <t>石炭製品
二次品種振替</t>
    <rPh sb="0" eb="2">
      <t>セキタン</t>
    </rPh>
    <rPh sb="2" eb="4">
      <t>セイヒン</t>
    </rPh>
    <rPh sb="5" eb="7">
      <t>ニジ</t>
    </rPh>
    <rPh sb="7" eb="9">
      <t>ヒンシュ</t>
    </rPh>
    <rPh sb="9" eb="11">
      <t>フリカエ</t>
    </rPh>
    <phoneticPr fontId="21"/>
  </si>
  <si>
    <t>石油製品
二次品種振替</t>
    <rPh sb="0" eb="2">
      <t>セキユ</t>
    </rPh>
    <rPh sb="2" eb="4">
      <t>セイヒン</t>
    </rPh>
    <rPh sb="5" eb="7">
      <t>ニジ</t>
    </rPh>
    <rPh sb="7" eb="9">
      <t>ヒンシュ</t>
    </rPh>
    <rPh sb="9" eb="11">
      <t>フリカエ</t>
    </rPh>
    <phoneticPr fontId="21"/>
  </si>
  <si>
    <t>転換・消費
在庫変動</t>
    <rPh sb="0" eb="2">
      <t>テンカン</t>
    </rPh>
    <rPh sb="3" eb="5">
      <t>ショウヒ</t>
    </rPh>
    <rPh sb="6" eb="8">
      <t>ザイコ</t>
    </rPh>
    <rPh sb="8" eb="10">
      <t>ヘンドウ</t>
    </rPh>
    <phoneticPr fontId="21"/>
  </si>
  <si>
    <r>
      <t>2015</t>
    </r>
    <r>
      <rPr>
        <sz val="11"/>
        <color theme="1"/>
        <rFont val="ＭＳ Ｐ明朝"/>
        <family val="1"/>
        <charset val="128"/>
      </rPr>
      <t>年</t>
    </r>
    <r>
      <rPr>
        <sz val="11"/>
        <color theme="1"/>
        <rFont val="Times New Roman"/>
        <family val="1"/>
      </rPr>
      <t>=100</t>
    </r>
    <rPh sb="4" eb="5">
      <t>ネン</t>
    </rPh>
    <phoneticPr fontId="7"/>
  </si>
  <si>
    <t>NO</t>
  </si>
  <si>
    <t>NE</t>
  </si>
  <si>
    <t>IE,NA</t>
  </si>
  <si>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2023</t>
    </r>
    <r>
      <rPr>
        <b/>
        <sz val="14"/>
        <rFont val="ＭＳ Ｐゴシック"/>
        <family val="3"/>
        <charset val="128"/>
      </rPr>
      <t>年版</t>
    </r>
    <r>
      <rPr>
        <b/>
        <sz val="14"/>
        <rFont val="Times New Roman"/>
        <family val="1"/>
      </rPr>
      <t xml:space="preserve"> </t>
    </r>
    <rPh sb="0" eb="18">
      <t>ニｒ＠</t>
    </rPh>
    <rPh sb="28" eb="29">
      <t>ネン</t>
    </rPh>
    <rPh sb="29" eb="30">
      <t>バン</t>
    </rPh>
    <phoneticPr fontId="21"/>
  </si>
  <si>
    <r>
      <rPr>
        <sz val="11"/>
        <rFont val="ＭＳ Ｐ明朝"/>
        <family val="1"/>
        <charset val="128"/>
      </rPr>
      <t>千</t>
    </r>
    <r>
      <rPr>
        <sz val="11"/>
        <rFont val="Times New Roman"/>
        <family val="1"/>
      </rPr>
      <t>kL</t>
    </r>
    <rPh sb="0" eb="1">
      <t>セン</t>
    </rPh>
    <phoneticPr fontId="21"/>
  </si>
  <si>
    <r>
      <t>C</t>
    </r>
    <r>
      <rPr>
        <sz val="11"/>
        <rFont val="ＭＳ 明朝"/>
        <family val="1"/>
        <charset val="128"/>
      </rPr>
      <t>重油</t>
    </r>
    <rPh sb="1" eb="3">
      <t>ジュウユ</t>
    </rPh>
    <phoneticPr fontId="21"/>
  </si>
  <si>
    <r>
      <t>B</t>
    </r>
    <r>
      <rPr>
        <sz val="11"/>
        <rFont val="ＭＳ 明朝"/>
        <family val="1"/>
        <charset val="128"/>
      </rPr>
      <t>重油</t>
    </r>
    <rPh sb="1" eb="3">
      <t>ジュウユ</t>
    </rPh>
    <phoneticPr fontId="21"/>
  </si>
  <si>
    <r>
      <t>A</t>
    </r>
    <r>
      <rPr>
        <sz val="11"/>
        <rFont val="ＭＳ 明朝"/>
        <family val="1"/>
        <charset val="128"/>
      </rPr>
      <t>重油</t>
    </r>
    <rPh sb="1" eb="3">
      <t>ジュウユ</t>
    </rPh>
    <phoneticPr fontId="21"/>
  </si>
  <si>
    <r>
      <rPr>
        <sz val="11"/>
        <rFont val="ＭＳ 明朝"/>
        <family val="1"/>
        <charset val="128"/>
      </rPr>
      <t>軽油</t>
    </r>
    <rPh sb="0" eb="2">
      <t>ケイユ</t>
    </rPh>
    <phoneticPr fontId="21"/>
  </si>
  <si>
    <r>
      <rPr>
        <sz val="11"/>
        <rFont val="ＭＳ 明朝"/>
        <family val="1"/>
        <charset val="128"/>
      </rPr>
      <t>燃料種</t>
    </r>
    <rPh sb="0" eb="2">
      <t>ネンリョウ</t>
    </rPh>
    <rPh sb="2" eb="3">
      <t>シュ</t>
    </rPh>
    <phoneticPr fontId="21"/>
  </si>
  <si>
    <t>船舶からの排出の算定に使用する活動量</t>
    <rPh sb="0" eb="2">
      <t>センパク</t>
    </rPh>
    <rPh sb="5" eb="7">
      <t>ハイシュツ</t>
    </rPh>
    <rPh sb="8" eb="10">
      <t>サンテイ</t>
    </rPh>
    <rPh sb="11" eb="13">
      <t>シヨウ</t>
    </rPh>
    <rPh sb="15" eb="17">
      <t>カツドウ</t>
    </rPh>
    <rPh sb="17" eb="18">
      <t>リョウ</t>
    </rPh>
    <phoneticPr fontId="21"/>
  </si>
  <si>
    <t>表3-</t>
  </si>
  <si>
    <t>石炭</t>
    <rPh sb="0" eb="2">
      <t>セキタン</t>
    </rPh>
    <phoneticPr fontId="21"/>
  </si>
  <si>
    <t>軽油</t>
    <rPh sb="0" eb="2">
      <t>ケイユ</t>
    </rPh>
    <phoneticPr fontId="21"/>
  </si>
  <si>
    <t>鉄道からの排出算定に使用する活動量</t>
    <rPh sb="0" eb="2">
      <t>テツドウ</t>
    </rPh>
    <rPh sb="5" eb="7">
      <t>ハイシュツ</t>
    </rPh>
    <rPh sb="7" eb="9">
      <t>サンテイ</t>
    </rPh>
    <rPh sb="10" eb="12">
      <t>シヨウ</t>
    </rPh>
    <rPh sb="14" eb="16">
      <t>カツドウ</t>
    </rPh>
    <rPh sb="16" eb="17">
      <t>リョウ</t>
    </rPh>
    <phoneticPr fontId="21"/>
  </si>
  <si>
    <t>未規制</t>
    <rPh sb="0" eb="1">
      <t>ミ</t>
    </rPh>
    <rPh sb="1" eb="3">
      <t>キセイ</t>
    </rPh>
    <phoneticPr fontId="21"/>
  </si>
  <si>
    <t>NO</t>
    <phoneticPr fontId="21"/>
  </si>
  <si>
    <r>
      <rPr>
        <sz val="11"/>
        <rFont val="Times New Roman"/>
        <family val="1"/>
      </rPr>
      <t>1</t>
    </r>
    <r>
      <rPr>
        <sz val="11"/>
        <rFont val="ＭＳ Ｐ明朝"/>
        <family val="1"/>
        <charset val="128"/>
      </rPr>
      <t>次</t>
    </r>
    <r>
      <rPr>
        <sz val="11"/>
        <rFont val="Times New Roman"/>
        <family val="1"/>
      </rPr>
      <t>2</t>
    </r>
    <r>
      <rPr>
        <sz val="11"/>
        <rFont val="ＭＳ Ｐ明朝"/>
        <family val="1"/>
        <charset val="128"/>
      </rPr>
      <t>次規制</t>
    </r>
    <phoneticPr fontId="21"/>
  </si>
  <si>
    <r>
      <rPr>
        <sz val="11"/>
        <rFont val="ＭＳ Ｐ明朝"/>
        <family val="1"/>
        <charset val="128"/>
      </rPr>
      <t>（</t>
    </r>
    <r>
      <rPr>
        <sz val="11"/>
        <rFont val="Times New Roman"/>
        <family val="1"/>
      </rPr>
      <t>250cc</t>
    </r>
    <r>
      <rPr>
        <sz val="11"/>
        <rFont val="ＭＳ Ｐ明朝"/>
        <family val="1"/>
        <charset val="128"/>
      </rPr>
      <t>超）</t>
    </r>
    <phoneticPr fontId="21"/>
  </si>
  <si>
    <r>
      <rPr>
        <sz val="11"/>
        <rFont val="Times New Roman"/>
        <family val="1"/>
      </rPr>
      <t>3</t>
    </r>
    <r>
      <rPr>
        <sz val="11"/>
        <rFont val="ＭＳ Ｐ明朝"/>
        <family val="1"/>
        <charset val="128"/>
      </rPr>
      <t>次規制</t>
    </r>
    <rPh sb="1" eb="2">
      <t>ジ</t>
    </rPh>
    <rPh sb="2" eb="4">
      <t>キセイ</t>
    </rPh>
    <phoneticPr fontId="21"/>
  </si>
  <si>
    <r>
      <rPr>
        <sz val="11"/>
        <rFont val="ＭＳ 明朝"/>
        <family val="1"/>
        <charset val="128"/>
      </rPr>
      <t>小型二輪</t>
    </r>
    <phoneticPr fontId="21"/>
  </si>
  <si>
    <r>
      <rPr>
        <sz val="11"/>
        <rFont val="ＭＳ Ｐ明朝"/>
        <family val="1"/>
        <charset val="128"/>
      </rPr>
      <t>（</t>
    </r>
    <r>
      <rPr>
        <sz val="11"/>
        <rFont val="Times New Roman"/>
        <family val="1"/>
      </rPr>
      <t>126cc-250cc</t>
    </r>
    <r>
      <rPr>
        <sz val="11"/>
        <rFont val="ＭＳ Ｐ明朝"/>
        <family val="1"/>
        <charset val="128"/>
      </rPr>
      <t>）</t>
    </r>
    <phoneticPr fontId="21"/>
  </si>
  <si>
    <t>軽二輪</t>
    <phoneticPr fontId="21"/>
  </si>
  <si>
    <t>百万回</t>
    <rPh sb="0" eb="2">
      <t>ヒャクマン</t>
    </rPh>
    <rPh sb="2" eb="3">
      <t>カイ</t>
    </rPh>
    <phoneticPr fontId="21"/>
  </si>
  <si>
    <t>始動回数</t>
    <rPh sb="0" eb="2">
      <t>シドウ</t>
    </rPh>
    <rPh sb="2" eb="4">
      <t>カイスウ</t>
    </rPh>
    <phoneticPr fontId="21"/>
  </si>
  <si>
    <r>
      <rPr>
        <sz val="11"/>
        <rFont val="ＭＳ Ｐ明朝"/>
        <family val="1"/>
        <charset val="128"/>
      </rPr>
      <t>（</t>
    </r>
    <r>
      <rPr>
        <sz val="11"/>
        <rFont val="Times New Roman"/>
        <family val="1"/>
      </rPr>
      <t>51cc-125cc</t>
    </r>
    <r>
      <rPr>
        <sz val="11"/>
        <rFont val="ＭＳ Ｐ明朝"/>
        <family val="1"/>
        <charset val="128"/>
      </rPr>
      <t>）</t>
    </r>
    <phoneticPr fontId="21"/>
  </si>
  <si>
    <r>
      <rPr>
        <sz val="11"/>
        <rFont val="ＭＳ 明朝"/>
        <family val="1"/>
        <charset val="128"/>
      </rPr>
      <t>原付二種</t>
    </r>
    <phoneticPr fontId="21"/>
  </si>
  <si>
    <r>
      <rPr>
        <sz val="11"/>
        <rFont val="ＭＳ Ｐ明朝"/>
        <family val="1"/>
        <charset val="128"/>
      </rPr>
      <t>（</t>
    </r>
    <r>
      <rPr>
        <sz val="11"/>
        <rFont val="Times New Roman"/>
        <family val="1"/>
      </rPr>
      <t>50cc</t>
    </r>
    <r>
      <rPr>
        <sz val="11"/>
        <rFont val="ＭＳ Ｐ明朝"/>
        <family val="1"/>
        <charset val="128"/>
      </rPr>
      <t>以下）</t>
    </r>
    <phoneticPr fontId="21"/>
  </si>
  <si>
    <r>
      <rPr>
        <sz val="11"/>
        <rFont val="ＭＳ 明朝"/>
        <family val="1"/>
        <charset val="128"/>
      </rPr>
      <t>原付一種</t>
    </r>
    <rPh sb="0" eb="2">
      <t>ゲンツキ</t>
    </rPh>
    <rPh sb="2" eb="4">
      <t>イッシュ</t>
    </rPh>
    <phoneticPr fontId="21"/>
  </si>
  <si>
    <t>（290cc超）</t>
  </si>
  <si>
    <r>
      <rPr>
        <sz val="11"/>
        <rFont val="ＭＳ 明朝"/>
        <family val="1"/>
        <charset val="128"/>
      </rPr>
      <t>百万台</t>
    </r>
    <r>
      <rPr>
        <sz val="11"/>
        <rFont val="Times New Roman"/>
        <family val="1"/>
      </rPr>
      <t>km</t>
    </r>
    <rPh sb="0" eb="2">
      <t>ヒャクマン</t>
    </rPh>
    <rPh sb="2" eb="3">
      <t>ダイ</t>
    </rPh>
    <phoneticPr fontId="21"/>
  </si>
  <si>
    <t>走行量</t>
    <rPh sb="0" eb="3">
      <t>ソウコウリョウ</t>
    </rPh>
    <phoneticPr fontId="21"/>
  </si>
  <si>
    <t>規制対応</t>
    <rPh sb="0" eb="2">
      <t>キセイ</t>
    </rPh>
    <rPh sb="2" eb="4">
      <t>タイオウ</t>
    </rPh>
    <phoneticPr fontId="21"/>
  </si>
  <si>
    <t>車種
（排気量）</t>
    <rPh sb="0" eb="2">
      <t>シャシュシュ</t>
    </rPh>
    <rPh sb="4" eb="7">
      <t>ハイキリョウ</t>
    </rPh>
    <phoneticPr fontId="21"/>
  </si>
  <si>
    <t>活動量</t>
    <rPh sb="0" eb="2">
      <t>カツドウ</t>
    </rPh>
    <rPh sb="2" eb="3">
      <t>リョウ</t>
    </rPh>
    <phoneticPr fontId="21"/>
  </si>
  <si>
    <t>二輪車の活動量</t>
    <rPh sb="0" eb="2">
      <t>ニリン</t>
    </rPh>
    <rPh sb="2" eb="3">
      <t>シャ</t>
    </rPh>
    <rPh sb="4" eb="6">
      <t>カツドウ</t>
    </rPh>
    <rPh sb="6" eb="7">
      <t>リョウ</t>
    </rPh>
    <phoneticPr fontId="21"/>
  </si>
  <si>
    <r>
      <t>km/m</t>
    </r>
    <r>
      <rPr>
        <vertAlign val="superscript"/>
        <sz val="11"/>
        <rFont val="Times New Roman"/>
        <family val="1"/>
      </rPr>
      <t>3</t>
    </r>
    <phoneticPr fontId="21"/>
  </si>
  <si>
    <r>
      <t>全車種</t>
    </r>
    <r>
      <rPr>
        <vertAlign val="superscript"/>
        <sz val="11"/>
        <rFont val="Times New Roman"/>
        <family val="1"/>
      </rPr>
      <t>4)</t>
    </r>
    <rPh sb="0" eb="3">
      <t>ゼンシャシュ</t>
    </rPh>
    <phoneticPr fontId="21"/>
  </si>
  <si>
    <r>
      <rPr>
        <sz val="11"/>
        <rFont val="ＭＳ 明朝"/>
        <family val="1"/>
        <charset val="128"/>
      </rPr>
      <t>天然ガス</t>
    </r>
    <rPh sb="0" eb="2">
      <t>テンネン</t>
    </rPh>
    <phoneticPr fontId="21"/>
  </si>
  <si>
    <t>km/L</t>
  </si>
  <si>
    <t>LPG</t>
    <phoneticPr fontId="21"/>
  </si>
  <si>
    <t>全車種</t>
    <rPh sb="0" eb="3">
      <t>ゼンシャシュ</t>
    </rPh>
    <phoneticPr fontId="21"/>
  </si>
  <si>
    <r>
      <rPr>
        <sz val="11"/>
        <rFont val="ＭＳ 明朝"/>
        <family val="1"/>
        <charset val="128"/>
      </rPr>
      <t>特種用途車</t>
    </r>
    <rPh sb="0" eb="2">
      <t>トクシュ</t>
    </rPh>
    <rPh sb="2" eb="4">
      <t>ヨウト</t>
    </rPh>
    <rPh sb="4" eb="5">
      <t>シャ</t>
    </rPh>
    <phoneticPr fontId="10"/>
  </si>
  <si>
    <r>
      <rPr>
        <sz val="11"/>
        <rFont val="ＭＳ 明朝"/>
        <family val="1"/>
        <charset val="128"/>
      </rPr>
      <t>普通貨物車</t>
    </r>
    <rPh sb="0" eb="2">
      <t>フツウ</t>
    </rPh>
    <rPh sb="2" eb="4">
      <t>カモツ</t>
    </rPh>
    <rPh sb="4" eb="5">
      <t>シャ</t>
    </rPh>
    <phoneticPr fontId="21"/>
  </si>
  <si>
    <r>
      <rPr>
        <sz val="11"/>
        <rFont val="ＭＳ 明朝"/>
        <family val="1"/>
        <charset val="128"/>
      </rPr>
      <t>小型貨物車</t>
    </r>
    <rPh sb="0" eb="2">
      <t>コガタ</t>
    </rPh>
    <rPh sb="2" eb="4">
      <t>カモツ</t>
    </rPh>
    <rPh sb="4" eb="5">
      <t>シャ</t>
    </rPh>
    <phoneticPr fontId="21"/>
  </si>
  <si>
    <r>
      <rPr>
        <sz val="11"/>
        <rFont val="ＭＳ 明朝"/>
        <family val="1"/>
        <charset val="128"/>
      </rPr>
      <t>バス</t>
    </r>
  </si>
  <si>
    <r>
      <rPr>
        <sz val="11"/>
        <rFont val="ＭＳ 明朝"/>
        <family val="1"/>
        <charset val="128"/>
      </rPr>
      <t>乗用車</t>
    </r>
    <rPh sb="0" eb="1">
      <t>ジョウ</t>
    </rPh>
    <rPh sb="1" eb="2">
      <t>ヨウ</t>
    </rPh>
    <rPh sb="2" eb="3">
      <t>シャ</t>
    </rPh>
    <phoneticPr fontId="21"/>
  </si>
  <si>
    <t>IE</t>
    <phoneticPr fontId="21"/>
  </si>
  <si>
    <r>
      <t>小型貨物車</t>
    </r>
    <r>
      <rPr>
        <vertAlign val="superscript"/>
        <sz val="11"/>
        <rFont val="Times New Roman"/>
        <family val="1"/>
      </rPr>
      <t>3)</t>
    </r>
    <rPh sb="0" eb="2">
      <t>コガタ</t>
    </rPh>
    <rPh sb="2" eb="4">
      <t>カモツ</t>
    </rPh>
    <rPh sb="4" eb="5">
      <t>シャ</t>
    </rPh>
    <phoneticPr fontId="21"/>
  </si>
  <si>
    <r>
      <rPr>
        <sz val="11"/>
        <rFont val="ＭＳ 明朝"/>
        <family val="1"/>
        <charset val="128"/>
      </rPr>
      <t>軽貨物車</t>
    </r>
    <rPh sb="0" eb="1">
      <t>ケイ</t>
    </rPh>
    <rPh sb="1" eb="3">
      <t>カモツ</t>
    </rPh>
    <rPh sb="3" eb="4">
      <t>シャ</t>
    </rPh>
    <phoneticPr fontId="21"/>
  </si>
  <si>
    <r>
      <rPr>
        <sz val="11"/>
        <rFont val="ＭＳ 明朝"/>
        <family val="1"/>
        <charset val="128"/>
      </rPr>
      <t>ガソリン</t>
    </r>
    <phoneticPr fontId="21"/>
  </si>
  <si>
    <r>
      <t>バス</t>
    </r>
    <r>
      <rPr>
        <vertAlign val="superscript"/>
        <sz val="11"/>
        <rFont val="Times New Roman"/>
        <family val="1"/>
      </rPr>
      <t>2)</t>
    </r>
    <phoneticPr fontId="21"/>
  </si>
  <si>
    <t>乗用車（ハイブリッド）</t>
    <rPh sb="2" eb="3">
      <t>シャ</t>
    </rPh>
    <phoneticPr fontId="21"/>
  </si>
  <si>
    <r>
      <t>乗用車（非ハイブリッド）</t>
    </r>
    <r>
      <rPr>
        <vertAlign val="superscript"/>
        <sz val="11"/>
        <rFont val="Times New Roman"/>
        <family val="1"/>
      </rPr>
      <t>1)</t>
    </r>
    <phoneticPr fontId="21"/>
  </si>
  <si>
    <t>km/L</t>
    <phoneticPr fontId="21"/>
  </si>
  <si>
    <r>
      <rPr>
        <sz val="11"/>
        <rFont val="ＭＳ 明朝"/>
        <family val="1"/>
        <charset val="128"/>
      </rPr>
      <t>軽乗用車</t>
    </r>
    <rPh sb="3" eb="4">
      <t>シャ</t>
    </rPh>
    <phoneticPr fontId="21"/>
  </si>
  <si>
    <t>単位</t>
    <rPh sb="0" eb="2">
      <t>タンイ</t>
    </rPh>
    <phoneticPr fontId="21"/>
  </si>
  <si>
    <r>
      <rPr>
        <sz val="11"/>
        <rFont val="ＭＳ 明朝"/>
        <family val="1"/>
        <charset val="128"/>
      </rPr>
      <t>車種</t>
    </r>
  </si>
  <si>
    <r>
      <rPr>
        <sz val="11"/>
        <rFont val="ＭＳ 明朝"/>
        <family val="1"/>
        <charset val="128"/>
      </rPr>
      <t>燃料種</t>
    </r>
  </si>
  <si>
    <t>自動車の燃費</t>
    <rPh sb="4" eb="6">
      <t>ネンピ</t>
    </rPh>
    <phoneticPr fontId="21"/>
  </si>
  <si>
    <r>
      <rPr>
        <sz val="11"/>
        <rFont val="ＭＳ Ｐ明朝"/>
        <family val="1"/>
        <charset val="128"/>
      </rPr>
      <t>表</t>
    </r>
    <r>
      <rPr>
        <sz val="11"/>
        <rFont val="Times New Roman"/>
        <family val="1"/>
      </rPr>
      <t>3-</t>
    </r>
    <phoneticPr fontId="21"/>
  </si>
  <si>
    <t>貨物車</t>
    <rPh sb="0" eb="2">
      <t>カモツ</t>
    </rPh>
    <rPh sb="2" eb="3">
      <t>シャ</t>
    </rPh>
    <phoneticPr fontId="10"/>
  </si>
  <si>
    <r>
      <rPr>
        <sz val="11"/>
        <rFont val="ＭＳ Ｐ明朝"/>
        <family val="1"/>
        <charset val="128"/>
      </rPr>
      <t>千</t>
    </r>
    <r>
      <rPr>
        <sz val="11"/>
        <rFont val="Times New Roman"/>
        <family val="1"/>
      </rPr>
      <t>km/</t>
    </r>
    <r>
      <rPr>
        <sz val="11"/>
        <rFont val="ＭＳ Ｐ明朝"/>
        <family val="1"/>
        <charset val="128"/>
      </rPr>
      <t>台</t>
    </r>
    <phoneticPr fontId="21"/>
  </si>
  <si>
    <r>
      <t>乗用車（ハイブリッド）</t>
    </r>
    <r>
      <rPr>
        <vertAlign val="superscript"/>
        <sz val="11"/>
        <rFont val="Times New Roman"/>
        <family val="1"/>
      </rPr>
      <t>1)</t>
    </r>
    <rPh sb="2" eb="3">
      <t>シャ</t>
    </rPh>
    <phoneticPr fontId="21"/>
  </si>
  <si>
    <t>乗用車（非ハイブリッド）</t>
    <phoneticPr fontId="21"/>
  </si>
  <si>
    <t>自動車の一台あたり年間走行量</t>
    <rPh sb="4" eb="6">
      <t>イチダイ</t>
    </rPh>
    <rPh sb="9" eb="11">
      <t>ネンカン</t>
    </rPh>
    <rPh sb="11" eb="13">
      <t>ソウコウ</t>
    </rPh>
    <rPh sb="13" eb="14">
      <t>リョウ</t>
    </rPh>
    <phoneticPr fontId="21"/>
  </si>
  <si>
    <t>千台</t>
    <phoneticPr fontId="21"/>
  </si>
  <si>
    <t>自動車の台数</t>
    <rPh sb="4" eb="6">
      <t>ダイスウ</t>
    </rPh>
    <phoneticPr fontId="21"/>
  </si>
  <si>
    <t>百万台km</t>
    <rPh sb="0" eb="3">
      <t>ヒャクマンダイ</t>
    </rPh>
    <phoneticPr fontId="21"/>
  </si>
  <si>
    <r>
      <rPr>
        <sz val="11"/>
        <rFont val="ＭＳ 明朝"/>
        <family val="1"/>
        <charset val="128"/>
      </rPr>
      <t>乗用車</t>
    </r>
    <rPh sb="0" eb="2">
      <t>ジョウヨウ</t>
    </rPh>
    <rPh sb="2" eb="3">
      <t>シャ</t>
    </rPh>
    <phoneticPr fontId="21"/>
  </si>
  <si>
    <r>
      <t>十億台</t>
    </r>
    <r>
      <rPr>
        <sz val="11"/>
        <rFont val="Times New Roman"/>
        <family val="1"/>
      </rPr>
      <t>km</t>
    </r>
    <rPh sb="0" eb="1">
      <t>ジュウ</t>
    </rPh>
    <rPh sb="1" eb="2">
      <t>オク</t>
    </rPh>
    <phoneticPr fontId="21"/>
  </si>
  <si>
    <t>自動車の走行量</t>
    <rPh sb="4" eb="7">
      <t>ソウコウリョウ</t>
    </rPh>
    <phoneticPr fontId="21"/>
  </si>
  <si>
    <r>
      <t>mg-N</t>
    </r>
    <r>
      <rPr>
        <vertAlign val="subscript"/>
        <sz val="11"/>
        <rFont val="Times New Roman"/>
        <family val="1"/>
      </rPr>
      <t>2</t>
    </r>
    <r>
      <rPr>
        <sz val="11"/>
        <rFont val="Times New Roman"/>
        <family val="1"/>
      </rPr>
      <t>O/km</t>
    </r>
    <phoneticPr fontId="21"/>
  </si>
  <si>
    <r>
      <rPr>
        <sz val="11"/>
        <rFont val="ＭＳ 明朝"/>
        <family val="1"/>
        <charset val="128"/>
      </rPr>
      <t>車種</t>
    </r>
    <rPh sb="0" eb="2">
      <t>シャシュシュ</t>
    </rPh>
    <phoneticPr fontId="21"/>
  </si>
  <si>
    <r>
      <rPr>
        <sz val="11"/>
        <rFont val="ＭＳ 明朝"/>
        <family val="1"/>
        <charset val="128"/>
      </rPr>
      <t>自動車の</t>
    </r>
    <r>
      <rPr>
        <sz val="11"/>
        <rFont val="Times New Roman"/>
        <family val="1"/>
      </rPr>
      <t>N</t>
    </r>
    <r>
      <rPr>
        <vertAlign val="subscript"/>
        <sz val="11"/>
        <rFont val="Times New Roman"/>
        <family val="1"/>
      </rPr>
      <t>2</t>
    </r>
    <r>
      <rPr>
        <sz val="11"/>
        <rFont val="Times New Roman"/>
        <family val="1"/>
      </rPr>
      <t>O</t>
    </r>
    <r>
      <rPr>
        <sz val="11"/>
        <rFont val="ＭＳ 明朝"/>
        <family val="1"/>
        <charset val="128"/>
      </rPr>
      <t>排出係数</t>
    </r>
    <rPh sb="0" eb="3">
      <t>ジドウシャ</t>
    </rPh>
    <rPh sb="7" eb="11">
      <t>ハイシュツケイスウ</t>
    </rPh>
    <phoneticPr fontId="21"/>
  </si>
  <si>
    <r>
      <t>mg-CH</t>
    </r>
    <r>
      <rPr>
        <vertAlign val="subscript"/>
        <sz val="11"/>
        <rFont val="Times New Roman"/>
        <family val="1"/>
      </rPr>
      <t>4</t>
    </r>
    <r>
      <rPr>
        <sz val="11"/>
        <rFont val="Times New Roman"/>
        <family val="1"/>
      </rPr>
      <t>/km</t>
    </r>
    <phoneticPr fontId="21"/>
  </si>
  <si>
    <r>
      <rPr>
        <sz val="11"/>
        <rFont val="ＭＳ 明朝"/>
        <family val="1"/>
        <charset val="128"/>
      </rPr>
      <t>自動車の</t>
    </r>
    <r>
      <rPr>
        <sz val="11"/>
        <rFont val="Times New Roman"/>
        <family val="1"/>
      </rPr>
      <t>CH</t>
    </r>
    <r>
      <rPr>
        <vertAlign val="subscript"/>
        <sz val="11"/>
        <rFont val="Times New Roman"/>
        <family val="1"/>
      </rPr>
      <t>4</t>
    </r>
    <r>
      <rPr>
        <sz val="11"/>
        <rFont val="ＭＳ 明朝"/>
        <family val="1"/>
        <charset val="128"/>
      </rPr>
      <t>排出係数</t>
    </r>
    <rPh sb="0" eb="3">
      <t>ジドウシャ</t>
    </rPh>
    <phoneticPr fontId="21"/>
  </si>
  <si>
    <t>A320</t>
    <phoneticPr fontId="21"/>
  </si>
  <si>
    <t>B777-200/300</t>
    <phoneticPr fontId="21"/>
  </si>
  <si>
    <t>B767-300</t>
    <phoneticPr fontId="21"/>
  </si>
  <si>
    <t>B747-400</t>
    <phoneticPr fontId="21"/>
  </si>
  <si>
    <r>
      <rPr>
        <sz val="11"/>
        <rFont val="ＭＳ 明朝"/>
        <family val="1"/>
        <charset val="128"/>
      </rPr>
      <t>千回</t>
    </r>
    <rPh sb="0" eb="1">
      <t>セン</t>
    </rPh>
    <rPh sb="1" eb="2">
      <t>カイ</t>
    </rPh>
    <phoneticPr fontId="21"/>
  </si>
  <si>
    <t>B747SR</t>
    <phoneticPr fontId="21"/>
  </si>
  <si>
    <t>B737-800</t>
    <phoneticPr fontId="21"/>
  </si>
  <si>
    <t>B737-300/400/500</t>
    <phoneticPr fontId="21"/>
  </si>
  <si>
    <t>機種</t>
    <rPh sb="0" eb="2">
      <t>キシュ</t>
    </rPh>
    <phoneticPr fontId="21"/>
  </si>
  <si>
    <t>ジェット機の主な機種別の離着陸回数（2001年度以降）</t>
    <rPh sb="4" eb="5">
      <t>キ</t>
    </rPh>
    <rPh sb="6" eb="7">
      <t>オモ</t>
    </rPh>
    <rPh sb="8" eb="10">
      <t>キシュ</t>
    </rPh>
    <rPh sb="10" eb="11">
      <t>ベツ</t>
    </rPh>
    <rPh sb="12" eb="13">
      <t>リ</t>
    </rPh>
    <rPh sb="13" eb="14">
      <t>チャク</t>
    </rPh>
    <rPh sb="15" eb="17">
      <t>カイスウ</t>
    </rPh>
    <rPh sb="22" eb="23">
      <t>ネン</t>
    </rPh>
    <rPh sb="23" eb="24">
      <t>ド</t>
    </rPh>
    <rPh sb="24" eb="26">
      <t>イコウ</t>
    </rPh>
    <phoneticPr fontId="21"/>
  </si>
  <si>
    <r>
      <rPr>
        <sz val="11"/>
        <rFont val="ＭＳ 明朝"/>
        <family val="1"/>
        <charset val="128"/>
      </rPr>
      <t>千</t>
    </r>
    <r>
      <rPr>
        <sz val="11"/>
        <rFont val="Times New Roman"/>
        <family val="1"/>
      </rPr>
      <t>kL</t>
    </r>
    <rPh sb="0" eb="1">
      <t>セン</t>
    </rPh>
    <phoneticPr fontId="21"/>
  </si>
  <si>
    <r>
      <rPr>
        <sz val="11"/>
        <rFont val="ＭＳ 明朝"/>
        <family val="1"/>
        <charset val="128"/>
      </rPr>
      <t>航空ガソリン消費量</t>
    </r>
    <rPh sb="0" eb="2">
      <t>コウクウ</t>
    </rPh>
    <rPh sb="6" eb="9">
      <t>ショウヒリョウ</t>
    </rPh>
    <phoneticPr fontId="21"/>
  </si>
  <si>
    <r>
      <rPr>
        <sz val="11"/>
        <rFont val="ＭＳ 明朝"/>
        <family val="1"/>
        <charset val="128"/>
      </rPr>
      <t>ジェット燃料巡航時消費量</t>
    </r>
    <rPh sb="4" eb="6">
      <t>ネンリョウ</t>
    </rPh>
    <rPh sb="6" eb="8">
      <t>ジュンコウ</t>
    </rPh>
    <rPh sb="8" eb="9">
      <t>ジ</t>
    </rPh>
    <rPh sb="9" eb="12">
      <t>ショウヒリョウ</t>
    </rPh>
    <phoneticPr fontId="21"/>
  </si>
  <si>
    <r>
      <rPr>
        <sz val="11"/>
        <rFont val="ＭＳ 明朝"/>
        <family val="1"/>
        <charset val="128"/>
      </rPr>
      <t>離着陸回</t>
    </r>
    <r>
      <rPr>
        <sz val="11"/>
        <rFont val="ＭＳ 明朝"/>
        <family val="1"/>
        <charset val="128"/>
      </rPr>
      <t>数</t>
    </r>
    <rPh sb="0" eb="3">
      <t>リチャクリク</t>
    </rPh>
    <rPh sb="3" eb="4">
      <t>カイ</t>
    </rPh>
    <rPh sb="4" eb="5">
      <t>スウ</t>
    </rPh>
    <phoneticPr fontId="21"/>
  </si>
  <si>
    <r>
      <rPr>
        <sz val="11"/>
        <rFont val="ＭＳ 明朝"/>
        <family val="1"/>
        <charset val="128"/>
      </rPr>
      <t>項目</t>
    </r>
    <rPh sb="0" eb="2">
      <t>コウモク</t>
    </rPh>
    <phoneticPr fontId="21"/>
  </si>
  <si>
    <t>航空機からの排出の算定に使用する活動量</t>
    <rPh sb="6" eb="8">
      <t>ハイシュツ</t>
    </rPh>
    <rPh sb="9" eb="11">
      <t>サンテイ</t>
    </rPh>
    <rPh sb="12" eb="14">
      <t>シヨウ</t>
    </rPh>
    <rPh sb="16" eb="19">
      <t>カツドウリョウ</t>
    </rPh>
    <phoneticPr fontId="21"/>
  </si>
  <si>
    <r>
      <rPr>
        <b/>
        <sz val="14"/>
        <rFont val="ＭＳ 明朝"/>
        <family val="1"/>
        <charset val="128"/>
      </rPr>
      <t>運輸部門（</t>
    </r>
    <r>
      <rPr>
        <b/>
        <sz val="14"/>
        <rFont val="Times New Roman"/>
        <family val="1"/>
      </rPr>
      <t>1.A.3</t>
    </r>
    <r>
      <rPr>
        <b/>
        <sz val="14"/>
        <rFont val="ＭＳ 明朝"/>
        <family val="1"/>
        <charset val="128"/>
      </rPr>
      <t>）</t>
    </r>
    <r>
      <rPr>
        <b/>
        <sz val="14"/>
        <rFont val="Times New Roman"/>
        <family val="1"/>
      </rPr>
      <t>CH</t>
    </r>
    <r>
      <rPr>
        <b/>
        <vertAlign val="subscript"/>
        <sz val="14"/>
        <rFont val="Times New Roman"/>
        <family val="1"/>
      </rPr>
      <t>4</t>
    </r>
    <r>
      <rPr>
        <b/>
        <sz val="14"/>
        <rFont val="ＭＳ 明朝"/>
        <family val="1"/>
        <charset val="128"/>
      </rPr>
      <t>、</t>
    </r>
    <r>
      <rPr>
        <b/>
        <sz val="14"/>
        <rFont val="Times New Roman"/>
        <family val="1"/>
      </rPr>
      <t xml:space="preserve"> N</t>
    </r>
    <r>
      <rPr>
        <b/>
        <vertAlign val="subscript"/>
        <sz val="14"/>
        <rFont val="Times New Roman"/>
        <family val="1"/>
      </rPr>
      <t>2</t>
    </r>
    <r>
      <rPr>
        <b/>
        <sz val="14"/>
        <rFont val="Times New Roman"/>
        <family val="1"/>
      </rPr>
      <t>O</t>
    </r>
    <r>
      <rPr>
        <b/>
        <sz val="14"/>
        <rFont val="ＭＳ 明朝"/>
        <family val="1"/>
        <charset val="128"/>
      </rPr>
      <t>の各種表</t>
    </r>
    <phoneticPr fontId="21"/>
  </si>
  <si>
    <t>BFG_CG_EF</t>
    <phoneticPr fontId="4"/>
  </si>
  <si>
    <t>https://www.nies.go.jp/gio/copyright/index.html</t>
    <phoneticPr fontId="4"/>
  </si>
  <si>
    <t>コークス炉ガスのフレアリング量のうち石油等消費動態統計未計上分</t>
    <rPh sb="4" eb="5">
      <t>ロ</t>
    </rPh>
    <rPh sb="14" eb="15">
      <t>リョウ</t>
    </rPh>
    <rPh sb="27" eb="28">
      <t>ミ</t>
    </rPh>
    <rPh sb="28" eb="30">
      <t>ケイジョウ</t>
    </rPh>
    <rPh sb="30" eb="31">
      <t>ブン</t>
    </rPh>
    <phoneticPr fontId="5"/>
  </si>
  <si>
    <t>区分</t>
    <rPh sb="0" eb="2">
      <t>クブン</t>
    </rPh>
    <phoneticPr fontId="21"/>
  </si>
  <si>
    <t>シート名</t>
    <rPh sb="3" eb="4">
      <t>メイ</t>
    </rPh>
    <phoneticPr fontId="4"/>
  </si>
  <si>
    <r>
      <rPr>
        <sz val="11"/>
        <color theme="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21"/>
  </si>
  <si>
    <r>
      <t>2023</t>
    </r>
    <r>
      <rPr>
        <sz val="12"/>
        <rFont val="ＭＳ 明朝"/>
        <family val="1"/>
        <charset val="128"/>
      </rPr>
      <t>年</t>
    </r>
    <r>
      <rPr>
        <sz val="12"/>
        <rFont val="Times New Roman"/>
        <family val="1"/>
      </rPr>
      <t>5</t>
    </r>
    <r>
      <rPr>
        <sz val="12"/>
        <rFont val="ＭＳ 明朝"/>
        <family val="1"/>
        <charset val="128"/>
      </rPr>
      <t>月</t>
    </r>
    <rPh sb="4" eb="5">
      <t>ネン</t>
    </rPh>
    <rPh sb="6" eb="7">
      <t>ガツ</t>
    </rPh>
    <phoneticPr fontId="4"/>
  </si>
  <si>
    <r>
      <rPr>
        <sz val="11"/>
        <rFont val="ＭＳ 明朝"/>
        <family val="1"/>
        <charset val="128"/>
      </rPr>
      <t>表番号（表</t>
    </r>
    <r>
      <rPr>
        <sz val="11"/>
        <rFont val="Times New Roman"/>
        <family val="1"/>
      </rPr>
      <t>3-</t>
    </r>
    <r>
      <rPr>
        <sz val="11"/>
        <rFont val="ＭＳ 明朝"/>
        <family val="1"/>
        <charset val="128"/>
      </rPr>
      <t>）</t>
    </r>
    <rPh sb="0" eb="1">
      <t>ヒョウ</t>
    </rPh>
    <rPh sb="1" eb="3">
      <t>バンゴウ</t>
    </rPh>
    <rPh sb="4" eb="5">
      <t>ヒョウ</t>
    </rPh>
    <phoneticPr fontId="4"/>
  </si>
  <si>
    <r>
      <rPr>
        <sz val="11"/>
        <color theme="1"/>
        <rFont val="ＭＳ 明朝"/>
        <family val="1"/>
        <charset val="128"/>
      </rPr>
      <t>内容</t>
    </r>
    <rPh sb="0" eb="2">
      <t>ナイヨウ</t>
    </rPh>
    <phoneticPr fontId="4"/>
  </si>
  <si>
    <r>
      <rPr>
        <sz val="11"/>
        <rFont val="ＭＳ 明朝"/>
        <family val="1"/>
        <charset val="128"/>
      </rPr>
      <t>－</t>
    </r>
    <phoneticPr fontId="21"/>
  </si>
  <si>
    <r>
      <rPr>
        <sz val="11"/>
        <color theme="1"/>
        <rFont val="ＭＳ 明朝"/>
        <family val="1"/>
        <charset val="128"/>
      </rPr>
      <t>本シート</t>
    </r>
    <rPh sb="0" eb="1">
      <t>ホン</t>
    </rPh>
    <phoneticPr fontId="21"/>
  </si>
  <si>
    <r>
      <rPr>
        <sz val="11"/>
        <color theme="1"/>
        <rFont val="ＭＳ 明朝"/>
        <family val="1"/>
        <charset val="128"/>
      </rPr>
      <t>燃料の燃焼（</t>
    </r>
    <r>
      <rPr>
        <sz val="11"/>
        <color theme="1"/>
        <rFont val="Times New Roman"/>
        <family val="1"/>
      </rPr>
      <t>1.A</t>
    </r>
    <r>
      <rPr>
        <sz val="11"/>
        <color theme="1"/>
        <rFont val="ＭＳ 明朝"/>
        <family val="1"/>
        <charset val="128"/>
      </rPr>
      <t>）からの温室効果ガス排出量</t>
    </r>
    <rPh sb="13" eb="15">
      <t>オンシツ</t>
    </rPh>
    <rPh sb="15" eb="17">
      <t>コウカ</t>
    </rPh>
    <phoneticPr fontId="4"/>
  </si>
  <si>
    <r>
      <rPr>
        <sz val="11"/>
        <color theme="1"/>
        <rFont val="ＭＳ 明朝"/>
        <family val="1"/>
        <charset val="128"/>
      </rPr>
      <t>燃料の燃焼（</t>
    </r>
    <r>
      <rPr>
        <sz val="11"/>
        <color theme="1"/>
        <rFont val="Times New Roman"/>
        <family val="1"/>
      </rPr>
      <t>1.A</t>
    </r>
    <r>
      <rPr>
        <sz val="11"/>
        <color theme="1"/>
        <rFont val="ＭＳ 明朝"/>
        <family val="1"/>
        <charset val="128"/>
      </rPr>
      <t>）からの温室効果ガス排出量に関連する指標の推移</t>
    </r>
    <rPh sb="0" eb="2">
      <t>ネンリョウ</t>
    </rPh>
    <rPh sb="3" eb="5">
      <t>ネンショウ</t>
    </rPh>
    <rPh sb="13" eb="15">
      <t>オンシツ</t>
    </rPh>
    <rPh sb="15" eb="17">
      <t>コウカ</t>
    </rPh>
    <rPh sb="19" eb="21">
      <t>ハイシュツ</t>
    </rPh>
    <rPh sb="21" eb="22">
      <t>リョウ</t>
    </rPh>
    <rPh sb="23" eb="25">
      <t>カンレン</t>
    </rPh>
    <rPh sb="27" eb="29">
      <t>シヒョウ</t>
    </rPh>
    <rPh sb="30" eb="32">
      <t>スイイ</t>
    </rPh>
    <phoneticPr fontId="21"/>
  </si>
  <si>
    <r>
      <rPr>
        <sz val="11"/>
        <rFont val="ＭＳ 明朝"/>
        <family val="1"/>
        <charset val="128"/>
      </rPr>
      <t>レファレンスアプローチと部門別アプローチ　概要</t>
    </r>
    <rPh sb="21" eb="23">
      <t>ガイヨウ</t>
    </rPh>
    <phoneticPr fontId="4"/>
  </si>
  <si>
    <r>
      <rPr>
        <sz val="11"/>
        <rFont val="ＭＳ 明朝"/>
        <family val="1"/>
        <charset val="128"/>
      </rPr>
      <t>レファレンスアプローチと部門別アプローチ　詳細</t>
    </r>
    <rPh sb="12" eb="14">
      <t>ブモン</t>
    </rPh>
    <rPh sb="14" eb="15">
      <t>ベツ</t>
    </rPh>
    <rPh sb="21" eb="23">
      <t>ショウサイ</t>
    </rPh>
    <phoneticPr fontId="4"/>
  </si>
  <si>
    <r>
      <rPr>
        <sz val="11"/>
        <color theme="1"/>
        <rFont val="ＭＳ 明朝"/>
        <family val="1"/>
        <charset val="128"/>
      </rPr>
      <t>エネルギー源別炭素排出係数</t>
    </r>
  </si>
  <si>
    <r>
      <rPr>
        <sz val="11"/>
        <color theme="1"/>
        <rFont val="ＭＳ 明朝"/>
        <family val="1"/>
        <charset val="128"/>
      </rPr>
      <t>高炉ガス・一般ガスの炭素排出係数の算定過程</t>
    </r>
    <rPh sb="5" eb="7">
      <t>イッパン</t>
    </rPh>
    <phoneticPr fontId="4"/>
  </si>
  <si>
    <r>
      <rPr>
        <sz val="11"/>
        <color theme="1"/>
        <rFont val="ＭＳ 明朝"/>
        <family val="1"/>
        <charset val="128"/>
      </rPr>
      <t>部門別エネルギー消費量</t>
    </r>
    <phoneticPr fontId="4"/>
  </si>
  <si>
    <r>
      <rPr>
        <sz val="11"/>
        <color theme="1"/>
        <rFont val="ＭＳ 明朝"/>
        <family val="1"/>
        <charset val="128"/>
      </rPr>
      <t>エネルギー源別の高位発熱量の推移</t>
    </r>
    <rPh sb="6" eb="7">
      <t>ベツ</t>
    </rPh>
    <phoneticPr fontId="4"/>
  </si>
  <si>
    <r>
      <rPr>
        <sz val="11"/>
        <color theme="1"/>
        <rFont val="ＭＳ 明朝"/>
        <family val="1"/>
        <charset val="128"/>
      </rPr>
      <t>燃料の燃焼（</t>
    </r>
    <r>
      <rPr>
        <sz val="11"/>
        <color theme="1"/>
        <rFont val="Times New Roman"/>
        <family val="1"/>
      </rPr>
      <t>1.A</t>
    </r>
    <r>
      <rPr>
        <sz val="11"/>
        <color theme="1"/>
        <rFont val="ＭＳ 明朝"/>
        <family val="1"/>
        <charset val="128"/>
      </rPr>
      <t>）の各種表</t>
    </r>
    <rPh sb="11" eb="13">
      <t>カクシュ</t>
    </rPh>
    <rPh sb="13" eb="14">
      <t>ヒョウ</t>
    </rPh>
    <phoneticPr fontId="4"/>
  </si>
  <si>
    <r>
      <rPr>
        <sz val="11"/>
        <rFont val="ＭＳ 明朝"/>
        <family val="1"/>
        <charset val="128"/>
      </rPr>
      <t>運輸部門（</t>
    </r>
    <r>
      <rPr>
        <sz val="11"/>
        <rFont val="Times New Roman"/>
        <family val="1"/>
      </rPr>
      <t>1.A.3</t>
    </r>
    <r>
      <rPr>
        <sz val="11"/>
        <rFont val="ＭＳ 明朝"/>
        <family val="1"/>
        <charset val="128"/>
      </rPr>
      <t>）</t>
    </r>
    <r>
      <rPr>
        <sz val="11"/>
        <rFont val="Times New Roman"/>
        <family val="1"/>
      </rPr>
      <t>CH</t>
    </r>
    <r>
      <rPr>
        <vertAlign val="subscript"/>
        <sz val="11"/>
        <rFont val="Times New Roman"/>
        <family val="1"/>
      </rPr>
      <t>4</t>
    </r>
    <r>
      <rPr>
        <sz val="11"/>
        <rFont val="ＭＳ 明朝"/>
        <family val="1"/>
        <charset val="128"/>
      </rPr>
      <t>、</t>
    </r>
    <r>
      <rPr>
        <sz val="11"/>
        <rFont val="Times New Roman"/>
        <family val="1"/>
      </rPr>
      <t xml:space="preserve"> N</t>
    </r>
    <r>
      <rPr>
        <vertAlign val="subscript"/>
        <sz val="11"/>
        <rFont val="Times New Roman"/>
        <family val="1"/>
      </rPr>
      <t>2</t>
    </r>
    <r>
      <rPr>
        <sz val="11"/>
        <rFont val="Times New Roman"/>
        <family val="1"/>
      </rPr>
      <t>O</t>
    </r>
    <r>
      <rPr>
        <sz val="11"/>
        <rFont val="ＭＳ 明朝"/>
        <family val="1"/>
        <charset val="128"/>
      </rPr>
      <t>の各種表</t>
    </r>
    <rPh sb="0" eb="2">
      <t>ウンユ</t>
    </rPh>
    <rPh sb="2" eb="4">
      <t>ブモン</t>
    </rPh>
    <rPh sb="20" eb="22">
      <t>カクシュ</t>
    </rPh>
    <rPh sb="22" eb="23">
      <t>ヒョウ</t>
    </rPh>
    <phoneticPr fontId="4"/>
  </si>
  <si>
    <r>
      <rPr>
        <sz val="11"/>
        <color theme="1"/>
        <rFont val="ＭＳ 明朝"/>
        <family val="1"/>
        <charset val="128"/>
      </rPr>
      <t>廃棄物の焼却等（エネルギー分野での報告）（</t>
    </r>
    <r>
      <rPr>
        <sz val="11"/>
        <color theme="1"/>
        <rFont val="Times New Roman"/>
        <family val="1"/>
      </rPr>
      <t>1.A.</t>
    </r>
    <r>
      <rPr>
        <sz val="11"/>
        <color theme="1"/>
        <rFont val="ＭＳ 明朝"/>
        <family val="1"/>
        <charset val="128"/>
      </rPr>
      <t>）における排出量</t>
    </r>
    <phoneticPr fontId="4"/>
  </si>
  <si>
    <r>
      <rPr>
        <sz val="11"/>
        <color theme="1"/>
        <rFont val="ＭＳ 明朝"/>
        <family val="1"/>
        <charset val="128"/>
      </rPr>
      <t>燃料からの漏出（</t>
    </r>
    <r>
      <rPr>
        <sz val="11"/>
        <color theme="1"/>
        <rFont val="Times New Roman"/>
        <family val="1"/>
      </rPr>
      <t>1.B</t>
    </r>
    <r>
      <rPr>
        <sz val="11"/>
        <color theme="1"/>
        <rFont val="ＭＳ 明朝"/>
        <family val="1"/>
        <charset val="128"/>
      </rPr>
      <t>）の温室効果ガス排出量</t>
    </r>
    <phoneticPr fontId="4"/>
  </si>
  <si>
    <r>
      <rPr>
        <sz val="11"/>
        <color theme="1"/>
        <rFont val="ＭＳ 明朝"/>
        <family val="1"/>
        <charset val="128"/>
      </rPr>
      <t>燃料からの漏出（</t>
    </r>
    <r>
      <rPr>
        <sz val="11"/>
        <color theme="1"/>
        <rFont val="Times New Roman"/>
        <family val="1"/>
      </rPr>
      <t>1.B</t>
    </r>
    <r>
      <rPr>
        <sz val="11"/>
        <color theme="1"/>
        <rFont val="ＭＳ 明朝"/>
        <family val="1"/>
        <charset val="128"/>
      </rPr>
      <t>）、二酸化炭素の輸送と貯留（</t>
    </r>
    <r>
      <rPr>
        <sz val="11"/>
        <color theme="1"/>
        <rFont val="Times New Roman"/>
        <family val="1"/>
      </rPr>
      <t>1.C</t>
    </r>
    <r>
      <rPr>
        <sz val="11"/>
        <color theme="1"/>
        <rFont val="ＭＳ 明朝"/>
        <family val="1"/>
        <charset val="128"/>
      </rPr>
      <t>）の各種表</t>
    </r>
    <rPh sb="13" eb="18">
      <t>ニサンカタンソ</t>
    </rPh>
    <rPh sb="19" eb="21">
      <t>ユソウ</t>
    </rPh>
    <rPh sb="22" eb="24">
      <t>チョリュウ</t>
    </rPh>
    <rPh sb="30" eb="32">
      <t>カクシュ</t>
    </rPh>
    <rPh sb="32" eb="33">
      <t>ヒョウ</t>
    </rPh>
    <phoneticPr fontId="4"/>
  </si>
  <si>
    <r>
      <rPr>
        <sz val="10.5"/>
        <color theme="1"/>
        <rFont val="ＭＳ 明朝"/>
        <family val="1"/>
        <charset val="128"/>
      </rPr>
      <t>※データをご使用の際は、「</t>
    </r>
    <r>
      <rPr>
        <sz val="10.5"/>
        <color theme="1"/>
        <rFont val="Times New Roman"/>
        <family val="1"/>
      </rPr>
      <t>GIO</t>
    </r>
    <r>
      <rPr>
        <sz val="10.5"/>
        <color theme="1"/>
        <rFont val="ＭＳ 明朝"/>
        <family val="1"/>
        <charset val="128"/>
      </rPr>
      <t>サイトポリシー」をご覧ください。</t>
    </r>
    <rPh sb="26" eb="27">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</si>
</sst>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Red]\-#,##0.0"/>
    <numFmt numFmtId="177" formatCode="0.0"/>
    <numFmt numFmtId="178" formatCode="0.0%"/>
    <numFmt numFmtId="179" formatCode="0.000_ "/>
    <numFmt numFmtId="180" formatCode="#,##0.0_ ;[Red]\-#,##0.0\ "/>
    <numFmt numFmtId="181" formatCode="#,##0_ "/>
    <numFmt numFmtId="182" formatCode="0.E+00"/>
    <numFmt numFmtId="183" formatCode="#,##0.000;[Red]\-#,##0.000"/>
    <numFmt numFmtId="184" formatCode="#,##0_);[Red]\(#,##0\)"/>
    <numFmt numFmtId="185" formatCode="0.0.E+00"/>
    <numFmt numFmtId="186" formatCode="#,##0.0000;[Red]\-#,##0.0000"/>
    <numFmt numFmtId="187" formatCode="0.000000_);[Red]\(0.000000\)"/>
    <numFmt numFmtId="188" formatCode="#,##0.0_);[Red]\(#,##0.0\)"/>
    <numFmt numFmtId="189" formatCode="#,##0;[Red]\-#,##0;&quot;NO&quot;"/>
    <numFmt numFmtId="190" formatCode="#,##0.0"/>
  </numFmts>
  <fonts count="73">
    <font>
      <sz val="11"/>
      <color theme="1"/>
      <name val="Times New Roman"/>
      <family val="2"/>
      <charset val="128"/>
    </font>
    <font>
      <sz val="11"/>
      <color theme="1"/>
      <name val="ＭＳ 明朝"/>
      <family val="2"/>
      <charset val="128"/>
      <scheme val="minor"/>
    </font>
    <font>
      <sz val="11"/>
      <color theme="1"/>
      <name val="Times New Roman"/>
      <family val="2"/>
      <charset val="128"/>
    </font>
    <font>
      <sz val="11"/>
      <name val="Times New Roman"/>
      <family val="1"/>
    </font>
    <font>
      <sz val="6"/>
      <name val="Times New Roman"/>
      <family val="2"/>
      <charset val="128"/>
    </font>
    <font>
      <sz val="6"/>
      <name val="ＭＳ Ｐ明朝"/>
      <family val="1"/>
      <charset val="128"/>
    </font>
    <font>
      <sz val="11"/>
      <name val="ＭＳ Ｐ明朝"/>
      <family val="1"/>
      <charset val="128"/>
    </font>
    <font>
      <sz val="6"/>
      <name val="ＭＳ 明朝"/>
      <family val="3"/>
      <charset val="128"/>
      <scheme val="minor"/>
    </font>
    <font>
      <sz val="9"/>
      <name val="Times New Roman"/>
      <family val="1"/>
    </font>
    <font>
      <sz val="11"/>
      <name val="Century"/>
      <family val="1"/>
    </font>
    <font>
      <sz val="11"/>
      <name val="ＭＳ 明朝"/>
      <family val="1"/>
      <charset val="128"/>
    </font>
    <font>
      <sz val="12"/>
      <name val="ＭＳ Ｐゴシック"/>
      <family val="3"/>
      <charset val="128"/>
    </font>
    <font>
      <b/>
      <sz val="11"/>
      <name val="Times New Roman"/>
      <family val="1"/>
    </font>
    <font>
      <i/>
      <sz val="11"/>
      <name val="Times New Roman"/>
      <family val="1"/>
    </font>
    <font>
      <sz val="6"/>
      <name val="ＭＳ 明朝"/>
      <family val="1"/>
      <charset val="128"/>
    </font>
    <font>
      <sz val="11"/>
      <color theme="1"/>
      <name val="Times New Roman"/>
      <family val="1"/>
    </font>
    <font>
      <sz val="11"/>
      <color theme="1"/>
      <name val="ＭＳ Ｐ明朝"/>
      <family val="1"/>
      <charset val="128"/>
    </font>
    <font>
      <vertAlign val="subscript"/>
      <sz val="11"/>
      <name val="Times New Roman"/>
      <family val="1"/>
    </font>
    <font>
      <sz val="11"/>
      <color theme="0"/>
      <name val="Times New Roman"/>
      <family val="1"/>
    </font>
    <font>
      <sz val="11"/>
      <color rgb="FFFF0000"/>
      <name val="ＭＳ Ｐ明朝"/>
      <family val="1"/>
      <charset val="128"/>
    </font>
    <font>
      <vertAlign val="superscript"/>
      <sz val="11"/>
      <name val="Times New Roman"/>
      <family val="1"/>
    </font>
    <font>
      <sz val="6"/>
      <name val="ＭＳ Ｐゴシック"/>
      <family val="3"/>
      <charset val="128"/>
    </font>
    <font>
      <sz val="12"/>
      <name val="Times New Roman"/>
      <family val="1"/>
    </font>
    <font>
      <sz val="10"/>
      <name val="Times New Roman"/>
      <family val="1"/>
    </font>
    <font>
      <sz val="10"/>
      <name val="ＭＳ Ｐ明朝"/>
      <family val="1"/>
      <charset val="128"/>
    </font>
    <font>
      <sz val="10"/>
      <name val="ＭＳ 明朝"/>
      <family val="1"/>
      <charset val="128"/>
    </font>
    <font>
      <b/>
      <sz val="11"/>
      <name val="ＭＳ 明朝"/>
      <family val="1"/>
      <charset val="128"/>
    </font>
    <font>
      <b/>
      <u/>
      <sz val="11"/>
      <name val="Times New Roman"/>
      <family val="1"/>
    </font>
    <font>
      <b/>
      <u/>
      <sz val="11"/>
      <name val="ＭＳ 明朝"/>
      <family val="1"/>
      <charset val="128"/>
    </font>
    <font>
      <b/>
      <sz val="11"/>
      <name val="ＭＳ Ｐゴシック"/>
      <family val="3"/>
      <charset val="128"/>
    </font>
    <font>
      <vertAlign val="superscript"/>
      <sz val="10"/>
      <name val="Times New Roman"/>
      <family val="1"/>
    </font>
    <font>
      <vertAlign val="subscript"/>
      <sz val="9"/>
      <name val="Times New Roman"/>
      <family val="1"/>
    </font>
    <font>
      <sz val="9"/>
      <name val="ＭＳ 明朝"/>
      <family val="1"/>
      <charset val="128"/>
    </font>
    <font>
      <sz val="9"/>
      <name val="ＭＳ Ｐ明朝"/>
      <family val="1"/>
      <charset val="128"/>
    </font>
    <font>
      <sz val="6"/>
      <name val="Osaka"/>
      <family val="3"/>
      <charset val="128"/>
    </font>
    <font>
      <sz val="16"/>
      <name val="Times New Roman"/>
      <family val="1"/>
    </font>
    <font>
      <vertAlign val="subscript"/>
      <sz val="10"/>
      <name val="Times New Roman"/>
      <family val="1"/>
    </font>
    <font>
      <sz val="10"/>
      <color theme="1"/>
      <name val="Times New Roman"/>
      <family val="1"/>
    </font>
    <font>
      <vertAlign val="superscript"/>
      <sz val="10"/>
      <color theme="1"/>
      <name val="Times New Roman"/>
      <family val="1"/>
    </font>
    <font>
      <sz val="10"/>
      <color theme="1"/>
      <name val="ＭＳ Ｐ明朝"/>
      <family val="1"/>
      <charset val="128"/>
    </font>
    <font>
      <sz val="11"/>
      <color theme="1"/>
      <name val="ＭＳ 明朝"/>
      <family val="2"/>
      <charset val="128"/>
      <scheme val="minor"/>
    </font>
    <font>
      <vertAlign val="subscript"/>
      <sz val="10"/>
      <color theme="1"/>
      <name val="Times New Roman"/>
      <family val="1"/>
    </font>
    <font>
      <sz val="10"/>
      <color rgb="FFFF0000"/>
      <name val="Times New Roman"/>
      <family val="1"/>
    </font>
    <font>
      <sz val="10"/>
      <color theme="1"/>
      <name val="ＭＳ 明朝"/>
      <family val="1"/>
      <charset val="128"/>
    </font>
    <font>
      <b/>
      <sz val="14"/>
      <name val="Times New Roman"/>
      <family val="1"/>
    </font>
    <font>
      <b/>
      <sz val="14"/>
      <name val="ＭＳ Ｐゴシック"/>
      <family val="3"/>
      <charset val="128"/>
    </font>
    <font>
      <u/>
      <sz val="11"/>
      <color indexed="12"/>
      <name val="ＭＳ Ｐゴシック"/>
      <family val="3"/>
      <charset val="128"/>
    </font>
    <font>
      <u/>
      <sz val="11"/>
      <color indexed="12"/>
      <name val="Times New Roman"/>
      <family val="1"/>
    </font>
    <font>
      <sz val="10"/>
      <color rgb="FFFF0000"/>
      <name val="ＭＳ Ｐ明朝"/>
      <family val="1"/>
      <charset val="128"/>
    </font>
    <font>
      <sz val="11"/>
      <color theme="1"/>
      <name val="ＭＳ 明朝"/>
      <family val="1"/>
      <charset val="128"/>
    </font>
    <font>
      <i/>
      <sz val="9"/>
      <name val="Times New Roman"/>
      <family val="1"/>
    </font>
    <font>
      <sz val="11"/>
      <name val="Times New Roman"/>
      <family val="1"/>
      <charset val="128"/>
    </font>
    <font>
      <sz val="10"/>
      <name val="Times New Roman"/>
      <family val="1"/>
      <charset val="128"/>
    </font>
    <font>
      <vertAlign val="superscript"/>
      <sz val="11"/>
      <name val="ＭＳ 明朝"/>
      <family val="1"/>
      <charset val="128"/>
    </font>
    <font>
      <b/>
      <sz val="14"/>
      <name val="Times New Roman"/>
      <family val="3"/>
      <charset val="128"/>
    </font>
    <font>
      <sz val="11"/>
      <color rgb="FFFFFFFF"/>
      <name val="Times New Roman"/>
      <family val="1"/>
    </font>
    <font>
      <u/>
      <sz val="11"/>
      <color rgb="FF0000FF"/>
      <name val="Times New Roman"/>
      <family val="2"/>
      <charset val="128"/>
    </font>
    <font>
      <sz val="11"/>
      <name val="ＭＳ Ｐゴシック"/>
      <family val="3"/>
      <charset val="128"/>
    </font>
    <font>
      <sz val="9"/>
      <name val="Meiryo UI"/>
      <family val="1"/>
      <charset val="128"/>
    </font>
    <font>
      <sz val="9"/>
      <name val="Times New Roman"/>
      <family val="1"/>
      <charset val="128"/>
    </font>
    <font>
      <sz val="10"/>
      <name val="Meiryo UI"/>
      <family val="1"/>
      <charset val="128"/>
    </font>
    <font>
      <sz val="11"/>
      <color theme="1"/>
      <name val="ＭＳ Ｐゴシック"/>
      <family val="2"/>
      <charset val="128"/>
    </font>
    <font>
      <b/>
      <sz val="14"/>
      <name val="ＭＳ 明朝"/>
      <family val="1"/>
      <charset val="128"/>
    </font>
    <font>
      <b/>
      <sz val="14"/>
      <name val="Times New Roman"/>
      <family val="1"/>
      <charset val="128"/>
    </font>
    <font>
      <b/>
      <sz val="14"/>
      <color theme="1"/>
      <name val="ＭＳ 明朝"/>
      <family val="1"/>
      <charset val="128"/>
    </font>
    <font>
      <b/>
      <sz val="11"/>
      <name val="ＭＳ Ｐ明朝"/>
      <family val="1"/>
      <charset val="128"/>
    </font>
    <font>
      <sz val="11"/>
      <name val="ＭＳ 明朝"/>
      <family val="1"/>
      <charset val="128"/>
      <scheme val="minor"/>
    </font>
    <font>
      <sz val="11"/>
      <color rgb="FFFFFFFF"/>
      <name val="Times New Roman"/>
      <family val="1"/>
      <charset val="128"/>
    </font>
    <font>
      <sz val="11"/>
      <color rgb="FFFFFFFF"/>
      <name val="ＭＳ Ｐ明朝"/>
      <family val="1"/>
      <charset val="128"/>
    </font>
    <font>
      <b/>
      <vertAlign val="subscript"/>
      <sz val="14"/>
      <name val="Times New Roman"/>
      <family val="1"/>
    </font>
    <font>
      <sz val="10.5"/>
      <color theme="1"/>
      <name val="Times New Roman"/>
      <family val="1"/>
    </font>
    <font>
      <sz val="12"/>
      <name val="ＭＳ 明朝"/>
      <family val="1"/>
      <charset val="128"/>
    </font>
    <font>
      <sz val="10.5"/>
      <color theme="1"/>
      <name val="ＭＳ 明朝"/>
      <family val="1"/>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mediumGray">
        <fgColor indexed="9"/>
        <bgColor indexed="9"/>
      </patternFill>
    </fill>
    <fill>
      <patternFill patternType="solid">
        <fgColor theme="0" tint="-0.24994659260841701"/>
        <bgColor indexed="65"/>
      </patternFill>
    </fill>
  </fills>
  <borders count="39">
    <border>
      <left/>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medium">
        <color indexed="64"/>
      </top>
      <bottom style="medium">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top style="double">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56" fillId="0" borderId="0" applyNumberFormat="0" applyFill="0" applyBorder="0" applyAlignment="0" applyProtection="0">
      <alignment vertical="center"/>
    </xf>
    <xf numFmtId="0" fontId="57" fillId="0" borderId="0"/>
    <xf numFmtId="38" fontId="57" fillId="0" borderId="0" applyFont="0" applyFill="0" applyBorder="0" applyAlignment="0" applyProtection="0"/>
    <xf numFmtId="9" fontId="57" fillId="0" borderId="0" applyFont="0" applyFill="0" applyBorder="0" applyAlignment="0" applyProtection="0"/>
    <xf numFmtId="0" fontId="1" fillId="0" borderId="0">
      <alignment vertical="center"/>
    </xf>
  </cellStyleXfs>
  <cellXfs count="722">
    <xf numFmtId="0" fontId="0" fillId="0" borderId="0" xfId="0">
      <alignment vertical="center"/>
    </xf>
    <xf numFmtId="0" fontId="3" fillId="0" borderId="0" xfId="0" applyFont="1">
      <alignment vertical="center"/>
    </xf>
    <xf numFmtId="0" fontId="3" fillId="3" borderId="0" xfId="0" applyFont="1" applyFill="1">
      <alignment vertical="center"/>
    </xf>
    <xf numFmtId="10" fontId="3" fillId="3" borderId="0" xfId="0" applyNumberFormat="1" applyFont="1" applyFill="1">
      <alignment vertical="center"/>
    </xf>
    <xf numFmtId="0" fontId="15" fillId="0" borderId="0" xfId="0" applyFont="1">
      <alignment vertical="center"/>
    </xf>
    <xf numFmtId="0" fontId="9" fillId="5" borderId="0" xfId="0" applyFont="1" applyFill="1">
      <alignment vertical="center"/>
    </xf>
    <xf numFmtId="0" fontId="0" fillId="5" borderId="0" xfId="0" applyFill="1" applyAlignment="1">
      <alignment vertical="center" wrapText="1"/>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9" fillId="5" borderId="0" xfId="0" applyFont="1" applyFill="1" applyAlignment="1">
      <alignment vertical="center" wrapText="1"/>
    </xf>
    <xf numFmtId="0" fontId="3" fillId="5" borderId="0" xfId="0" applyFont="1" applyFill="1" applyAlignment="1">
      <alignment horizontal="center" vertical="center" wrapText="1"/>
    </xf>
    <xf numFmtId="0" fontId="3" fillId="5" borderId="0" xfId="0" applyFont="1" applyFill="1" applyAlignment="1">
      <alignment horizontal="left" vertical="center" wrapText="1" indent="1"/>
    </xf>
    <xf numFmtId="49" fontId="3" fillId="5" borderId="0" xfId="0" quotePrefix="1" applyNumberFormat="1" applyFont="1" applyFill="1" applyAlignment="1">
      <alignment horizontal="center" vertical="center" wrapText="1"/>
    </xf>
    <xf numFmtId="0" fontId="3" fillId="5" borderId="0" xfId="0" applyFont="1" applyFill="1">
      <alignment vertical="center"/>
    </xf>
    <xf numFmtId="0" fontId="3" fillId="3" borderId="0" xfId="0" applyFont="1" applyFill="1" applyAlignment="1">
      <alignment horizontal="left" vertical="center"/>
    </xf>
    <xf numFmtId="0" fontId="23" fillId="3" borderId="0" xfId="0" applyFont="1" applyFill="1">
      <alignment vertical="center"/>
    </xf>
    <xf numFmtId="0" fontId="23" fillId="3" borderId="0" xfId="0" applyFont="1" applyFill="1" applyAlignment="1">
      <alignment horizontal="left" vertical="center"/>
    </xf>
    <xf numFmtId="0" fontId="23" fillId="3" borderId="0" xfId="0" applyFont="1" applyFill="1" applyAlignment="1">
      <alignment horizontal="right" vertical="center"/>
    </xf>
    <xf numFmtId="0" fontId="23" fillId="3" borderId="0" xfId="0" applyFont="1" applyFill="1" applyAlignment="1">
      <alignment horizontal="center" vertical="center"/>
    </xf>
    <xf numFmtId="10" fontId="12" fillId="3" borderId="2" xfId="0" applyNumberFormat="1" applyFont="1" applyFill="1" applyBorder="1">
      <alignment vertical="center"/>
    </xf>
    <xf numFmtId="0" fontId="12" fillId="3" borderId="2" xfId="0" applyFont="1" applyFill="1" applyBorder="1">
      <alignment vertical="center"/>
    </xf>
    <xf numFmtId="10" fontId="3" fillId="3" borderId="0" xfId="0" applyNumberFormat="1" applyFont="1" applyFill="1" applyAlignment="1">
      <alignment horizontal="center" vertical="center"/>
    </xf>
    <xf numFmtId="0" fontId="27" fillId="3" borderId="0" xfId="0" applyFont="1" applyFill="1">
      <alignment vertical="center"/>
    </xf>
    <xf numFmtId="0" fontId="3" fillId="2" borderId="23" xfId="0" applyFont="1" applyFill="1" applyBorder="1" applyAlignment="1">
      <alignment horizontal="center" vertical="center"/>
    </xf>
    <xf numFmtId="0" fontId="3" fillId="2" borderId="23" xfId="0" applyFont="1" applyFill="1" applyBorder="1">
      <alignment vertical="center"/>
    </xf>
    <xf numFmtId="0" fontId="3" fillId="3" borderId="0" xfId="0" applyFont="1" applyFill="1" applyAlignment="1">
      <alignment horizontal="right" vertical="center"/>
    </xf>
    <xf numFmtId="0" fontId="0" fillId="5" borderId="0" xfId="0" applyFill="1">
      <alignment vertical="center"/>
    </xf>
    <xf numFmtId="180" fontId="3" fillId="5" borderId="0" xfId="0" applyNumberFormat="1" applyFont="1" applyFill="1" applyAlignment="1">
      <alignment horizontal="center" vertical="center"/>
    </xf>
    <xf numFmtId="0" fontId="3" fillId="5" borderId="5" xfId="0" applyFont="1" applyFill="1" applyBorder="1">
      <alignment vertical="center"/>
    </xf>
    <xf numFmtId="38" fontId="9" fillId="3" borderId="0" xfId="1" applyFont="1" applyFill="1" applyAlignment="1">
      <alignment vertical="center"/>
    </xf>
    <xf numFmtId="38" fontId="9" fillId="3" borderId="0" xfId="1" applyFont="1" applyFill="1" applyBorder="1" applyAlignment="1">
      <alignment vertical="center" wrapText="1"/>
    </xf>
    <xf numFmtId="0" fontId="0" fillId="3" borderId="0" xfId="0" applyFill="1" applyAlignment="1">
      <alignment vertical="center" wrapText="1"/>
    </xf>
    <xf numFmtId="0" fontId="0" fillId="3" borderId="0" xfId="0" applyFill="1" applyAlignment="1">
      <alignment horizontal="left" vertical="center"/>
    </xf>
    <xf numFmtId="0" fontId="0" fillId="3" borderId="0" xfId="0" applyFill="1">
      <alignment vertical="center"/>
    </xf>
    <xf numFmtId="0" fontId="9" fillId="3" borderId="0" xfId="0" applyFont="1" applyFill="1" applyAlignment="1">
      <alignment vertical="center" wrapText="1"/>
    </xf>
    <xf numFmtId="0" fontId="9" fillId="3" borderId="0" xfId="0" applyFont="1" applyFill="1" applyAlignment="1">
      <alignment horizontal="left" vertical="center"/>
    </xf>
    <xf numFmtId="0" fontId="9" fillId="3" borderId="0" xfId="0" applyFont="1" applyFill="1">
      <alignment vertical="center"/>
    </xf>
    <xf numFmtId="38" fontId="3" fillId="3" borderId="1" xfId="1" applyFont="1" applyFill="1" applyBorder="1" applyAlignment="1">
      <alignment horizontal="left" vertical="center" wrapText="1"/>
    </xf>
    <xf numFmtId="38" fontId="3" fillId="3" borderId="9" xfId="1" applyFont="1" applyFill="1" applyBorder="1" applyAlignment="1">
      <alignment horizontal="right" vertical="center" wrapText="1"/>
    </xf>
    <xf numFmtId="38" fontId="3" fillId="3" borderId="4" xfId="1" applyFont="1" applyFill="1" applyBorder="1" applyAlignment="1">
      <alignment horizontal="righ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left" vertical="center"/>
    </xf>
    <xf numFmtId="0" fontId="3" fillId="3" borderId="4" xfId="0" applyFont="1" applyFill="1" applyBorder="1" applyAlignment="1">
      <alignment horizontal="center" vertical="center"/>
    </xf>
    <xf numFmtId="0" fontId="3" fillId="3" borderId="9" xfId="0" applyFont="1" applyFill="1" applyBorder="1" applyAlignment="1">
      <alignment horizontal="right" vertical="center"/>
    </xf>
    <xf numFmtId="38" fontId="3" fillId="3" borderId="3" xfId="1" applyFont="1" applyFill="1" applyBorder="1" applyAlignment="1">
      <alignment horizontal="left" vertical="center" wrapText="1"/>
    </xf>
    <xf numFmtId="38" fontId="3" fillId="3" borderId="0" xfId="1" applyFont="1" applyFill="1" applyBorder="1" applyAlignment="1">
      <alignment horizontal="right" vertical="center" wrapText="1"/>
    </xf>
    <xf numFmtId="38" fontId="3" fillId="3" borderId="6" xfId="1" applyFont="1" applyFill="1" applyBorder="1" applyAlignment="1">
      <alignment horizontal="right" vertical="center" wrapText="1"/>
    </xf>
    <xf numFmtId="0" fontId="3" fillId="3" borderId="8" xfId="0" applyFont="1" applyFill="1" applyBorder="1" applyAlignment="1">
      <alignment horizontal="center" vertical="center" wrapText="1"/>
    </xf>
    <xf numFmtId="0" fontId="3" fillId="3" borderId="6" xfId="0" applyFont="1" applyFill="1" applyBorder="1" applyAlignment="1">
      <alignment horizontal="center" vertical="center"/>
    </xf>
    <xf numFmtId="38" fontId="9" fillId="3" borderId="0" xfId="1" applyFont="1" applyFill="1" applyAlignment="1">
      <alignment vertical="center" wrapText="1"/>
    </xf>
    <xf numFmtId="38" fontId="3" fillId="3" borderId="1" xfId="1" applyFont="1" applyFill="1" applyBorder="1" applyAlignment="1">
      <alignment vertical="center" wrapText="1"/>
    </xf>
    <xf numFmtId="0" fontId="3" fillId="3" borderId="9" xfId="0" applyFont="1" applyFill="1" applyBorder="1" applyAlignment="1">
      <alignment horizontal="center" vertical="center"/>
    </xf>
    <xf numFmtId="38" fontId="3" fillId="3" borderId="3" xfId="1" applyFont="1" applyFill="1" applyBorder="1" applyAlignment="1">
      <alignment vertical="center" wrapText="1"/>
    </xf>
    <xf numFmtId="0" fontId="23" fillId="5" borderId="0" xfId="0" applyFont="1" applyFill="1">
      <alignment vertical="center"/>
    </xf>
    <xf numFmtId="0" fontId="24" fillId="5" borderId="0" xfId="0" applyFont="1" applyFill="1">
      <alignment vertical="center"/>
    </xf>
    <xf numFmtId="38" fontId="23" fillId="5" borderId="10" xfId="1" applyFont="1" applyFill="1" applyBorder="1" applyAlignment="1">
      <alignment horizontal="right" vertical="center"/>
    </xf>
    <xf numFmtId="0" fontId="24" fillId="5" borderId="10" xfId="0" applyFont="1" applyFill="1" applyBorder="1">
      <alignment vertical="center"/>
    </xf>
    <xf numFmtId="0" fontId="24" fillId="5" borderId="1" xfId="0" applyFont="1" applyFill="1" applyBorder="1" applyAlignment="1">
      <alignment horizontal="left" vertical="center"/>
    </xf>
    <xf numFmtId="0" fontId="23" fillId="5" borderId="0" xfId="0" applyFont="1" applyFill="1" applyAlignment="1">
      <alignment horizontal="center" vertical="center"/>
    </xf>
    <xf numFmtId="0" fontId="23" fillId="5" borderId="0" xfId="0" applyFont="1" applyFill="1" applyAlignment="1">
      <alignment horizontal="right" vertical="center"/>
    </xf>
    <xf numFmtId="38" fontId="23" fillId="5" borderId="0" xfId="0" applyNumberFormat="1" applyFont="1" applyFill="1" applyAlignment="1">
      <alignment horizontal="right" vertical="center"/>
    </xf>
    <xf numFmtId="0" fontId="8" fillId="3" borderId="0" xfId="0" applyFont="1" applyFill="1">
      <alignment vertical="center"/>
    </xf>
    <xf numFmtId="0" fontId="8" fillId="7" borderId="0" xfId="0" applyFont="1" applyFill="1">
      <alignment vertical="center"/>
    </xf>
    <xf numFmtId="0" fontId="8" fillId="3" borderId="0" xfId="0" applyFont="1" applyFill="1" applyAlignment="1">
      <alignment vertical="center" wrapText="1"/>
    </xf>
    <xf numFmtId="0" fontId="32" fillId="3" borderId="0" xfId="0" applyFont="1" applyFill="1">
      <alignment vertical="center"/>
    </xf>
    <xf numFmtId="0" fontId="33" fillId="7" borderId="0" xfId="0" applyFont="1" applyFill="1">
      <alignment vertical="center"/>
    </xf>
    <xf numFmtId="0" fontId="8" fillId="7" borderId="0" xfId="0" applyFont="1" applyFill="1" applyAlignment="1">
      <alignment vertical="center" wrapText="1"/>
    </xf>
    <xf numFmtId="0" fontId="8" fillId="7" borderId="0" xfId="0" applyFont="1" applyFill="1" applyAlignment="1">
      <alignment horizontal="center" vertical="center" wrapText="1"/>
    </xf>
    <xf numFmtId="0" fontId="6" fillId="5" borderId="0" xfId="0" applyFont="1" applyFill="1">
      <alignment vertical="center"/>
    </xf>
    <xf numFmtId="0" fontId="3" fillId="3" borderId="9" xfId="0" applyFont="1" applyFill="1" applyBorder="1" applyAlignment="1">
      <alignment horizontal="centerContinuous" vertical="center"/>
    </xf>
    <xf numFmtId="0" fontId="3" fillId="3" borderId="13" xfId="0" applyFont="1" applyFill="1" applyBorder="1" applyAlignment="1">
      <alignment horizontal="center" vertical="center"/>
    </xf>
    <xf numFmtId="0" fontId="6" fillId="3" borderId="9" xfId="0" applyFont="1" applyFill="1" applyBorder="1" applyAlignment="1">
      <alignment horizontal="centerContinuous" vertical="center"/>
    </xf>
    <xf numFmtId="0" fontId="6" fillId="3" borderId="13" xfId="0" applyFont="1" applyFill="1" applyBorder="1" applyAlignment="1">
      <alignment horizontal="centerContinuous" vertical="center"/>
    </xf>
    <xf numFmtId="40" fontId="3" fillId="8" borderId="14" xfId="0" applyNumberFormat="1" applyFont="1" applyFill="1" applyBorder="1" applyAlignment="1">
      <alignment horizontal="right" vertical="center"/>
    </xf>
    <xf numFmtId="0" fontId="3" fillId="3" borderId="14" xfId="0" applyFont="1" applyFill="1" applyBorder="1" applyAlignment="1">
      <alignment horizontal="center" vertical="center"/>
    </xf>
    <xf numFmtId="186" fontId="3" fillId="8" borderId="17" xfId="0" applyNumberFormat="1" applyFont="1" applyFill="1" applyBorder="1" applyAlignment="1">
      <alignment horizontal="right" vertical="center"/>
    </xf>
    <xf numFmtId="0" fontId="3" fillId="3" borderId="17" xfId="0" applyFont="1" applyFill="1" applyBorder="1" applyAlignment="1">
      <alignment horizontal="center" vertical="center"/>
    </xf>
    <xf numFmtId="0" fontId="3" fillId="3" borderId="14" xfId="0" applyFont="1" applyFill="1" applyBorder="1">
      <alignment vertical="center"/>
    </xf>
    <xf numFmtId="0" fontId="3" fillId="3" borderId="8" xfId="0" applyFont="1" applyFill="1" applyBorder="1">
      <alignment vertical="center"/>
    </xf>
    <xf numFmtId="0" fontId="3" fillId="3" borderId="6" xfId="0" applyFont="1" applyFill="1" applyBorder="1" applyAlignment="1">
      <alignment vertical="center" wrapText="1"/>
    </xf>
    <xf numFmtId="0" fontId="3" fillId="3" borderId="29" xfId="0" applyFont="1" applyFill="1" applyBorder="1" applyAlignment="1">
      <alignment horizontal="centerContinuous" vertical="center"/>
    </xf>
    <xf numFmtId="0" fontId="3" fillId="3" borderId="22" xfId="0" applyFont="1" applyFill="1" applyBorder="1" applyAlignment="1">
      <alignment horizontal="centerContinuous" vertical="center"/>
    </xf>
    <xf numFmtId="0" fontId="35" fillId="3" borderId="0" xfId="0" applyFont="1" applyFill="1">
      <alignment vertical="center"/>
    </xf>
    <xf numFmtId="0" fontId="23" fillId="6" borderId="6" xfId="0" applyFont="1" applyFill="1" applyBorder="1" applyAlignment="1">
      <alignment horizontal="centerContinuous" vertical="center"/>
    </xf>
    <xf numFmtId="0" fontId="23" fillId="5" borderId="0" xfId="0" applyFont="1" applyFill="1" applyAlignment="1">
      <alignment horizontal="left" vertical="center" wrapText="1"/>
    </xf>
    <xf numFmtId="38" fontId="23" fillId="3" borderId="1" xfId="0" applyNumberFormat="1" applyFont="1" applyFill="1" applyBorder="1" applyAlignment="1">
      <alignment horizontal="center" vertical="center"/>
    </xf>
    <xf numFmtId="38" fontId="23" fillId="3" borderId="3" xfId="0" applyNumberFormat="1" applyFont="1" applyFill="1" applyBorder="1" applyAlignment="1">
      <alignment horizontal="center" vertical="center"/>
    </xf>
    <xf numFmtId="0" fontId="24" fillId="3" borderId="0" xfId="0" applyFont="1" applyFill="1">
      <alignment vertical="center"/>
    </xf>
    <xf numFmtId="0" fontId="23" fillId="3" borderId="3" xfId="0" applyFont="1" applyFill="1" applyBorder="1" applyAlignment="1">
      <alignment horizontal="center" vertical="center"/>
    </xf>
    <xf numFmtId="0" fontId="25" fillId="3" borderId="0" xfId="0" applyFont="1" applyFill="1" applyAlignment="1">
      <alignment horizontal="left" vertical="center"/>
    </xf>
    <xf numFmtId="0" fontId="24" fillId="3" borderId="0" xfId="0" applyFont="1" applyFill="1" applyAlignment="1">
      <alignment horizontal="left" vertical="center"/>
    </xf>
    <xf numFmtId="0" fontId="25" fillId="3" borderId="0" xfId="0" applyFont="1" applyFill="1">
      <alignment vertical="center"/>
    </xf>
    <xf numFmtId="181" fontId="23" fillId="3" borderId="0" xfId="0" applyNumberFormat="1" applyFont="1" applyFill="1">
      <alignment vertical="center"/>
    </xf>
    <xf numFmtId="38" fontId="23" fillId="3" borderId="0" xfId="0" applyNumberFormat="1" applyFont="1" applyFill="1" applyAlignment="1">
      <alignment horizontal="center" vertical="center"/>
    </xf>
    <xf numFmtId="38" fontId="42" fillId="3" borderId="0" xfId="0" applyNumberFormat="1" applyFont="1" applyFill="1">
      <alignment vertical="center"/>
    </xf>
    <xf numFmtId="0" fontId="3" fillId="0" borderId="0" xfId="0" applyFont="1" applyAlignment="1"/>
    <xf numFmtId="0" fontId="22" fillId="0" borderId="0" xfId="0" applyFont="1" applyAlignment="1"/>
    <xf numFmtId="0" fontId="3" fillId="0" borderId="0" xfId="0" applyFont="1" applyAlignment="1">
      <alignment horizontal="right" vertical="center"/>
    </xf>
    <xf numFmtId="0" fontId="47" fillId="0" borderId="0" xfId="3" applyFont="1" applyFill="1" applyAlignment="1" applyProtection="1">
      <alignment horizontal="right" vertical="center"/>
    </xf>
    <xf numFmtId="0" fontId="42" fillId="3" borderId="0" xfId="0" applyFont="1" applyFill="1" applyAlignment="1">
      <alignment horizontal="left" vertical="center"/>
    </xf>
    <xf numFmtId="38" fontId="3" fillId="7" borderId="1" xfId="0" applyNumberFormat="1" applyFont="1" applyFill="1" applyBorder="1" applyAlignment="1">
      <alignment horizontal="left" vertical="center" wrapText="1"/>
    </xf>
    <xf numFmtId="38" fontId="3" fillId="7" borderId="20" xfId="0" applyNumberFormat="1" applyFont="1" applyFill="1" applyBorder="1" applyAlignment="1">
      <alignment horizontal="left" vertical="center" wrapText="1"/>
    </xf>
    <xf numFmtId="38" fontId="3" fillId="7" borderId="1" xfId="0" applyNumberFormat="1" applyFont="1" applyFill="1" applyBorder="1" applyAlignment="1">
      <alignment horizontal="center" vertical="center"/>
    </xf>
    <xf numFmtId="38" fontId="3" fillId="7" borderId="17" xfId="0" applyNumberFormat="1" applyFont="1" applyFill="1" applyBorder="1" applyAlignment="1">
      <alignment horizontal="center" vertical="center"/>
    </xf>
    <xf numFmtId="38" fontId="3" fillId="7" borderId="14" xfId="0" applyNumberFormat="1" applyFont="1" applyFill="1" applyBorder="1" applyAlignment="1">
      <alignment horizontal="center" vertical="center"/>
    </xf>
    <xf numFmtId="38" fontId="3" fillId="7" borderId="14" xfId="0" applyNumberFormat="1" applyFont="1" applyFill="1" applyBorder="1" applyAlignment="1">
      <alignment horizontal="center" vertical="center" wrapText="1"/>
    </xf>
    <xf numFmtId="38" fontId="3" fillId="7" borderId="10" xfId="0" applyNumberFormat="1" applyFont="1" applyFill="1" applyBorder="1" applyAlignment="1">
      <alignment horizontal="center" vertical="center"/>
    </xf>
    <xf numFmtId="0" fontId="3" fillId="7" borderId="9" xfId="0" applyFont="1" applyFill="1" applyBorder="1">
      <alignment vertical="center"/>
    </xf>
    <xf numFmtId="38" fontId="3" fillId="7" borderId="20" xfId="0" applyNumberFormat="1" applyFont="1" applyFill="1" applyBorder="1" applyAlignment="1">
      <alignment horizontal="center" vertical="center"/>
    </xf>
    <xf numFmtId="0" fontId="15" fillId="3" borderId="0" xfId="0" applyFont="1" applyFill="1">
      <alignment vertical="center"/>
    </xf>
    <xf numFmtId="0" fontId="0" fillId="5" borderId="0" xfId="0" applyFill="1" applyAlignment="1">
      <alignment horizontal="left" vertical="center"/>
    </xf>
    <xf numFmtId="38" fontId="9" fillId="5" borderId="0" xfId="1" applyFont="1" applyFill="1" applyBorder="1" applyAlignment="1">
      <alignment vertical="center" wrapText="1"/>
    </xf>
    <xf numFmtId="38" fontId="9" fillId="5" borderId="0" xfId="1" applyFont="1" applyFill="1" applyAlignment="1">
      <alignment vertical="center"/>
    </xf>
    <xf numFmtId="0" fontId="37" fillId="3" borderId="0" xfId="0" applyFont="1" applyFill="1" applyAlignment="1">
      <alignment horizontal="left" vertical="center"/>
    </xf>
    <xf numFmtId="0" fontId="37" fillId="3" borderId="0" xfId="0" applyFont="1" applyFill="1">
      <alignment vertical="center"/>
    </xf>
    <xf numFmtId="38" fontId="8" fillId="3" borderId="0" xfId="0" applyNumberFormat="1" applyFont="1" applyFill="1" applyAlignment="1">
      <alignment horizontal="center" vertical="center" wrapText="1"/>
    </xf>
    <xf numFmtId="0" fontId="8" fillId="3" borderId="0" xfId="0" applyFont="1" applyFill="1" applyAlignment="1">
      <alignment horizontal="center" vertical="center" wrapText="1"/>
    </xf>
    <xf numFmtId="0" fontId="8" fillId="7" borderId="0" xfId="0" applyFont="1" applyFill="1" applyAlignment="1">
      <alignment horizontal="left" vertical="center" wrapText="1"/>
    </xf>
    <xf numFmtId="184" fontId="8" fillId="3" borderId="0" xfId="0" applyNumberFormat="1" applyFont="1" applyFill="1" applyAlignment="1">
      <alignment horizontal="center" vertical="center"/>
    </xf>
    <xf numFmtId="181" fontId="8" fillId="3" borderId="0" xfId="0" applyNumberFormat="1" applyFont="1" applyFill="1">
      <alignment vertical="center"/>
    </xf>
    <xf numFmtId="0" fontId="13" fillId="5" borderId="0" xfId="0" applyFont="1" applyFill="1">
      <alignment vertical="center"/>
    </xf>
    <xf numFmtId="0" fontId="3" fillId="5" borderId="0" xfId="0" applyFont="1" applyFill="1" applyAlignment="1">
      <alignment horizontal="center" vertical="center"/>
    </xf>
    <xf numFmtId="176" fontId="3" fillId="5" borderId="0" xfId="0" applyNumberFormat="1" applyFont="1" applyFill="1">
      <alignment vertical="center"/>
    </xf>
    <xf numFmtId="0" fontId="23" fillId="5" borderId="0" xfId="0" applyFont="1" applyFill="1" applyAlignment="1">
      <alignment horizontal="left" wrapText="1"/>
    </xf>
    <xf numFmtId="0" fontId="23" fillId="5" borderId="0" xfId="0" applyFont="1" applyFill="1" applyAlignment="1">
      <alignment horizontal="centerContinuous" vertical="center"/>
    </xf>
    <xf numFmtId="0" fontId="48" fillId="5" borderId="0" xfId="0" applyFont="1" applyFill="1">
      <alignment vertical="center"/>
    </xf>
    <xf numFmtId="38" fontId="3" fillId="7" borderId="20" xfId="1" applyFont="1" applyFill="1" applyBorder="1" applyAlignment="1">
      <alignment horizontal="right" vertical="center"/>
    </xf>
    <xf numFmtId="38" fontId="3" fillId="7" borderId="17" xfId="1" applyFont="1" applyFill="1" applyBorder="1" applyAlignment="1">
      <alignment vertical="center"/>
    </xf>
    <xf numFmtId="38" fontId="3" fillId="7" borderId="14" xfId="1" applyFont="1" applyFill="1" applyBorder="1" applyAlignment="1">
      <alignment vertical="center"/>
    </xf>
    <xf numFmtId="38" fontId="3" fillId="7" borderId="10" xfId="1" applyFont="1" applyFill="1" applyBorder="1" applyAlignment="1">
      <alignment vertical="center"/>
    </xf>
    <xf numFmtId="40" fontId="3" fillId="7" borderId="20" xfId="1" applyNumberFormat="1" applyFont="1" applyFill="1" applyBorder="1" applyAlignment="1">
      <alignment horizontal="right" vertical="center"/>
    </xf>
    <xf numFmtId="40" fontId="3" fillId="7" borderId="17" xfId="1" applyNumberFormat="1" applyFont="1" applyFill="1" applyBorder="1" applyAlignment="1">
      <alignment vertical="center"/>
    </xf>
    <xf numFmtId="0" fontId="8" fillId="5" borderId="26" xfId="0" applyFont="1" applyFill="1" applyBorder="1">
      <alignment vertical="center"/>
    </xf>
    <xf numFmtId="0" fontId="50" fillId="5" borderId="25" xfId="0" applyFont="1" applyFill="1" applyBorder="1">
      <alignment vertical="center"/>
    </xf>
    <xf numFmtId="0" fontId="8" fillId="5" borderId="20" xfId="0" applyFont="1" applyFill="1" applyBorder="1" applyAlignment="1">
      <alignment horizontal="center" vertical="center"/>
    </xf>
    <xf numFmtId="38" fontId="8" fillId="5" borderId="20" xfId="0" applyNumberFormat="1" applyFont="1" applyFill="1" applyBorder="1">
      <alignment vertical="center"/>
    </xf>
    <xf numFmtId="0" fontId="8" fillId="5" borderId="4" xfId="0" applyFont="1" applyFill="1" applyBorder="1">
      <alignment vertical="center"/>
    </xf>
    <xf numFmtId="0" fontId="50" fillId="5" borderId="7" xfId="0" applyFont="1" applyFill="1" applyBorder="1">
      <alignment vertical="center"/>
    </xf>
    <xf numFmtId="0" fontId="8" fillId="5" borderId="1" xfId="0" applyFont="1" applyFill="1" applyBorder="1" applyAlignment="1">
      <alignment horizontal="center" vertical="center"/>
    </xf>
    <xf numFmtId="38" fontId="8" fillId="5" borderId="1" xfId="0" applyNumberFormat="1" applyFont="1" applyFill="1" applyBorder="1">
      <alignment vertical="center"/>
    </xf>
    <xf numFmtId="0" fontId="3" fillId="3" borderId="32" xfId="0" applyFont="1" applyFill="1" applyBorder="1" applyAlignment="1">
      <alignment horizontal="left" vertical="center"/>
    </xf>
    <xf numFmtId="0" fontId="3" fillId="3" borderId="32" xfId="0" applyFont="1" applyFill="1" applyBorder="1" applyAlignment="1">
      <alignment vertical="center" wrapText="1"/>
    </xf>
    <xf numFmtId="0" fontId="49" fillId="3" borderId="0" xfId="0" applyFont="1" applyFill="1">
      <alignment vertical="center"/>
    </xf>
    <xf numFmtId="0" fontId="3" fillId="7" borderId="0" xfId="0" applyFont="1" applyFill="1">
      <alignment vertical="center"/>
    </xf>
    <xf numFmtId="0" fontId="3" fillId="7" borderId="0" xfId="0" applyFont="1" applyFill="1" applyAlignment="1">
      <alignment horizontal="right" vertical="center"/>
    </xf>
    <xf numFmtId="0" fontId="3" fillId="7" borderId="9" xfId="0" applyFont="1" applyFill="1" applyBorder="1" applyAlignment="1">
      <alignment horizontal="right" vertical="center"/>
    </xf>
    <xf numFmtId="0" fontId="3" fillId="5" borderId="32" xfId="0" applyFont="1" applyFill="1" applyBorder="1">
      <alignment vertical="center"/>
    </xf>
    <xf numFmtId="0" fontId="3" fillId="7" borderId="33" xfId="0" applyFont="1" applyFill="1" applyBorder="1">
      <alignment vertical="center"/>
    </xf>
    <xf numFmtId="0" fontId="3" fillId="7" borderId="1" xfId="0" applyFont="1" applyFill="1" applyBorder="1">
      <alignment vertical="center"/>
    </xf>
    <xf numFmtId="0" fontId="52" fillId="3" borderId="0" xfId="0" applyFont="1" applyFill="1">
      <alignment vertical="center"/>
    </xf>
    <xf numFmtId="0" fontId="54" fillId="0" borderId="0" xfId="0" applyFont="1" applyAlignment="1"/>
    <xf numFmtId="38" fontId="3" fillId="6" borderId="30" xfId="0" applyNumberFormat="1" applyFont="1" applyFill="1" applyBorder="1" applyAlignment="1">
      <alignment horizontal="center" vertical="center" wrapText="1"/>
    </xf>
    <xf numFmtId="38" fontId="10" fillId="6" borderId="30" xfId="0" applyNumberFormat="1" applyFont="1" applyFill="1" applyBorder="1" applyAlignment="1">
      <alignment horizontal="center" vertical="center" wrapText="1"/>
    </xf>
    <xf numFmtId="0" fontId="3" fillId="6" borderId="30" xfId="0" applyFont="1" applyFill="1" applyBorder="1" applyAlignment="1">
      <alignment horizontal="center" vertical="center"/>
    </xf>
    <xf numFmtId="38" fontId="3" fillId="7" borderId="30" xfId="0" applyNumberFormat="1" applyFont="1" applyFill="1" applyBorder="1" applyAlignment="1">
      <alignment horizontal="left" vertical="center" wrapText="1"/>
    </xf>
    <xf numFmtId="0" fontId="15" fillId="0" borderId="30" xfId="0" applyFont="1" applyBorder="1">
      <alignment vertical="center"/>
    </xf>
    <xf numFmtId="0" fontId="3" fillId="7" borderId="30" xfId="0" applyFont="1" applyFill="1" applyBorder="1" applyAlignment="1">
      <alignment vertical="center" wrapText="1"/>
    </xf>
    <xf numFmtId="38" fontId="3" fillId="7" borderId="14" xfId="1" applyFont="1" applyFill="1" applyBorder="1" applyAlignment="1">
      <alignment horizontal="right" vertical="center"/>
    </xf>
    <xf numFmtId="38" fontId="3" fillId="7" borderId="1" xfId="1" applyFont="1" applyFill="1" applyBorder="1" applyAlignment="1">
      <alignment horizontal="right" vertical="center"/>
    </xf>
    <xf numFmtId="38" fontId="3" fillId="7" borderId="10" xfId="1" applyFont="1" applyFill="1" applyBorder="1" applyAlignment="1">
      <alignment horizontal="right" vertical="center"/>
    </xf>
    <xf numFmtId="176" fontId="3" fillId="7" borderId="20" xfId="1" applyNumberFormat="1" applyFont="1" applyFill="1" applyBorder="1" applyAlignment="1">
      <alignment horizontal="right" vertical="center"/>
    </xf>
    <xf numFmtId="176" fontId="3" fillId="7" borderId="14" xfId="1" applyNumberFormat="1" applyFont="1" applyFill="1" applyBorder="1" applyAlignment="1">
      <alignment horizontal="right" vertical="center"/>
    </xf>
    <xf numFmtId="185" fontId="3" fillId="7" borderId="1" xfId="1" applyNumberFormat="1" applyFont="1" applyFill="1" applyBorder="1" applyAlignment="1">
      <alignment horizontal="right" vertical="center"/>
    </xf>
    <xf numFmtId="0" fontId="23" fillId="2" borderId="30" xfId="0" applyFont="1" applyFill="1" applyBorder="1" applyAlignment="1">
      <alignment horizontal="center" vertical="center"/>
    </xf>
    <xf numFmtId="0" fontId="23" fillId="3" borderId="30" xfId="0" applyFont="1" applyFill="1" applyBorder="1" applyAlignment="1">
      <alignment horizontal="center" vertical="center"/>
    </xf>
    <xf numFmtId="0" fontId="3" fillId="4" borderId="34" xfId="0" applyFont="1" applyFill="1" applyBorder="1">
      <alignment vertical="center"/>
    </xf>
    <xf numFmtId="0" fontId="3" fillId="4" borderId="35" xfId="0" applyFont="1" applyFill="1" applyBorder="1">
      <alignment vertical="center"/>
    </xf>
    <xf numFmtId="0" fontId="3" fillId="7" borderId="30" xfId="0" applyFont="1" applyFill="1" applyBorder="1" applyAlignment="1">
      <alignment horizontal="justify" vertical="center" wrapText="1"/>
    </xf>
    <xf numFmtId="0" fontId="3" fillId="7" borderId="32" xfId="0" applyFont="1" applyFill="1" applyBorder="1">
      <alignment vertical="center"/>
    </xf>
    <xf numFmtId="0" fontId="49" fillId="0" borderId="0" xfId="0" applyFont="1">
      <alignment vertical="center"/>
    </xf>
    <xf numFmtId="0" fontId="46" fillId="0" borderId="0" xfId="3" applyAlignment="1" applyProtection="1">
      <alignment vertical="center"/>
    </xf>
    <xf numFmtId="0" fontId="15" fillId="0" borderId="0" xfId="0" applyFont="1" applyAlignment="1">
      <alignment horizontal="left" vertical="center"/>
    </xf>
    <xf numFmtId="0" fontId="49" fillId="0" borderId="0" xfId="0" applyFont="1" applyAlignment="1">
      <alignment horizontal="left" vertical="center"/>
    </xf>
    <xf numFmtId="0" fontId="50" fillId="5" borderId="35" xfId="0" applyFont="1" applyFill="1" applyBorder="1">
      <alignment vertical="center"/>
    </xf>
    <xf numFmtId="0" fontId="50" fillId="5" borderId="38" xfId="0" applyFont="1" applyFill="1" applyBorder="1">
      <alignment vertical="center"/>
    </xf>
    <xf numFmtId="0" fontId="50" fillId="5" borderId="9" xfId="0" applyFont="1" applyFill="1" applyBorder="1">
      <alignment vertical="center"/>
    </xf>
    <xf numFmtId="0" fontId="50" fillId="5" borderId="31" xfId="0" applyFont="1" applyFill="1" applyBorder="1">
      <alignment vertical="center"/>
    </xf>
    <xf numFmtId="0" fontId="23" fillId="2" borderId="35" xfId="0" applyFont="1" applyFill="1" applyBorder="1" applyAlignment="1">
      <alignment horizontal="centerContinuous" vertical="center"/>
    </xf>
    <xf numFmtId="0" fontId="23" fillId="3" borderId="37" xfId="0" applyFont="1" applyFill="1" applyBorder="1">
      <alignment vertical="center"/>
    </xf>
    <xf numFmtId="0" fontId="23" fillId="3" borderId="34" xfId="0" applyFont="1" applyFill="1" applyBorder="1">
      <alignment vertical="center"/>
    </xf>
    <xf numFmtId="0" fontId="23" fillId="3" borderId="6" xfId="0" applyFont="1" applyFill="1" applyBorder="1" applyAlignment="1">
      <alignment vertical="center" wrapText="1"/>
    </xf>
    <xf numFmtId="0" fontId="23" fillId="2" borderId="31" xfId="0" applyFont="1" applyFill="1" applyBorder="1" applyAlignment="1">
      <alignment horizontal="centerContinuous" vertical="center"/>
    </xf>
    <xf numFmtId="0" fontId="23" fillId="3" borderId="36" xfId="0" applyFont="1" applyFill="1" applyBorder="1">
      <alignment vertical="center"/>
    </xf>
    <xf numFmtId="0" fontId="23" fillId="3" borderId="31" xfId="0" applyFont="1" applyFill="1" applyBorder="1">
      <alignment vertical="center"/>
    </xf>
    <xf numFmtId="0" fontId="23" fillId="3" borderId="8" xfId="0" applyFont="1" applyFill="1" applyBorder="1" applyAlignment="1">
      <alignment vertical="center" wrapText="1"/>
    </xf>
    <xf numFmtId="38" fontId="23" fillId="2" borderId="30" xfId="0" applyNumberFormat="1" applyFont="1" applyFill="1" applyBorder="1" applyAlignment="1">
      <alignment horizontal="center" vertical="center" wrapText="1"/>
    </xf>
    <xf numFmtId="0" fontId="24" fillId="3" borderId="30" xfId="0" applyFont="1" applyFill="1" applyBorder="1">
      <alignment vertical="center"/>
    </xf>
    <xf numFmtId="0" fontId="23" fillId="6" borderId="37" xfId="0" applyFont="1" applyFill="1" applyBorder="1" applyAlignment="1">
      <alignment horizontal="centerContinuous" vertical="center"/>
    </xf>
    <xf numFmtId="0" fontId="23" fillId="6" borderId="33" xfId="0" applyFont="1" applyFill="1" applyBorder="1" applyAlignment="1">
      <alignment horizontal="centerContinuous" vertical="center"/>
    </xf>
    <xf numFmtId="0" fontId="23" fillId="6" borderId="37" xfId="0" applyFont="1" applyFill="1" applyBorder="1" applyAlignment="1">
      <alignment horizontal="center" vertical="center"/>
    </xf>
    <xf numFmtId="0" fontId="23" fillId="6" borderId="3" xfId="0" applyFont="1" applyFill="1" applyBorder="1" applyAlignment="1">
      <alignment horizontal="centerContinuous" vertical="center"/>
    </xf>
    <xf numFmtId="0" fontId="23" fillId="4" borderId="30" xfId="0" applyFont="1" applyFill="1" applyBorder="1" applyAlignment="1">
      <alignment horizontal="center" vertical="center"/>
    </xf>
    <xf numFmtId="176" fontId="3" fillId="8" borderId="17" xfId="0" applyNumberFormat="1" applyFont="1" applyFill="1" applyBorder="1" applyAlignment="1">
      <alignment horizontal="right" vertical="center"/>
    </xf>
    <xf numFmtId="38" fontId="3" fillId="8" borderId="14" xfId="0" applyNumberFormat="1" applyFont="1" applyFill="1" applyBorder="1" applyAlignment="1">
      <alignment horizontal="right" vertical="center"/>
    </xf>
    <xf numFmtId="176" fontId="3" fillId="8" borderId="1" xfId="0" applyNumberFormat="1" applyFont="1" applyFill="1" applyBorder="1" applyAlignment="1">
      <alignment horizontal="right" vertical="center"/>
    </xf>
    <xf numFmtId="183" fontId="3" fillId="8" borderId="27" xfId="0" applyNumberFormat="1" applyFont="1" applyFill="1" applyBorder="1" applyAlignment="1">
      <alignment horizontal="right" vertical="center"/>
    </xf>
    <xf numFmtId="40" fontId="3" fillId="8" borderId="3" xfId="0" applyNumberFormat="1" applyFont="1" applyFill="1" applyBorder="1" applyAlignment="1">
      <alignment horizontal="right" vertical="center"/>
    </xf>
    <xf numFmtId="38" fontId="3" fillId="8" borderId="17" xfId="0" applyNumberFormat="1" applyFont="1" applyFill="1" applyBorder="1" applyAlignment="1">
      <alignment horizontal="right" vertical="center"/>
    </xf>
    <xf numFmtId="38" fontId="3" fillId="3" borderId="1" xfId="1" applyFont="1" applyFill="1" applyBorder="1" applyAlignment="1">
      <alignment horizontal="right" vertical="center"/>
    </xf>
    <xf numFmtId="38" fontId="3" fillId="7" borderId="20" xfId="0" applyNumberFormat="1" applyFont="1" applyFill="1" applyBorder="1" applyAlignment="1">
      <alignment horizontal="center" vertical="center" wrapText="1"/>
    </xf>
    <xf numFmtId="38" fontId="3" fillId="7" borderId="37" xfId="0" applyNumberFormat="1" applyFont="1" applyFill="1" applyBorder="1" applyAlignment="1">
      <alignment horizontal="left" vertical="center"/>
    </xf>
    <xf numFmtId="38" fontId="3" fillId="7" borderId="33" xfId="0" applyNumberFormat="1" applyFont="1" applyFill="1" applyBorder="1" applyAlignment="1">
      <alignment horizontal="center" vertical="center"/>
    </xf>
    <xf numFmtId="38" fontId="3" fillId="7" borderId="33" xfId="1" applyFont="1" applyFill="1" applyBorder="1" applyAlignment="1">
      <alignment horizontal="right" vertical="center"/>
    </xf>
    <xf numFmtId="38" fontId="3" fillId="7" borderId="20" xfId="0" applyNumberFormat="1" applyFont="1" applyFill="1" applyBorder="1" applyAlignment="1">
      <alignment horizontal="left" vertical="center"/>
    </xf>
    <xf numFmtId="38" fontId="3" fillId="7" borderId="33" xfId="0" applyNumberFormat="1" applyFont="1" applyFill="1" applyBorder="1" applyAlignment="1">
      <alignment horizontal="center" vertical="center" wrapText="1"/>
    </xf>
    <xf numFmtId="38" fontId="3" fillId="3" borderId="0" xfId="1" applyFont="1" applyFill="1">
      <alignment vertical="center"/>
    </xf>
    <xf numFmtId="38" fontId="12" fillId="3" borderId="2" xfId="1" applyFont="1" applyFill="1" applyBorder="1">
      <alignment vertical="center"/>
    </xf>
    <xf numFmtId="38" fontId="3" fillId="3" borderId="0" xfId="1" applyFont="1" applyFill="1" applyAlignment="1">
      <alignment horizontal="right" vertical="center"/>
    </xf>
    <xf numFmtId="38" fontId="12" fillId="3" borderId="2" xfId="1" applyFont="1" applyFill="1" applyBorder="1" applyAlignment="1">
      <alignment horizontal="right" vertical="center"/>
    </xf>
    <xf numFmtId="10" fontId="3" fillId="3" borderId="0" xfId="0" applyNumberFormat="1" applyFont="1" applyFill="1" applyAlignment="1">
      <alignment horizontal="right" vertical="center"/>
    </xf>
    <xf numFmtId="181" fontId="3" fillId="3" borderId="0" xfId="0" applyNumberFormat="1" applyFont="1" applyFill="1" applyAlignment="1">
      <alignment horizontal="right" vertical="center"/>
    </xf>
    <xf numFmtId="10" fontId="12" fillId="3" borderId="2" xfId="0" applyNumberFormat="1" applyFont="1" applyFill="1" applyBorder="1" applyAlignment="1">
      <alignment horizontal="right" vertical="center"/>
    </xf>
    <xf numFmtId="176" fontId="3" fillId="3" borderId="0" xfId="1" applyNumberFormat="1" applyFont="1" applyFill="1" applyAlignment="1">
      <alignment horizontal="right" vertical="center"/>
    </xf>
    <xf numFmtId="0" fontId="55" fillId="0" borderId="0" xfId="0" applyFont="1">
      <alignment vertical="center"/>
    </xf>
    <xf numFmtId="189" fontId="23" fillId="3" borderId="1" xfId="0" applyNumberFormat="1" applyFont="1" applyFill="1" applyBorder="1">
      <alignment vertical="center"/>
    </xf>
    <xf numFmtId="0" fontId="52" fillId="3" borderId="0" xfId="0" applyFont="1" applyFill="1" applyAlignment="1">
      <alignment horizontal="left" vertical="center"/>
    </xf>
    <xf numFmtId="0" fontId="8" fillId="4" borderId="35" xfId="0" applyFont="1" applyFill="1" applyBorder="1" applyAlignment="1">
      <alignment horizontal="centerContinuous" vertical="center"/>
    </xf>
    <xf numFmtId="0" fontId="8" fillId="4" borderId="31" xfId="0" applyFont="1" applyFill="1" applyBorder="1" applyAlignment="1">
      <alignment horizontal="centerContinuous" vertical="center"/>
    </xf>
    <xf numFmtId="0" fontId="51" fillId="3" borderId="0" xfId="0" applyFont="1" applyFill="1">
      <alignment vertical="center"/>
    </xf>
    <xf numFmtId="0" fontId="46" fillId="0" borderId="0" xfId="3" applyFill="1" applyAlignment="1" applyProtection="1">
      <alignment vertical="center"/>
    </xf>
    <xf numFmtId="0" fontId="3" fillId="7" borderId="30" xfId="0" applyFont="1" applyFill="1" applyBorder="1">
      <alignment vertical="center"/>
    </xf>
    <xf numFmtId="0" fontId="10" fillId="3" borderId="0" xfId="0" applyFont="1" applyFill="1">
      <alignment vertical="center"/>
    </xf>
    <xf numFmtId="38" fontId="3" fillId="7" borderId="30" xfId="1" applyFont="1" applyFill="1" applyBorder="1" applyAlignment="1">
      <alignment vertical="center"/>
    </xf>
    <xf numFmtId="38" fontId="3" fillId="7" borderId="33" xfId="0" applyNumberFormat="1" applyFont="1" applyFill="1" applyBorder="1" applyAlignment="1">
      <alignment horizontal="left" vertical="center" wrapText="1"/>
    </xf>
    <xf numFmtId="38" fontId="3" fillId="7" borderId="30" xfId="1" applyFont="1" applyFill="1" applyBorder="1" applyAlignment="1">
      <alignment horizontal="right" vertical="center"/>
    </xf>
    <xf numFmtId="38" fontId="3" fillId="7" borderId="7" xfId="0" applyNumberFormat="1" applyFont="1" applyFill="1" applyBorder="1" applyAlignment="1">
      <alignment horizontal="left" vertical="center" wrapText="1"/>
    </xf>
    <xf numFmtId="38" fontId="3" fillId="7" borderId="8" xfId="0" applyNumberFormat="1" applyFont="1" applyFill="1" applyBorder="1" applyAlignment="1">
      <alignment horizontal="left" vertical="center" wrapText="1"/>
    </xf>
    <xf numFmtId="40" fontId="3" fillId="7" borderId="3" xfId="1" applyNumberFormat="1" applyFont="1" applyFill="1" applyBorder="1" applyAlignment="1">
      <alignment vertical="center"/>
    </xf>
    <xf numFmtId="40" fontId="3" fillId="7" borderId="30" xfId="1" applyNumberFormat="1" applyFont="1" applyFill="1" applyBorder="1" applyAlignment="1">
      <alignment vertical="center"/>
    </xf>
    <xf numFmtId="40" fontId="3" fillId="7" borderId="30" xfId="1" applyNumberFormat="1" applyFont="1" applyFill="1" applyBorder="1" applyAlignment="1">
      <alignment horizontal="right" vertical="center"/>
    </xf>
    <xf numFmtId="0" fontId="3" fillId="7" borderId="3" xfId="0" applyFont="1" applyFill="1" applyBorder="1">
      <alignment vertical="center"/>
    </xf>
    <xf numFmtId="0" fontId="23" fillId="3" borderId="3" xfId="0" applyFont="1" applyFill="1" applyBorder="1">
      <alignment vertical="center"/>
    </xf>
    <xf numFmtId="0" fontId="3" fillId="7" borderId="14" xfId="0" applyFont="1" applyFill="1" applyBorder="1">
      <alignment vertical="center"/>
    </xf>
    <xf numFmtId="176" fontId="3" fillId="3" borderId="4" xfId="1" applyNumberFormat="1" applyFont="1" applyFill="1" applyBorder="1" applyAlignment="1">
      <alignment horizontal="right" vertical="center" wrapText="1"/>
    </xf>
    <xf numFmtId="176" fontId="3" fillId="3" borderId="9" xfId="1" applyNumberFormat="1" applyFont="1" applyFill="1" applyBorder="1" applyAlignment="1">
      <alignment horizontal="right" vertical="center" wrapText="1"/>
    </xf>
    <xf numFmtId="0" fontId="3" fillId="2" borderId="35" xfId="0" applyFont="1" applyFill="1" applyBorder="1" applyAlignment="1">
      <alignment horizontal="center" vertical="center"/>
    </xf>
    <xf numFmtId="0" fontId="59" fillId="6" borderId="3" xfId="0" applyFont="1" applyFill="1" applyBorder="1" applyAlignment="1">
      <alignment horizontal="center" vertical="center"/>
    </xf>
    <xf numFmtId="0" fontId="59" fillId="6" borderId="6" xfId="0" applyFont="1" applyFill="1" applyBorder="1" applyAlignment="1">
      <alignment horizontal="center" vertical="center"/>
    </xf>
    <xf numFmtId="0" fontId="52" fillId="6" borderId="6" xfId="0" applyFont="1" applyFill="1" applyBorder="1" applyAlignment="1">
      <alignment horizontal="centerContinuous" vertical="center"/>
    </xf>
    <xf numFmtId="0" fontId="3" fillId="2" borderId="30" xfId="0" applyFont="1" applyFill="1" applyBorder="1" applyAlignment="1">
      <alignment horizontal="center" vertical="center" wrapText="1"/>
    </xf>
    <xf numFmtId="0" fontId="3" fillId="7" borderId="34" xfId="0" applyFont="1" applyFill="1" applyBorder="1">
      <alignment vertical="center"/>
    </xf>
    <xf numFmtId="49" fontId="3" fillId="7" borderId="30" xfId="0" quotePrefix="1" applyNumberFormat="1" applyFont="1" applyFill="1" applyBorder="1" applyAlignment="1">
      <alignment horizontal="center" vertical="center" wrapText="1"/>
    </xf>
    <xf numFmtId="0" fontId="3" fillId="7" borderId="34" xfId="0" applyFont="1" applyFill="1" applyBorder="1" applyAlignment="1">
      <alignment horizontal="left" vertical="center" indent="1"/>
    </xf>
    <xf numFmtId="0" fontId="10" fillId="7" borderId="34" xfId="0" applyFont="1" applyFill="1" applyBorder="1" applyAlignment="1">
      <alignment horizontal="justify" vertical="center" wrapText="1"/>
    </xf>
    <xf numFmtId="0" fontId="3" fillId="7" borderId="30" xfId="0" applyFont="1" applyFill="1" applyBorder="1" applyAlignment="1">
      <alignment horizontal="left" vertical="center" wrapText="1" indent="1"/>
    </xf>
    <xf numFmtId="0" fontId="3" fillId="7" borderId="34" xfId="0" applyFont="1" applyFill="1" applyBorder="1" applyAlignment="1">
      <alignment horizontal="left" vertical="center"/>
    </xf>
    <xf numFmtId="0" fontId="3" fillId="7" borderId="30" xfId="0" applyFont="1" applyFill="1" applyBorder="1" applyAlignment="1">
      <alignment horizontal="left" vertical="center"/>
    </xf>
    <xf numFmtId="0" fontId="3" fillId="7" borderId="30" xfId="0" applyFont="1" applyFill="1" applyBorder="1" applyAlignment="1">
      <alignment horizontal="left" vertical="center" wrapText="1"/>
    </xf>
    <xf numFmtId="0" fontId="44" fillId="3" borderId="0" xfId="0" applyFont="1" applyFill="1">
      <alignment vertical="center"/>
    </xf>
    <xf numFmtId="0" fontId="63" fillId="3" borderId="0" xfId="0" applyFont="1" applyFill="1">
      <alignment vertical="center"/>
    </xf>
    <xf numFmtId="0" fontId="62" fillId="5" borderId="0" xfId="0" applyFont="1" applyFill="1">
      <alignment vertical="center"/>
    </xf>
    <xf numFmtId="0" fontId="64" fillId="3" borderId="0" xfId="0" applyFont="1" applyFill="1">
      <alignment vertical="center"/>
    </xf>
    <xf numFmtId="0" fontId="44" fillId="5" borderId="0" xfId="0" applyFont="1" applyFill="1">
      <alignment vertical="center"/>
    </xf>
    <xf numFmtId="0" fontId="44" fillId="3" borderId="0" xfId="0" applyFont="1" applyFill="1" applyAlignment="1">
      <alignment horizontal="left" vertical="center"/>
    </xf>
    <xf numFmtId="0" fontId="62" fillId="3" borderId="0" xfId="0" applyFont="1" applyFill="1">
      <alignment vertical="center"/>
    </xf>
    <xf numFmtId="0" fontId="15" fillId="5" borderId="30" xfId="0" applyFont="1" applyFill="1" applyBorder="1">
      <alignment vertical="center"/>
    </xf>
    <xf numFmtId="0" fontId="47" fillId="0" borderId="33" xfId="3" applyFont="1" applyBorder="1" applyAlignment="1" applyProtection="1">
      <alignment vertical="center"/>
    </xf>
    <xf numFmtId="0" fontId="6" fillId="3" borderId="0" xfId="0" applyFont="1" applyFill="1" applyAlignment="1">
      <alignment horizontal="centerContinuous" vertical="center"/>
    </xf>
    <xf numFmtId="0" fontId="3" fillId="3" borderId="0" xfId="0" applyFont="1" applyFill="1" applyAlignment="1">
      <alignment horizontal="centerContinuous" vertical="center"/>
    </xf>
    <xf numFmtId="0" fontId="3" fillId="3" borderId="0" xfId="0" applyFont="1" applyFill="1" applyAlignment="1">
      <alignment horizontal="center" vertical="center"/>
    </xf>
    <xf numFmtId="38" fontId="3" fillId="3" borderId="0" xfId="1" applyFont="1" applyFill="1" applyBorder="1" applyAlignment="1">
      <alignment horizontal="right" vertical="center"/>
    </xf>
    <xf numFmtId="0" fontId="3" fillId="3" borderId="30" xfId="0" applyFont="1" applyFill="1" applyBorder="1" applyAlignment="1">
      <alignment horizontal="center" vertical="center"/>
    </xf>
    <xf numFmtId="0" fontId="3" fillId="5" borderId="30" xfId="0" applyFont="1" applyFill="1" applyBorder="1" applyAlignment="1">
      <alignment horizontal="center" vertical="center"/>
    </xf>
    <xf numFmtId="0" fontId="3" fillId="3" borderId="30" xfId="0" applyFont="1" applyFill="1" applyBorder="1">
      <alignment vertical="center"/>
    </xf>
    <xf numFmtId="176" fontId="3" fillId="3" borderId="30" xfId="1" applyNumberFormat="1" applyFont="1" applyFill="1" applyBorder="1" applyAlignment="1">
      <alignment horizontal="right" vertical="center"/>
    </xf>
    <xf numFmtId="0" fontId="3" fillId="3" borderId="6" xfId="0" applyFont="1" applyFill="1" applyBorder="1">
      <alignment vertical="center"/>
    </xf>
    <xf numFmtId="0" fontId="3" fillId="2" borderId="30" xfId="0" applyFont="1" applyFill="1" applyBorder="1" applyAlignment="1">
      <alignment horizontal="center" vertical="center"/>
    </xf>
    <xf numFmtId="0" fontId="3" fillId="2" borderId="34" xfId="0" applyFont="1" applyFill="1" applyBorder="1" applyAlignment="1">
      <alignment horizontal="centerContinuous" vertical="center"/>
    </xf>
    <xf numFmtId="0" fontId="3" fillId="2" borderId="35" xfId="0" applyFont="1" applyFill="1" applyBorder="1" applyAlignment="1">
      <alignment horizontal="centerContinuous" vertical="center"/>
    </xf>
    <xf numFmtId="183" fontId="23" fillId="3" borderId="30" xfId="0" applyNumberFormat="1" applyFont="1" applyFill="1" applyBorder="1" applyAlignment="1">
      <alignment horizontal="center" vertical="center"/>
    </xf>
    <xf numFmtId="0" fontId="15" fillId="3" borderId="0" xfId="0" applyFont="1" applyFill="1" applyAlignment="1">
      <alignment horizontal="left"/>
    </xf>
    <xf numFmtId="0" fontId="23" fillId="5" borderId="0" xfId="0" applyFont="1" applyFill="1" applyAlignment="1">
      <alignment horizontal="left"/>
    </xf>
    <xf numFmtId="0" fontId="0" fillId="3" borderId="0" xfId="0" applyFill="1" applyAlignment="1">
      <alignment horizontal="left"/>
    </xf>
    <xf numFmtId="0" fontId="3" fillId="5" borderId="0" xfId="0" applyFont="1" applyFill="1" applyAlignment="1">
      <alignment horizontal="left"/>
    </xf>
    <xf numFmtId="0" fontId="9" fillId="5" borderId="0" xfId="0" applyFont="1" applyFill="1" applyAlignment="1">
      <alignment horizontal="right"/>
    </xf>
    <xf numFmtId="0" fontId="3" fillId="3" borderId="0" xfId="0" applyFont="1" applyFill="1" applyAlignment="1">
      <alignment horizontal="left"/>
    </xf>
    <xf numFmtId="0" fontId="52" fillId="5" borderId="0" xfId="0" applyFont="1" applyFill="1">
      <alignment vertical="center"/>
    </xf>
    <xf numFmtId="0" fontId="66" fillId="3" borderId="0" xfId="0" applyFont="1" applyFill="1">
      <alignment vertical="center"/>
    </xf>
    <xf numFmtId="0" fontId="25" fillId="7" borderId="30" xfId="0" applyFont="1" applyFill="1" applyBorder="1">
      <alignment vertical="center"/>
    </xf>
    <xf numFmtId="40" fontId="23" fillId="7" borderId="30" xfId="0" quotePrefix="1" applyNumberFormat="1" applyFont="1" applyFill="1" applyBorder="1" applyAlignment="1">
      <alignment vertical="center" wrapText="1"/>
    </xf>
    <xf numFmtId="188" fontId="23" fillId="7" borderId="30" xfId="0" quotePrefix="1" applyNumberFormat="1" applyFont="1" applyFill="1" applyBorder="1">
      <alignment vertical="center"/>
    </xf>
    <xf numFmtId="184" fontId="23" fillId="7" borderId="3" xfId="0" applyNumberFormat="1" applyFont="1" applyFill="1" applyBorder="1" applyAlignment="1">
      <alignment horizontal="center" vertical="center"/>
    </xf>
    <xf numFmtId="184" fontId="23" fillId="7" borderId="1" xfId="0" applyNumberFormat="1" applyFont="1" applyFill="1" applyBorder="1" applyAlignment="1">
      <alignment horizontal="center" vertical="center"/>
    </xf>
    <xf numFmtId="183" fontId="23" fillId="7" borderId="30" xfId="0" applyNumberFormat="1" applyFont="1" applyFill="1" applyBorder="1">
      <alignment vertical="center"/>
    </xf>
    <xf numFmtId="183" fontId="23" fillId="7" borderId="30" xfId="1" applyNumberFormat="1" applyFont="1" applyFill="1" applyBorder="1" applyAlignment="1">
      <alignment vertical="center"/>
    </xf>
    <xf numFmtId="38" fontId="23" fillId="7" borderId="1" xfId="0" applyNumberFormat="1" applyFont="1" applyFill="1" applyBorder="1">
      <alignment vertical="center"/>
    </xf>
    <xf numFmtId="0" fontId="23" fillId="3" borderId="0" xfId="0" applyFont="1" applyFill="1" applyAlignment="1">
      <alignment horizontal="left"/>
    </xf>
    <xf numFmtId="0" fontId="6" fillId="3" borderId="0" xfId="0" applyFont="1" applyFill="1" applyAlignment="1"/>
    <xf numFmtId="0" fontId="6" fillId="3" borderId="0" xfId="0" applyFont="1" applyFill="1" applyAlignment="1">
      <alignment horizontal="left" vertical="center"/>
    </xf>
    <xf numFmtId="0" fontId="52" fillId="3" borderId="0" xfId="0" applyFont="1" applyFill="1" applyAlignment="1">
      <alignment horizontal="right"/>
    </xf>
    <xf numFmtId="38" fontId="23" fillId="7" borderId="30" xfId="0" applyNumberFormat="1" applyFont="1" applyFill="1" applyBorder="1">
      <alignment vertical="center"/>
    </xf>
    <xf numFmtId="38" fontId="23" fillId="3" borderId="33" xfId="0" applyNumberFormat="1" applyFont="1" applyFill="1" applyBorder="1" applyAlignment="1">
      <alignment horizontal="center" vertical="center"/>
    </xf>
    <xf numFmtId="184" fontId="23" fillId="2" borderId="30" xfId="0" applyNumberFormat="1" applyFont="1" applyFill="1" applyBorder="1" applyAlignment="1">
      <alignment horizontal="center" vertical="center" wrapText="1"/>
    </xf>
    <xf numFmtId="184" fontId="23" fillId="7" borderId="30" xfId="0" applyNumberFormat="1" applyFont="1" applyFill="1" applyBorder="1" applyAlignment="1">
      <alignment horizontal="center" vertical="center"/>
    </xf>
    <xf numFmtId="0" fontId="3" fillId="3" borderId="37" xfId="0" applyFont="1" applyFill="1" applyBorder="1">
      <alignment vertical="center"/>
    </xf>
    <xf numFmtId="0" fontId="15" fillId="6" borderId="30" xfId="0" applyFont="1" applyFill="1" applyBorder="1">
      <alignment vertical="center"/>
    </xf>
    <xf numFmtId="0" fontId="47" fillId="0" borderId="30" xfId="3" applyFont="1" applyBorder="1" applyAlignment="1" applyProtection="1">
      <alignment vertical="center"/>
    </xf>
    <xf numFmtId="38" fontId="3" fillId="7" borderId="30" xfId="0" applyNumberFormat="1" applyFont="1" applyFill="1" applyBorder="1" applyAlignment="1">
      <alignment horizontal="center" vertical="center"/>
    </xf>
    <xf numFmtId="38" fontId="3" fillId="7" borderId="30" xfId="0" applyNumberFormat="1" applyFont="1" applyFill="1" applyBorder="1" applyAlignment="1">
      <alignment horizontal="center" vertical="center" wrapText="1"/>
    </xf>
    <xf numFmtId="0" fontId="9" fillId="4" borderId="35" xfId="0" applyFont="1" applyFill="1" applyBorder="1">
      <alignment vertical="center"/>
    </xf>
    <xf numFmtId="0" fontId="3" fillId="5" borderId="34" xfId="0" applyFont="1" applyFill="1" applyBorder="1">
      <alignment vertical="center"/>
    </xf>
    <xf numFmtId="0" fontId="9" fillId="5" borderId="35" xfId="0" applyFont="1" applyFill="1" applyBorder="1">
      <alignment vertical="center"/>
    </xf>
    <xf numFmtId="49" fontId="3" fillId="5" borderId="30" xfId="0" quotePrefix="1" applyNumberFormat="1" applyFont="1" applyFill="1" applyBorder="1" applyAlignment="1">
      <alignment horizontal="center" vertical="center" wrapText="1"/>
    </xf>
    <xf numFmtId="180" fontId="3" fillId="5" borderId="30" xfId="1" applyNumberFormat="1" applyFont="1" applyFill="1" applyBorder="1" applyAlignment="1">
      <alignment vertical="center" wrapText="1"/>
    </xf>
    <xf numFmtId="0" fontId="3" fillId="5" borderId="34" xfId="0" applyFont="1" applyFill="1" applyBorder="1" applyAlignment="1">
      <alignment horizontal="left" vertical="center" indent="1"/>
    </xf>
    <xf numFmtId="0" fontId="10" fillId="5" borderId="34" xfId="0" applyFont="1" applyFill="1" applyBorder="1" applyAlignment="1">
      <alignment horizontal="left" vertical="center" indent="1"/>
    </xf>
    <xf numFmtId="0" fontId="6" fillId="5" borderId="34" xfId="0" applyFont="1" applyFill="1" applyBorder="1" applyAlignment="1">
      <alignment horizontal="left" vertical="center" indent="1"/>
    </xf>
    <xf numFmtId="0" fontId="3" fillId="5" borderId="34" xfId="0" applyFont="1" applyFill="1" applyBorder="1" applyAlignment="1">
      <alignment horizontal="justify" vertical="center" wrapText="1"/>
    </xf>
    <xf numFmtId="0" fontId="10" fillId="5" borderId="34" xfId="0" applyFont="1" applyFill="1" applyBorder="1" applyAlignment="1">
      <alignment horizontal="justify" vertical="center" wrapText="1"/>
    </xf>
    <xf numFmtId="0" fontId="3" fillId="5" borderId="34" xfId="0" applyFont="1" applyFill="1" applyBorder="1" applyAlignment="1">
      <alignment horizontal="left" vertical="center" wrapText="1" indent="1"/>
    </xf>
    <xf numFmtId="0" fontId="3" fillId="5" borderId="34"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3" borderId="37" xfId="0" applyFont="1" applyFill="1" applyBorder="1" applyAlignment="1">
      <alignment horizontal="left" vertical="center"/>
    </xf>
    <xf numFmtId="0" fontId="3" fillId="3" borderId="36" xfId="0" applyFont="1" applyFill="1" applyBorder="1" applyAlignment="1">
      <alignment horizontal="center" vertical="center" wrapText="1"/>
    </xf>
    <xf numFmtId="38" fontId="3" fillId="3" borderId="37" xfId="1" applyFont="1" applyFill="1" applyBorder="1" applyAlignment="1">
      <alignment horizontal="right" vertical="center" wrapText="1"/>
    </xf>
    <xf numFmtId="38" fontId="3" fillId="3" borderId="32" xfId="1" applyFont="1" applyFill="1" applyBorder="1" applyAlignment="1">
      <alignment horizontal="right" vertical="center" wrapText="1"/>
    </xf>
    <xf numFmtId="38" fontId="3" fillId="3" borderId="33" xfId="1" applyFont="1" applyFill="1" applyBorder="1" applyAlignment="1">
      <alignment vertical="center" wrapText="1"/>
    </xf>
    <xf numFmtId="0" fontId="3" fillId="3" borderId="34" xfId="0" applyFont="1" applyFill="1" applyBorder="1" applyAlignment="1">
      <alignment horizontal="center" vertical="center"/>
    </xf>
    <xf numFmtId="0" fontId="3" fillId="3" borderId="35" xfId="0" applyFont="1" applyFill="1" applyBorder="1" applyAlignment="1">
      <alignment horizontal="left" vertical="center"/>
    </xf>
    <xf numFmtId="0" fontId="3" fillId="3" borderId="31" xfId="0" applyFont="1" applyFill="1" applyBorder="1" applyAlignment="1">
      <alignment horizontal="center" vertical="center" wrapText="1"/>
    </xf>
    <xf numFmtId="38" fontId="3" fillId="3" borderId="34" xfId="1" applyFont="1" applyFill="1" applyBorder="1" applyAlignment="1">
      <alignment horizontal="right" vertical="center" wrapText="1"/>
    </xf>
    <xf numFmtId="38" fontId="3" fillId="3" borderId="35" xfId="1" applyFont="1" applyFill="1" applyBorder="1" applyAlignment="1">
      <alignment horizontal="right" vertical="center" wrapText="1"/>
    </xf>
    <xf numFmtId="38" fontId="3" fillId="3" borderId="30" xfId="1" applyFont="1" applyFill="1" applyBorder="1" applyAlignment="1">
      <alignment vertical="center" wrapText="1"/>
    </xf>
    <xf numFmtId="0" fontId="3" fillId="3" borderId="35" xfId="0" applyFont="1" applyFill="1" applyBorder="1" applyAlignment="1">
      <alignment horizontal="center" vertical="center"/>
    </xf>
    <xf numFmtId="0" fontId="3" fillId="3" borderId="35" xfId="0" applyFont="1" applyFill="1" applyBorder="1" applyAlignment="1">
      <alignment horizontal="center" vertical="center" wrapText="1"/>
    </xf>
    <xf numFmtId="38" fontId="3" fillId="3" borderId="35" xfId="1" applyFont="1" applyFill="1" applyBorder="1" applyAlignment="1">
      <alignment vertical="center" wrapText="1"/>
    </xf>
    <xf numFmtId="176" fontId="3" fillId="3" borderId="34" xfId="1" applyNumberFormat="1" applyFont="1" applyFill="1" applyBorder="1" applyAlignment="1">
      <alignment horizontal="right" vertical="center" wrapText="1"/>
    </xf>
    <xf numFmtId="176" fontId="3" fillId="3" borderId="35" xfId="1" applyNumberFormat="1" applyFont="1" applyFill="1" applyBorder="1" applyAlignment="1">
      <alignment horizontal="right" vertical="center" wrapText="1"/>
    </xf>
    <xf numFmtId="40" fontId="3" fillId="3" borderId="30" xfId="1" applyNumberFormat="1" applyFont="1" applyFill="1" applyBorder="1" applyAlignment="1">
      <alignment vertical="center" wrapText="1"/>
    </xf>
    <xf numFmtId="0" fontId="10" fillId="2" borderId="34" xfId="0" applyFont="1" applyFill="1" applyBorder="1" applyAlignment="1">
      <alignment horizontal="left" vertical="center"/>
    </xf>
    <xf numFmtId="38" fontId="3" fillId="3" borderId="33" xfId="1" applyFont="1" applyFill="1" applyBorder="1" applyAlignment="1">
      <alignment horizontal="left" vertical="center" wrapText="1"/>
    </xf>
    <xf numFmtId="38" fontId="3" fillId="3" borderId="35" xfId="1" applyFont="1" applyFill="1" applyBorder="1" applyAlignment="1">
      <alignment horizontal="left" vertical="center" wrapText="1"/>
    </xf>
    <xf numFmtId="40" fontId="3" fillId="3" borderId="30" xfId="1" applyNumberFormat="1" applyFont="1" applyFill="1" applyBorder="1" applyAlignment="1">
      <alignment horizontal="left" vertical="center" wrapText="1"/>
    </xf>
    <xf numFmtId="0" fontId="24" fillId="4" borderId="30" xfId="0" applyFont="1" applyFill="1" applyBorder="1" applyAlignment="1">
      <alignment horizontal="center" vertical="center"/>
    </xf>
    <xf numFmtId="38" fontId="23" fillId="5" borderId="30" xfId="1" applyFont="1" applyFill="1" applyBorder="1" applyAlignment="1">
      <alignment horizontal="right" vertical="center"/>
    </xf>
    <xf numFmtId="0" fontId="24" fillId="5" borderId="30" xfId="0" applyFont="1" applyFill="1" applyBorder="1" applyAlignment="1">
      <alignment horizontal="left" vertical="center"/>
    </xf>
    <xf numFmtId="1" fontId="23" fillId="5" borderId="30" xfId="1" applyNumberFormat="1" applyFont="1" applyFill="1" applyBorder="1" applyAlignment="1">
      <alignment horizontal="right" vertical="center"/>
    </xf>
    <xf numFmtId="180" fontId="3" fillId="7" borderId="30" xfId="0" applyNumberFormat="1" applyFont="1" applyFill="1" applyBorder="1" applyAlignment="1">
      <alignment vertical="center" wrapText="1"/>
    </xf>
    <xf numFmtId="38" fontId="8" fillId="6" borderId="33" xfId="0" applyNumberFormat="1" applyFont="1" applyFill="1" applyBorder="1" applyAlignment="1">
      <alignment horizontal="center" vertical="center" wrapText="1"/>
    </xf>
    <xf numFmtId="0" fontId="8" fillId="6" borderId="30" xfId="0" applyFont="1" applyFill="1" applyBorder="1" applyAlignment="1">
      <alignment horizontal="center" vertical="center"/>
    </xf>
    <xf numFmtId="0" fontId="8" fillId="7" borderId="30" xfId="0" applyFont="1" applyFill="1" applyBorder="1" applyAlignment="1">
      <alignment horizontal="center" vertical="center" wrapText="1"/>
    </xf>
    <xf numFmtId="183" fontId="8" fillId="3" borderId="30" xfId="1" applyNumberFormat="1" applyFont="1" applyFill="1" applyBorder="1" applyAlignment="1">
      <alignment horizontal="right" vertical="center"/>
    </xf>
    <xf numFmtId="38" fontId="8" fillId="3" borderId="32" xfId="0" applyNumberFormat="1" applyFont="1" applyFill="1" applyBorder="1" applyAlignment="1">
      <alignment horizontal="center" vertical="center" wrapText="1"/>
    </xf>
    <xf numFmtId="0" fontId="8" fillId="3" borderId="32" xfId="0" applyFont="1" applyFill="1" applyBorder="1" applyAlignment="1">
      <alignment horizontal="center" vertical="center" wrapText="1"/>
    </xf>
    <xf numFmtId="184" fontId="8" fillId="6" borderId="33" xfId="0" applyNumberFormat="1" applyFont="1" applyFill="1" applyBorder="1" applyAlignment="1">
      <alignment horizontal="center" vertical="center" wrapText="1"/>
    </xf>
    <xf numFmtId="184" fontId="8" fillId="3" borderId="30" xfId="0" applyNumberFormat="1" applyFont="1" applyFill="1" applyBorder="1" applyAlignment="1">
      <alignment horizontal="center" vertical="center"/>
    </xf>
    <xf numFmtId="38" fontId="8" fillId="3" borderId="30" xfId="1" applyFont="1" applyFill="1" applyBorder="1" applyAlignment="1">
      <alignment vertical="center"/>
    </xf>
    <xf numFmtId="0" fontId="33" fillId="4" borderId="34" xfId="0" applyFont="1" applyFill="1" applyBorder="1" applyAlignment="1">
      <alignment horizontal="centerContinuous" vertical="center"/>
    </xf>
    <xf numFmtId="0" fontId="33" fillId="4" borderId="30" xfId="0" applyFont="1" applyFill="1" applyBorder="1" applyAlignment="1">
      <alignment horizontal="center" vertical="center"/>
    </xf>
    <xf numFmtId="0" fontId="8" fillId="4" borderId="30" xfId="0" applyFont="1" applyFill="1" applyBorder="1" applyAlignment="1">
      <alignment horizontal="center" vertical="center"/>
    </xf>
    <xf numFmtId="0" fontId="8" fillId="5" borderId="34" xfId="0" applyFont="1" applyFill="1" applyBorder="1">
      <alignment vertical="center"/>
    </xf>
    <xf numFmtId="0" fontId="8" fillId="5" borderId="30" xfId="0" applyFont="1" applyFill="1" applyBorder="1" applyAlignment="1">
      <alignment horizontal="center" vertical="center"/>
    </xf>
    <xf numFmtId="38" fontId="8" fillId="5" borderId="30" xfId="1" applyFont="1" applyFill="1" applyBorder="1">
      <alignment vertical="center"/>
    </xf>
    <xf numFmtId="9" fontId="8" fillId="5" borderId="30" xfId="2" applyFont="1" applyFill="1" applyBorder="1">
      <alignment vertical="center"/>
    </xf>
    <xf numFmtId="178" fontId="8" fillId="5" borderId="30" xfId="2" applyNumberFormat="1" applyFont="1" applyFill="1" applyBorder="1">
      <alignment vertical="center"/>
    </xf>
    <xf numFmtId="0" fontId="33" fillId="5" borderId="34" xfId="0" applyFont="1" applyFill="1" applyBorder="1">
      <alignment vertical="center"/>
    </xf>
    <xf numFmtId="176" fontId="8" fillId="5" borderId="30" xfId="0" applyNumberFormat="1" applyFont="1" applyFill="1" applyBorder="1">
      <alignment vertical="center"/>
    </xf>
    <xf numFmtId="38" fontId="3" fillId="7" borderId="30" xfId="0" applyNumberFormat="1" applyFont="1" applyFill="1" applyBorder="1" applyAlignment="1">
      <alignment horizontal="left" vertical="center"/>
    </xf>
    <xf numFmtId="176" fontId="3" fillId="7" borderId="30" xfId="1" applyNumberFormat="1" applyFont="1" applyFill="1" applyBorder="1" applyAlignment="1">
      <alignment horizontal="right" vertical="center"/>
    </xf>
    <xf numFmtId="38" fontId="3" fillId="7" borderId="34" xfId="0" applyNumberFormat="1" applyFont="1" applyFill="1" applyBorder="1" applyAlignment="1">
      <alignment horizontal="left" vertical="center"/>
    </xf>
    <xf numFmtId="185" fontId="3" fillId="7" borderId="30" xfId="1" applyNumberFormat="1" applyFont="1" applyFill="1" applyBorder="1" applyAlignment="1">
      <alignment horizontal="right" vertical="center"/>
    </xf>
    <xf numFmtId="176" fontId="3" fillId="8" borderId="30" xfId="0" applyNumberFormat="1" applyFont="1" applyFill="1" applyBorder="1" applyAlignment="1">
      <alignment horizontal="right" vertical="center"/>
    </xf>
    <xf numFmtId="40" fontId="3" fillId="8" borderId="30" xfId="0" applyNumberFormat="1" applyFont="1" applyFill="1" applyBorder="1" applyAlignment="1">
      <alignment horizontal="right" vertical="center"/>
    </xf>
    <xf numFmtId="0" fontId="3" fillId="3" borderId="34" xfId="0" applyFont="1" applyFill="1" applyBorder="1">
      <alignment vertical="center"/>
    </xf>
    <xf numFmtId="0" fontId="3" fillId="3" borderId="32" xfId="0" applyFont="1" applyFill="1" applyBorder="1">
      <alignment vertical="center"/>
    </xf>
    <xf numFmtId="183" fontId="3" fillId="8" borderId="30" xfId="0" applyNumberFormat="1" applyFont="1" applyFill="1" applyBorder="1" applyAlignment="1">
      <alignment horizontal="right" vertical="center"/>
    </xf>
    <xf numFmtId="187" fontId="3" fillId="9" borderId="30" xfId="0" applyNumberFormat="1" applyFont="1" applyFill="1" applyBorder="1" applyAlignment="1">
      <alignment horizontal="right" vertical="center"/>
    </xf>
    <xf numFmtId="186" fontId="3" fillId="8" borderId="30" xfId="0" applyNumberFormat="1" applyFont="1" applyFill="1" applyBorder="1" applyAlignment="1">
      <alignment horizontal="right" vertical="center"/>
    </xf>
    <xf numFmtId="38" fontId="23" fillId="3" borderId="30" xfId="0" applyNumberFormat="1" applyFont="1" applyFill="1" applyBorder="1" applyAlignment="1">
      <alignment horizontal="center" vertical="center"/>
    </xf>
    <xf numFmtId="38" fontId="23" fillId="7" borderId="30" xfId="1" applyFont="1" applyFill="1" applyBorder="1" applyAlignment="1">
      <alignment vertical="center"/>
    </xf>
    <xf numFmtId="176" fontId="23" fillId="7" borderId="30" xfId="1" applyNumberFormat="1" applyFont="1" applyFill="1" applyBorder="1" applyAlignment="1">
      <alignment vertical="center"/>
    </xf>
    <xf numFmtId="38" fontId="23" fillId="3" borderId="30" xfId="1" applyFont="1" applyFill="1" applyBorder="1" applyAlignment="1">
      <alignment vertical="center"/>
    </xf>
    <xf numFmtId="176" fontId="23" fillId="3" borderId="30" xfId="1" applyNumberFormat="1" applyFont="1" applyFill="1" applyBorder="1" applyAlignment="1">
      <alignment vertical="center"/>
    </xf>
    <xf numFmtId="184" fontId="23" fillId="3" borderId="30" xfId="0" applyNumberFormat="1" applyFont="1" applyFill="1" applyBorder="1" applyAlignment="1">
      <alignment horizontal="center" vertical="center"/>
    </xf>
    <xf numFmtId="184" fontId="23" fillId="7" borderId="33" xfId="0" applyNumberFormat="1" applyFont="1" applyFill="1" applyBorder="1" applyAlignment="1">
      <alignment horizontal="center" vertical="center"/>
    </xf>
    <xf numFmtId="3" fontId="23" fillId="3" borderId="30" xfId="0" applyNumberFormat="1" applyFont="1" applyFill="1" applyBorder="1">
      <alignment vertical="center"/>
    </xf>
    <xf numFmtId="176" fontId="23" fillId="7" borderId="30" xfId="0" applyNumberFormat="1" applyFont="1" applyFill="1" applyBorder="1">
      <alignment vertical="center"/>
    </xf>
    <xf numFmtId="38" fontId="23" fillId="2" borderId="33" xfId="0" applyNumberFormat="1" applyFont="1" applyFill="1" applyBorder="1" applyAlignment="1">
      <alignment horizontal="center" vertical="center" wrapText="1"/>
    </xf>
    <xf numFmtId="0" fontId="23" fillId="2" borderId="33" xfId="0" applyFont="1" applyFill="1" applyBorder="1" applyAlignment="1">
      <alignment horizontal="center" vertical="center"/>
    </xf>
    <xf numFmtId="183" fontId="23" fillId="3" borderId="30" xfId="0" applyNumberFormat="1" applyFont="1" applyFill="1" applyBorder="1">
      <alignment vertical="center"/>
    </xf>
    <xf numFmtId="0" fontId="37" fillId="7" borderId="30" xfId="0" applyFont="1" applyFill="1" applyBorder="1" applyAlignment="1">
      <alignment horizontal="center" vertical="center"/>
    </xf>
    <xf numFmtId="3" fontId="23" fillId="7" borderId="30" xfId="0" applyNumberFormat="1" applyFont="1" applyFill="1" applyBorder="1">
      <alignment vertical="center"/>
    </xf>
    <xf numFmtId="0" fontId="24" fillId="6" borderId="33" xfId="0" applyFont="1" applyFill="1" applyBorder="1" applyAlignment="1">
      <alignment horizontal="centerContinuous" vertical="center"/>
    </xf>
    <xf numFmtId="0" fontId="23" fillId="6" borderId="33" xfId="0" applyFont="1" applyFill="1" applyBorder="1" applyAlignment="1">
      <alignment horizontal="center" vertical="center"/>
    </xf>
    <xf numFmtId="176" fontId="23" fillId="3" borderId="30" xfId="0" applyNumberFormat="1" applyFont="1" applyFill="1" applyBorder="1">
      <alignment vertical="center"/>
    </xf>
    <xf numFmtId="0" fontId="25" fillId="2" borderId="34" xfId="0" applyFont="1" applyFill="1" applyBorder="1" applyAlignment="1">
      <alignment horizontal="centerContinuous" vertical="center"/>
    </xf>
    <xf numFmtId="0" fontId="23" fillId="7" borderId="30" xfId="0" applyFont="1" applyFill="1" applyBorder="1" applyAlignment="1">
      <alignment horizontal="right" vertical="center"/>
    </xf>
    <xf numFmtId="40" fontId="23" fillId="3" borderId="30" xfId="1" applyNumberFormat="1" applyFont="1" applyFill="1" applyBorder="1" applyAlignment="1">
      <alignment horizontal="right" vertical="center"/>
    </xf>
    <xf numFmtId="0" fontId="23" fillId="3" borderId="30" xfId="0" applyFont="1" applyFill="1" applyBorder="1">
      <alignment vertical="center"/>
    </xf>
    <xf numFmtId="0" fontId="3" fillId="7" borderId="30" xfId="0" applyFont="1" applyFill="1" applyBorder="1" applyAlignment="1">
      <alignment horizontal="center" vertical="center" wrapText="1"/>
    </xf>
    <xf numFmtId="0" fontId="49" fillId="7" borderId="30" xfId="0" applyFont="1" applyFill="1" applyBorder="1" applyAlignment="1">
      <alignment vertical="center" wrapText="1"/>
    </xf>
    <xf numFmtId="0" fontId="15" fillId="7" borderId="30" xfId="0" applyFont="1" applyFill="1" applyBorder="1" applyAlignment="1">
      <alignment vertical="center" wrapText="1"/>
    </xf>
    <xf numFmtId="38" fontId="15" fillId="7" borderId="30" xfId="1" applyFont="1" applyFill="1" applyBorder="1">
      <alignment vertical="center"/>
    </xf>
    <xf numFmtId="177" fontId="15" fillId="7" borderId="30" xfId="0" applyNumberFormat="1" applyFont="1" applyFill="1" applyBorder="1">
      <alignment vertical="center"/>
    </xf>
    <xf numFmtId="38" fontId="15" fillId="7" borderId="30" xfId="0" applyNumberFormat="1" applyFont="1" applyFill="1" applyBorder="1">
      <alignment vertical="center"/>
    </xf>
    <xf numFmtId="3" fontId="23" fillId="3" borderId="0" xfId="0" applyNumberFormat="1" applyFont="1" applyFill="1">
      <alignment vertical="center"/>
    </xf>
    <xf numFmtId="0" fontId="25" fillId="7" borderId="37" xfId="0" applyFont="1" applyFill="1" applyBorder="1" applyAlignment="1">
      <alignment vertical="center" wrapText="1"/>
    </xf>
    <xf numFmtId="0" fontId="24" fillId="7" borderId="30" xfId="0" applyFont="1" applyFill="1" applyBorder="1">
      <alignment vertical="center"/>
    </xf>
    <xf numFmtId="0" fontId="24" fillId="7" borderId="6" xfId="0" applyFont="1" applyFill="1" applyBorder="1" applyAlignment="1">
      <alignment vertical="center" wrapText="1"/>
    </xf>
    <xf numFmtId="0" fontId="23" fillId="7" borderId="1" xfId="0" applyFont="1" applyFill="1" applyBorder="1" applyAlignment="1">
      <alignment vertical="center" wrapText="1"/>
    </xf>
    <xf numFmtId="0" fontId="9" fillId="7" borderId="31" xfId="0" applyFont="1" applyFill="1" applyBorder="1">
      <alignment vertical="center"/>
    </xf>
    <xf numFmtId="0" fontId="10" fillId="7" borderId="34" xfId="0" applyFont="1" applyFill="1" applyBorder="1" applyAlignment="1">
      <alignment horizontal="left" vertical="center" indent="1"/>
    </xf>
    <xf numFmtId="0" fontId="9" fillId="7" borderId="0" xfId="0" applyFont="1" applyFill="1" applyAlignment="1">
      <alignment vertical="center" wrapText="1"/>
    </xf>
    <xf numFmtId="0" fontId="9" fillId="7" borderId="0" xfId="0" applyFont="1" applyFill="1" applyAlignment="1">
      <alignment horizontal="center" vertical="center" wrapText="1"/>
    </xf>
    <xf numFmtId="0" fontId="9" fillId="7" borderId="0" xfId="0" applyFont="1" applyFill="1" applyAlignment="1">
      <alignment horizontal="center" vertical="center"/>
    </xf>
    <xf numFmtId="0" fontId="51" fillId="7" borderId="0" xfId="0" applyFont="1" applyFill="1">
      <alignment vertical="center"/>
    </xf>
    <xf numFmtId="0" fontId="6" fillId="7" borderId="34" xfId="0" applyFont="1" applyFill="1" applyBorder="1" applyAlignment="1">
      <alignment horizontal="left" vertical="center" indent="1"/>
    </xf>
    <xf numFmtId="0" fontId="23" fillId="3" borderId="0" xfId="5" applyFont="1" applyFill="1" applyAlignment="1">
      <alignment vertical="center"/>
    </xf>
    <xf numFmtId="0" fontId="23" fillId="3" borderId="0" xfId="5" applyFont="1" applyFill="1" applyAlignment="1">
      <alignment horizontal="left" vertical="center"/>
    </xf>
    <xf numFmtId="0" fontId="23" fillId="3" borderId="0" xfId="5" applyFont="1" applyFill="1" applyAlignment="1">
      <alignment horizontal="right" vertical="center"/>
    </xf>
    <xf numFmtId="0" fontId="3" fillId="3" borderId="0" xfId="5" applyFont="1" applyFill="1" applyAlignment="1">
      <alignment horizontal="center" vertical="center"/>
    </xf>
    <xf numFmtId="3" fontId="3" fillId="3" borderId="30" xfId="5" applyNumberFormat="1" applyFont="1" applyFill="1" applyBorder="1" applyAlignment="1">
      <alignment vertical="center"/>
    </xf>
    <xf numFmtId="0" fontId="3" fillId="3" borderId="30" xfId="5" applyFont="1" applyFill="1" applyBorder="1" applyAlignment="1">
      <alignment horizontal="center" vertical="center"/>
    </xf>
    <xf numFmtId="0" fontId="3" fillId="3" borderId="34" xfId="5" applyFont="1" applyFill="1" applyBorder="1" applyAlignment="1">
      <alignment vertical="center"/>
    </xf>
    <xf numFmtId="0" fontId="3" fillId="3" borderId="35" xfId="5" applyFont="1" applyFill="1" applyBorder="1" applyAlignment="1">
      <alignment vertical="center"/>
    </xf>
    <xf numFmtId="0" fontId="51" fillId="3" borderId="30" xfId="5" applyFont="1" applyFill="1" applyBorder="1" applyAlignment="1">
      <alignment horizontal="center" vertical="center"/>
    </xf>
    <xf numFmtId="0" fontId="3" fillId="2" borderId="30" xfId="5" applyFont="1" applyFill="1" applyBorder="1" applyAlignment="1">
      <alignment horizontal="center" vertical="center"/>
    </xf>
    <xf numFmtId="184" fontId="3" fillId="2" borderId="30" xfId="5" applyNumberFormat="1" applyFont="1" applyFill="1" applyBorder="1" applyAlignment="1">
      <alignment horizontal="center" vertical="center" wrapText="1"/>
    </xf>
    <xf numFmtId="184" fontId="3" fillId="2" borderId="34" xfId="5" applyNumberFormat="1" applyFont="1" applyFill="1" applyBorder="1" applyAlignment="1">
      <alignment horizontal="center" vertical="center" wrapText="1"/>
    </xf>
    <xf numFmtId="184" fontId="3" fillId="2" borderId="35" xfId="5" applyNumberFormat="1" applyFont="1" applyFill="1" applyBorder="1" applyAlignment="1">
      <alignment horizontal="center" vertical="center" wrapText="1"/>
    </xf>
    <xf numFmtId="0" fontId="3" fillId="3" borderId="0" xfId="5" applyFont="1" applyFill="1" applyAlignment="1">
      <alignment vertical="center"/>
    </xf>
    <xf numFmtId="0" fontId="10" fillId="3" borderId="0" xfId="5" applyFont="1" applyFill="1" applyAlignment="1">
      <alignment vertical="center"/>
    </xf>
    <xf numFmtId="0" fontId="3" fillId="3" borderId="0" xfId="5" applyFont="1" applyFill="1" applyAlignment="1">
      <alignment horizontal="left" vertical="center"/>
    </xf>
    <xf numFmtId="0" fontId="3" fillId="3" borderId="0" xfId="5" applyFont="1" applyFill="1" applyAlignment="1">
      <alignment horizontal="right" vertical="center"/>
    </xf>
    <xf numFmtId="38" fontId="8" fillId="3" borderId="0" xfId="6" applyFont="1" applyFill="1" applyAlignment="1">
      <alignment vertical="center"/>
    </xf>
    <xf numFmtId="190" fontId="3" fillId="3" borderId="30" xfId="5" applyNumberFormat="1" applyFont="1" applyFill="1" applyBorder="1" applyAlignment="1">
      <alignment vertical="center"/>
    </xf>
    <xf numFmtId="0" fontId="10" fillId="3" borderId="34" xfId="5" applyFont="1" applyFill="1" applyBorder="1" applyAlignment="1">
      <alignment vertical="center"/>
    </xf>
    <xf numFmtId="0" fontId="3" fillId="7" borderId="0" xfId="5" applyFont="1" applyFill="1" applyAlignment="1">
      <alignment horizontal="center" vertical="center"/>
    </xf>
    <xf numFmtId="38" fontId="3" fillId="7" borderId="30" xfId="6" applyFont="1" applyFill="1" applyBorder="1" applyAlignment="1">
      <alignment horizontal="right" vertical="center"/>
    </xf>
    <xf numFmtId="179" fontId="3" fillId="7" borderId="1" xfId="5" applyNumberFormat="1" applyFont="1" applyFill="1" applyBorder="1" applyAlignment="1">
      <alignment horizontal="center" vertical="center" wrapText="1"/>
    </xf>
    <xf numFmtId="0" fontId="3" fillId="7" borderId="30" xfId="5" applyFont="1" applyFill="1" applyBorder="1" applyAlignment="1">
      <alignment vertical="center"/>
    </xf>
    <xf numFmtId="0" fontId="3" fillId="7" borderId="1" xfId="5" applyFont="1" applyFill="1" applyBorder="1" applyAlignment="1">
      <alignment vertical="center"/>
    </xf>
    <xf numFmtId="0" fontId="6" fillId="7" borderId="34" xfId="5" applyFont="1" applyFill="1" applyBorder="1" applyAlignment="1">
      <alignment horizontal="left" vertical="center"/>
    </xf>
    <xf numFmtId="0" fontId="51" fillId="7" borderId="1" xfId="5" applyFont="1" applyFill="1" applyBorder="1" applyAlignment="1">
      <alignment horizontal="left" vertical="center" wrapText="1"/>
    </xf>
    <xf numFmtId="0" fontId="3" fillId="7" borderId="1" xfId="5" applyFont="1" applyFill="1" applyBorder="1" applyAlignment="1">
      <alignment horizontal="left" vertical="center" wrapText="1"/>
    </xf>
    <xf numFmtId="0" fontId="3" fillId="7" borderId="0" xfId="5" applyFont="1" applyFill="1" applyAlignment="1">
      <alignment horizontal="left" vertical="center"/>
    </xf>
    <xf numFmtId="0" fontId="3" fillId="7" borderId="0" xfId="5" applyFont="1" applyFill="1" applyAlignment="1">
      <alignment horizontal="right" vertical="center"/>
    </xf>
    <xf numFmtId="38" fontId="3" fillId="7" borderId="33" xfId="6" applyFont="1" applyFill="1" applyBorder="1" applyAlignment="1">
      <alignment horizontal="right" vertical="center"/>
    </xf>
    <xf numFmtId="179" fontId="3" fillId="7" borderId="3" xfId="5" applyNumberFormat="1" applyFont="1" applyFill="1" applyBorder="1" applyAlignment="1">
      <alignment horizontal="center" vertical="center" wrapText="1"/>
    </xf>
    <xf numFmtId="0" fontId="51" fillId="7" borderId="3" xfId="5" applyFont="1" applyFill="1" applyBorder="1" applyAlignment="1">
      <alignment horizontal="left" vertical="center" wrapText="1"/>
    </xf>
    <xf numFmtId="0" fontId="3" fillId="7" borderId="3" xfId="5" applyFont="1" applyFill="1" applyBorder="1" applyAlignment="1">
      <alignment horizontal="left" vertical="center" wrapText="1"/>
    </xf>
    <xf numFmtId="0" fontId="6" fillId="7" borderId="37" xfId="5" applyFont="1" applyFill="1" applyBorder="1" applyAlignment="1">
      <alignment horizontal="left" vertical="center"/>
    </xf>
    <xf numFmtId="0" fontId="3" fillId="7" borderId="33" xfId="5" applyFont="1" applyFill="1" applyBorder="1" applyAlignment="1">
      <alignment horizontal="left" vertical="center" wrapText="1"/>
    </xf>
    <xf numFmtId="179" fontId="6" fillId="7" borderId="3" xfId="5" applyNumberFormat="1" applyFont="1" applyFill="1" applyBorder="1" applyAlignment="1">
      <alignment horizontal="center" vertical="center" wrapText="1"/>
    </xf>
    <xf numFmtId="0" fontId="10" fillId="7" borderId="33" xfId="5" applyFont="1" applyFill="1" applyBorder="1" applyAlignment="1">
      <alignment horizontal="left" vertical="center" wrapText="1"/>
    </xf>
    <xf numFmtId="0" fontId="10" fillId="7" borderId="3" xfId="5" applyFont="1" applyFill="1" applyBorder="1" applyAlignment="1">
      <alignment horizontal="left" vertical="center"/>
    </xf>
    <xf numFmtId="0" fontId="10" fillId="7" borderId="3" xfId="5" applyFont="1" applyFill="1" applyBorder="1" applyAlignment="1">
      <alignment horizontal="left" vertical="center" wrapText="1"/>
    </xf>
    <xf numFmtId="0" fontId="3" fillId="7" borderId="3" xfId="5" applyFont="1" applyFill="1" applyBorder="1" applyAlignment="1">
      <alignment horizontal="center" vertical="center"/>
    </xf>
    <xf numFmtId="0" fontId="3" fillId="7" borderId="3" xfId="5" applyFont="1" applyFill="1" applyBorder="1" applyAlignment="1">
      <alignment vertical="center"/>
    </xf>
    <xf numFmtId="0" fontId="3" fillId="2" borderId="33" xfId="5" applyFont="1" applyFill="1" applyBorder="1" applyAlignment="1">
      <alignment horizontal="center" vertical="center"/>
    </xf>
    <xf numFmtId="0" fontId="10" fillId="2" borderId="33" xfId="5" applyFont="1" applyFill="1" applyBorder="1" applyAlignment="1">
      <alignment horizontal="center" vertical="center"/>
    </xf>
    <xf numFmtId="0" fontId="10" fillId="2" borderId="33" xfId="5" applyFont="1" applyFill="1" applyBorder="1" applyAlignment="1">
      <alignment horizontal="center" vertical="center" wrapText="1"/>
    </xf>
    <xf numFmtId="0" fontId="10" fillId="2" borderId="30" xfId="5" applyFont="1" applyFill="1" applyBorder="1" applyAlignment="1">
      <alignment horizontal="center" vertical="center"/>
    </xf>
    <xf numFmtId="179" fontId="3" fillId="7" borderId="0" xfId="5" applyNumberFormat="1" applyFont="1" applyFill="1" applyAlignment="1">
      <alignment horizontal="right" vertical="center"/>
    </xf>
    <xf numFmtId="0" fontId="10" fillId="7" borderId="0" xfId="5" applyFont="1" applyFill="1" applyAlignment="1">
      <alignment horizontal="left" vertical="center"/>
    </xf>
    <xf numFmtId="0" fontId="52" fillId="3" borderId="0" xfId="5" applyFont="1" applyFill="1" applyAlignment="1">
      <alignment horizontal="left" vertical="center"/>
    </xf>
    <xf numFmtId="0" fontId="52" fillId="3" borderId="0" xfId="5" applyFont="1" applyFill="1" applyAlignment="1">
      <alignment vertical="center"/>
    </xf>
    <xf numFmtId="176" fontId="3" fillId="5" borderId="0" xfId="6" applyNumberFormat="1" applyFont="1" applyFill="1" applyBorder="1" applyAlignment="1">
      <alignment horizontal="right" vertical="center"/>
    </xf>
    <xf numFmtId="0" fontId="18" fillId="7" borderId="0" xfId="5" applyFont="1" applyFill="1" applyAlignment="1">
      <alignment horizontal="center" vertical="center"/>
    </xf>
    <xf numFmtId="0" fontId="10" fillId="7" borderId="0" xfId="5" applyFont="1" applyFill="1" applyAlignment="1">
      <alignment vertical="center"/>
    </xf>
    <xf numFmtId="0" fontId="52" fillId="7" borderId="0" xfId="5" applyFont="1" applyFill="1" applyAlignment="1">
      <alignment vertical="center"/>
    </xf>
    <xf numFmtId="176" fontId="3" fillId="5" borderId="30" xfId="6" applyNumberFormat="1" applyFont="1" applyFill="1" applyBorder="1" applyAlignment="1">
      <alignment horizontal="right" vertical="center"/>
    </xf>
    <xf numFmtId="0" fontId="3" fillId="7" borderId="30" xfId="5" applyFont="1" applyFill="1" applyBorder="1" applyAlignment="1">
      <alignment horizontal="center" vertical="center"/>
    </xf>
    <xf numFmtId="0" fontId="18" fillId="7" borderId="35" xfId="5" applyFont="1" applyFill="1" applyBorder="1" applyAlignment="1">
      <alignment horizontal="center" vertical="center"/>
    </xf>
    <xf numFmtId="0" fontId="3" fillId="7" borderId="34" xfId="5" applyFont="1" applyFill="1" applyBorder="1" applyAlignment="1">
      <alignment horizontal="left" vertical="center"/>
    </xf>
    <xf numFmtId="0" fontId="10" fillId="7" borderId="34" xfId="5" applyFont="1" applyFill="1" applyBorder="1" applyAlignment="1">
      <alignment vertical="center"/>
    </xf>
    <xf numFmtId="176" fontId="3" fillId="7" borderId="30" xfId="6" applyNumberFormat="1" applyFont="1" applyFill="1" applyBorder="1" applyAlignment="1">
      <alignment horizontal="right" vertical="center"/>
    </xf>
    <xf numFmtId="0" fontId="3" fillId="7" borderId="35" xfId="5" applyFont="1" applyFill="1" applyBorder="1" applyAlignment="1">
      <alignment horizontal="center" vertical="center"/>
    </xf>
    <xf numFmtId="0" fontId="3" fillId="7" borderId="33" xfId="5" applyFont="1" applyFill="1" applyBorder="1" applyAlignment="1">
      <alignment vertical="center"/>
    </xf>
    <xf numFmtId="0" fontId="10" fillId="7" borderId="34" xfId="5" applyFont="1" applyFill="1" applyBorder="1" applyAlignment="1">
      <alignment horizontal="left" vertical="center"/>
    </xf>
    <xf numFmtId="0" fontId="3" fillId="2" borderId="34" xfId="5" applyFont="1" applyFill="1" applyBorder="1" applyAlignment="1">
      <alignment horizontal="center" vertical="center"/>
    </xf>
    <xf numFmtId="184" fontId="6" fillId="2" borderId="30" xfId="5" applyNumberFormat="1" applyFont="1" applyFill="1" applyBorder="1" applyAlignment="1">
      <alignment horizontal="center" vertical="center" wrapText="1"/>
    </xf>
    <xf numFmtId="0" fontId="51" fillId="3" borderId="0" xfId="5" applyFont="1" applyFill="1" applyAlignment="1">
      <alignment horizontal="right" vertical="center"/>
    </xf>
    <xf numFmtId="0" fontId="23" fillId="7" borderId="0" xfId="5" applyFont="1" applyFill="1" applyAlignment="1">
      <alignment vertical="center"/>
    </xf>
    <xf numFmtId="0" fontId="67" fillId="7" borderId="1" xfId="5" applyFont="1" applyFill="1" applyBorder="1" applyAlignment="1">
      <alignment horizontal="center" vertical="center"/>
    </xf>
    <xf numFmtId="0" fontId="67" fillId="7" borderId="3" xfId="5" applyFont="1" applyFill="1" applyBorder="1" applyAlignment="1">
      <alignment horizontal="center" vertical="center"/>
    </xf>
    <xf numFmtId="0" fontId="51" fillId="7" borderId="3" xfId="5" applyFont="1" applyFill="1" applyBorder="1" applyAlignment="1">
      <alignment horizontal="center" vertical="center"/>
    </xf>
    <xf numFmtId="0" fontId="67" fillId="7" borderId="33" xfId="5" applyFont="1" applyFill="1" applyBorder="1" applyAlignment="1">
      <alignment horizontal="center" vertical="center"/>
    </xf>
    <xf numFmtId="183" fontId="3" fillId="7" borderId="30" xfId="6" applyNumberFormat="1" applyFont="1" applyFill="1" applyBorder="1" applyAlignment="1">
      <alignment horizontal="right" vertical="center"/>
    </xf>
    <xf numFmtId="0" fontId="68" fillId="7" borderId="1" xfId="5" applyFont="1" applyFill="1" applyBorder="1" applyAlignment="1">
      <alignment horizontal="center" vertical="center"/>
    </xf>
    <xf numFmtId="40" fontId="3" fillId="7" borderId="30" xfId="6" applyNumberFormat="1" applyFont="1" applyFill="1" applyBorder="1" applyAlignment="1">
      <alignment horizontal="right" vertical="center"/>
    </xf>
    <xf numFmtId="0" fontId="68" fillId="7" borderId="3" xfId="5" applyFont="1" applyFill="1" applyBorder="1" applyAlignment="1">
      <alignment horizontal="center" vertical="center"/>
    </xf>
    <xf numFmtId="38" fontId="3" fillId="5" borderId="30" xfId="6" applyFont="1" applyFill="1" applyBorder="1" applyAlignment="1">
      <alignment horizontal="right" vertical="center"/>
    </xf>
    <xf numFmtId="0" fontId="6" fillId="7" borderId="3" xfId="5" applyFont="1" applyFill="1" applyBorder="1" applyAlignment="1">
      <alignment horizontal="center" vertical="center"/>
    </xf>
    <xf numFmtId="0" fontId="68" fillId="7" borderId="33" xfId="5" applyFont="1" applyFill="1" applyBorder="1" applyAlignment="1">
      <alignment horizontal="center" vertical="center"/>
    </xf>
    <xf numFmtId="0" fontId="3" fillId="7" borderId="34" xfId="5" applyFont="1" applyFill="1" applyBorder="1" applyAlignment="1">
      <alignment vertical="center"/>
    </xf>
    <xf numFmtId="0" fontId="3" fillId="3" borderId="0" xfId="5" applyFont="1" applyFill="1" applyAlignment="1">
      <alignment horizontal="center" vertical="center" wrapText="1"/>
    </xf>
    <xf numFmtId="179" fontId="3" fillId="3" borderId="0" xfId="5" applyNumberFormat="1" applyFont="1" applyFill="1" applyAlignment="1">
      <alignment horizontal="right" vertical="center"/>
    </xf>
    <xf numFmtId="176" fontId="55" fillId="7" borderId="35" xfId="6" applyNumberFormat="1" applyFont="1" applyFill="1" applyBorder="1" applyAlignment="1">
      <alignment horizontal="right" vertical="center"/>
    </xf>
    <xf numFmtId="38" fontId="3" fillId="7" borderId="35" xfId="6" applyFont="1" applyFill="1" applyBorder="1" applyAlignment="1">
      <alignment horizontal="right" vertical="center"/>
    </xf>
    <xf numFmtId="176" fontId="18" fillId="7" borderId="35" xfId="6" applyNumberFormat="1" applyFont="1" applyFill="1" applyBorder="1" applyAlignment="1">
      <alignment horizontal="right" vertical="center"/>
    </xf>
    <xf numFmtId="176" fontId="55" fillId="7" borderId="34" xfId="6" applyNumberFormat="1" applyFont="1" applyFill="1" applyBorder="1" applyAlignment="1">
      <alignment horizontal="right" vertical="center"/>
    </xf>
    <xf numFmtId="176" fontId="3" fillId="7" borderId="35" xfId="6" applyNumberFormat="1" applyFont="1" applyFill="1" applyBorder="1" applyAlignment="1">
      <alignment horizontal="right" vertical="center"/>
    </xf>
    <xf numFmtId="38" fontId="18" fillId="7" borderId="35" xfId="6" applyFont="1" applyFill="1" applyBorder="1" applyAlignment="1">
      <alignment horizontal="right" vertical="center"/>
    </xf>
    <xf numFmtId="38" fontId="55" fillId="7" borderId="35" xfId="6" applyFont="1" applyFill="1" applyBorder="1" applyAlignment="1">
      <alignment horizontal="right" vertical="center"/>
    </xf>
    <xf numFmtId="0" fontId="3" fillId="4" borderId="30" xfId="5" applyFont="1" applyFill="1" applyBorder="1" applyAlignment="1">
      <alignment horizontal="center" vertical="center"/>
    </xf>
    <xf numFmtId="0" fontId="3" fillId="4" borderId="34" xfId="5" applyFont="1" applyFill="1" applyBorder="1" applyAlignment="1">
      <alignment horizontal="center" vertical="center"/>
    </xf>
    <xf numFmtId="0" fontId="51" fillId="7" borderId="0" xfId="5" applyFont="1" applyFill="1" applyAlignment="1">
      <alignment horizontal="left" vertical="center"/>
    </xf>
    <xf numFmtId="38" fontId="55" fillId="7" borderId="34" xfId="6" applyFont="1" applyFill="1" applyBorder="1" applyAlignment="1">
      <alignment horizontal="right" vertical="center"/>
    </xf>
    <xf numFmtId="0" fontId="51" fillId="3" borderId="0" xfId="5" applyFont="1" applyFill="1" applyAlignment="1">
      <alignment horizontal="left" vertical="center"/>
    </xf>
    <xf numFmtId="189" fontId="3" fillId="3" borderId="30" xfId="5" applyNumberFormat="1" applyFont="1" applyFill="1" applyBorder="1" applyAlignment="1">
      <alignment vertical="center"/>
    </xf>
    <xf numFmtId="0" fontId="3" fillId="3" borderId="1" xfId="5" applyFont="1" applyFill="1" applyBorder="1" applyAlignment="1">
      <alignment horizontal="center" vertical="center"/>
    </xf>
    <xf numFmtId="0" fontId="3" fillId="3" borderId="3" xfId="5" applyFont="1" applyFill="1" applyBorder="1" applyAlignment="1">
      <alignment horizontal="center" vertical="center"/>
    </xf>
    <xf numFmtId="0" fontId="3" fillId="3" borderId="33" xfId="5" applyFont="1" applyFill="1" applyBorder="1" applyAlignment="1">
      <alignment horizontal="center" vertical="center"/>
    </xf>
    <xf numFmtId="184" fontId="10" fillId="2" borderId="35" xfId="5" applyNumberFormat="1" applyFont="1" applyFill="1" applyBorder="1" applyAlignment="1">
      <alignment horizontal="center" vertical="center" wrapText="1"/>
    </xf>
    <xf numFmtId="184" fontId="10" fillId="2" borderId="34" xfId="5" applyNumberFormat="1" applyFont="1" applyFill="1" applyBorder="1" applyAlignment="1">
      <alignment horizontal="center" vertical="center" wrapText="1"/>
    </xf>
    <xf numFmtId="0" fontId="6" fillId="3" borderId="0" xfId="5" applyFont="1" applyFill="1" applyAlignment="1">
      <alignment vertical="center"/>
    </xf>
    <xf numFmtId="0" fontId="10" fillId="3" borderId="35" xfId="5" applyFont="1" applyFill="1" applyBorder="1" applyAlignment="1">
      <alignment vertical="center"/>
    </xf>
    <xf numFmtId="0" fontId="24" fillId="3" borderId="0" xfId="5" applyFont="1" applyFill="1" applyAlignment="1">
      <alignment vertical="center"/>
    </xf>
    <xf numFmtId="0" fontId="63" fillId="3" borderId="0" xfId="5" applyFont="1" applyFill="1" applyAlignment="1">
      <alignment horizontal="left" vertical="center"/>
    </xf>
    <xf numFmtId="0" fontId="3" fillId="6" borderId="30" xfId="0" applyFont="1" applyFill="1" applyBorder="1">
      <alignment vertical="center"/>
    </xf>
    <xf numFmtId="0" fontId="3" fillId="0" borderId="30" xfId="0" applyFont="1" applyBorder="1" applyAlignment="1">
      <alignment horizontal="left" vertical="center"/>
    </xf>
    <xf numFmtId="0" fontId="22" fillId="0" borderId="0" xfId="0" quotePrefix="1" applyFont="1" applyAlignment="1">
      <alignment horizontal="right"/>
    </xf>
    <xf numFmtId="0" fontId="47" fillId="0" borderId="0" xfId="3" applyFont="1" applyAlignment="1" applyProtection="1">
      <alignment vertical="center"/>
    </xf>
    <xf numFmtId="0" fontId="0" fillId="7" borderId="0" xfId="0" applyFill="1">
      <alignment vertical="center"/>
    </xf>
    <xf numFmtId="0" fontId="29" fillId="7" borderId="0" xfId="0" applyFont="1" applyFill="1">
      <alignment vertical="center"/>
    </xf>
    <xf numFmtId="0" fontId="61" fillId="7" borderId="0" xfId="0" applyFont="1" applyFill="1">
      <alignment vertical="center"/>
    </xf>
    <xf numFmtId="0" fontId="64" fillId="7" borderId="0" xfId="0" applyFont="1" applyFill="1">
      <alignment vertical="center"/>
    </xf>
    <xf numFmtId="0" fontId="3" fillId="7" borderId="0" xfId="0" applyFont="1" applyFill="1" applyAlignment="1">
      <alignment horizontal="left" vertical="center"/>
    </xf>
    <xf numFmtId="0" fontId="12" fillId="7" borderId="0" xfId="0" applyFont="1" applyFill="1">
      <alignment vertical="center"/>
    </xf>
    <xf numFmtId="3" fontId="12" fillId="7" borderId="37" xfId="0" applyNumberFormat="1" applyFont="1" applyFill="1" applyBorder="1" applyAlignment="1">
      <alignment horizontal="right" vertical="center"/>
    </xf>
    <xf numFmtId="3" fontId="12" fillId="7" borderId="32" xfId="0" applyNumberFormat="1" applyFont="1" applyFill="1" applyBorder="1" applyAlignment="1">
      <alignment horizontal="right" vertical="center"/>
    </xf>
    <xf numFmtId="0" fontId="3" fillId="7" borderId="0" xfId="0" applyFont="1" applyFill="1" applyAlignment="1">
      <alignment horizontal="left" vertical="center" indent="1"/>
    </xf>
    <xf numFmtId="190" fontId="3" fillId="7" borderId="6" xfId="0" applyNumberFormat="1" applyFont="1" applyFill="1" applyBorder="1" applyAlignment="1">
      <alignment horizontal="right" vertical="center"/>
    </xf>
    <xf numFmtId="190" fontId="3" fillId="7" borderId="0" xfId="0" applyNumberFormat="1" applyFont="1" applyFill="1" applyAlignment="1">
      <alignment horizontal="right" vertical="center"/>
    </xf>
    <xf numFmtId="0" fontId="3" fillId="7" borderId="9" xfId="0" applyFont="1" applyFill="1" applyBorder="1" applyAlignment="1">
      <alignment horizontal="left" vertical="center" indent="1"/>
    </xf>
    <xf numFmtId="190" fontId="3" fillId="7" borderId="4" xfId="0" applyNumberFormat="1" applyFont="1" applyFill="1" applyBorder="1" applyAlignment="1">
      <alignment horizontal="right" vertical="center"/>
    </xf>
    <xf numFmtId="190" fontId="3" fillId="7" borderId="9" xfId="0" applyNumberFormat="1" applyFont="1" applyFill="1" applyBorder="1" applyAlignment="1">
      <alignment horizontal="right" vertical="center"/>
    </xf>
    <xf numFmtId="3" fontId="12" fillId="7" borderId="6" xfId="0" applyNumberFormat="1" applyFont="1" applyFill="1" applyBorder="1" applyAlignment="1">
      <alignment horizontal="right" vertical="center"/>
    </xf>
    <xf numFmtId="3" fontId="12" fillId="7" borderId="0" xfId="0" applyNumberFormat="1" applyFont="1" applyFill="1" applyAlignment="1">
      <alignment horizontal="right" vertical="center"/>
    </xf>
    <xf numFmtId="190" fontId="12" fillId="7" borderId="6" xfId="0" applyNumberFormat="1" applyFont="1" applyFill="1" applyBorder="1" applyAlignment="1">
      <alignment horizontal="right" vertical="center"/>
    </xf>
    <xf numFmtId="190" fontId="12" fillId="7" borderId="0" xfId="0" applyNumberFormat="1" applyFont="1" applyFill="1" applyAlignment="1">
      <alignment horizontal="right" vertical="center"/>
    </xf>
    <xf numFmtId="0" fontId="3" fillId="7" borderId="24" xfId="0" applyFont="1" applyFill="1" applyBorder="1" applyAlignment="1">
      <alignment horizontal="left" vertical="center" indent="1"/>
    </xf>
    <xf numFmtId="190" fontId="3" fillId="7" borderId="16" xfId="0" applyNumberFormat="1" applyFont="1" applyFill="1" applyBorder="1" applyAlignment="1">
      <alignment horizontal="right" vertical="center"/>
    </xf>
    <xf numFmtId="190" fontId="3" fillId="7" borderId="24" xfId="0" applyNumberFormat="1" applyFont="1" applyFill="1" applyBorder="1" applyAlignment="1">
      <alignment horizontal="right" vertical="center"/>
    </xf>
    <xf numFmtId="0" fontId="26" fillId="7" borderId="0" xfId="0" applyFont="1" applyFill="1">
      <alignment vertical="center"/>
    </xf>
    <xf numFmtId="190" fontId="12" fillId="7" borderId="28" xfId="0" applyNumberFormat="1" applyFont="1" applyFill="1" applyBorder="1" applyAlignment="1">
      <alignment horizontal="right" vertical="center"/>
    </xf>
    <xf numFmtId="0" fontId="19" fillId="7" borderId="0" xfId="0" applyFont="1" applyFill="1" applyAlignment="1">
      <alignment horizontal="right" vertical="center"/>
    </xf>
    <xf numFmtId="0" fontId="26" fillId="7" borderId="0" xfId="0" applyFont="1" applyFill="1" applyAlignment="1">
      <alignment vertical="center" wrapText="1"/>
    </xf>
    <xf numFmtId="0" fontId="12" fillId="7" borderId="32" xfId="0" applyFont="1" applyFill="1" applyBorder="1">
      <alignment vertical="center"/>
    </xf>
    <xf numFmtId="190" fontId="12" fillId="7" borderId="37" xfId="0" applyNumberFormat="1" applyFont="1" applyFill="1" applyBorder="1" applyAlignment="1">
      <alignment horizontal="right" vertical="center"/>
    </xf>
    <xf numFmtId="190" fontId="12" fillId="7" borderId="32" xfId="0" applyNumberFormat="1" applyFont="1" applyFill="1" applyBorder="1" applyAlignment="1">
      <alignment horizontal="right" vertical="center"/>
    </xf>
    <xf numFmtId="0" fontId="26" fillId="7" borderId="32" xfId="0" applyFont="1" applyFill="1" applyBorder="1" applyAlignment="1">
      <alignment vertical="center" wrapText="1"/>
    </xf>
    <xf numFmtId="0" fontId="12" fillId="7" borderId="28" xfId="0" applyFont="1" applyFill="1" applyBorder="1" applyAlignment="1">
      <alignment horizontal="left" vertical="center" shrinkToFit="1"/>
    </xf>
    <xf numFmtId="3" fontId="0" fillId="7" borderId="0" xfId="0" applyNumberFormat="1" applyFill="1">
      <alignment vertical="center"/>
    </xf>
    <xf numFmtId="0" fontId="3" fillId="4" borderId="35" xfId="0" applyFont="1" applyFill="1" applyBorder="1" applyAlignment="1">
      <alignment horizontal="center" vertical="center"/>
    </xf>
    <xf numFmtId="0" fontId="3" fillId="4" borderId="34" xfId="0" applyFont="1" applyFill="1" applyBorder="1" applyAlignment="1">
      <alignment horizontal="center" vertical="center"/>
    </xf>
    <xf numFmtId="0" fontId="3" fillId="5" borderId="0" xfId="0" applyFont="1" applyFill="1" applyAlignment="1">
      <alignment horizontal="right" vertical="top"/>
    </xf>
    <xf numFmtId="0" fontId="3" fillId="5" borderId="0" xfId="0" applyFont="1" applyFill="1" applyAlignment="1">
      <alignment horizontal="left" vertical="top"/>
    </xf>
    <xf numFmtId="0" fontId="51" fillId="5" borderId="0" xfId="0" applyFont="1" applyFill="1">
      <alignment vertical="center"/>
    </xf>
    <xf numFmtId="182" fontId="9" fillId="5" borderId="0" xfId="0" applyNumberFormat="1" applyFont="1" applyFill="1">
      <alignment vertical="center"/>
    </xf>
    <xf numFmtId="0" fontId="20" fillId="4" borderId="33"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62" fillId="7" borderId="0" xfId="0" applyFont="1" applyFill="1">
      <alignment vertical="center"/>
    </xf>
    <xf numFmtId="0" fontId="9" fillId="7" borderId="0" xfId="0" applyFont="1" applyFill="1">
      <alignment vertical="center"/>
    </xf>
    <xf numFmtId="0" fontId="6" fillId="7" borderId="0" xfId="0" applyFont="1" applyFill="1">
      <alignment vertical="center"/>
    </xf>
    <xf numFmtId="0" fontId="3" fillId="7" borderId="0" xfId="0" applyFont="1" applyFill="1" applyAlignment="1">
      <alignment horizontal="right"/>
    </xf>
    <xf numFmtId="0" fontId="3" fillId="7" borderId="0" xfId="0" applyFont="1" applyFill="1" applyAlignment="1">
      <alignment horizontal="left"/>
    </xf>
    <xf numFmtId="0" fontId="10" fillId="7" borderId="0" xfId="0" applyFont="1" applyFill="1">
      <alignment vertical="center"/>
    </xf>
    <xf numFmtId="0" fontId="10"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176" fontId="55" fillId="7" borderId="31" xfId="6" applyNumberFormat="1" applyFont="1" applyFill="1" applyBorder="1" applyAlignment="1">
      <alignment horizontal="right" vertical="center"/>
    </xf>
    <xf numFmtId="38" fontId="55" fillId="7" borderId="31" xfId="6" applyFont="1" applyFill="1" applyBorder="1" applyAlignment="1">
      <alignment horizontal="right" vertical="center"/>
    </xf>
    <xf numFmtId="38" fontId="3" fillId="6" borderId="31" xfId="0" applyNumberFormat="1"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21" xfId="0" applyFont="1" applyFill="1" applyBorder="1" applyAlignment="1">
      <alignment horizontal="center" vertical="center" wrapText="1"/>
    </xf>
    <xf numFmtId="38" fontId="3" fillId="7" borderId="13" xfId="0" applyNumberFormat="1" applyFont="1" applyFill="1" applyBorder="1" applyAlignment="1">
      <alignment horizontal="center" vertical="center" wrapText="1"/>
    </xf>
    <xf numFmtId="38" fontId="3" fillId="7" borderId="12" xfId="0" applyNumberFormat="1" applyFont="1" applyFill="1" applyBorder="1" applyAlignment="1">
      <alignment horizontal="center" vertical="center" wrapText="1"/>
    </xf>
    <xf numFmtId="38" fontId="3" fillId="7" borderId="11" xfId="0" applyNumberFormat="1" applyFont="1" applyFill="1" applyBorder="1" applyAlignment="1">
      <alignment horizontal="center" vertical="center" wrapText="1"/>
    </xf>
    <xf numFmtId="38" fontId="3" fillId="7" borderId="33" xfId="0" applyNumberFormat="1" applyFont="1" applyFill="1" applyBorder="1" applyAlignment="1">
      <alignment horizontal="center" vertical="center"/>
    </xf>
    <xf numFmtId="38" fontId="3" fillId="7" borderId="3" xfId="0" applyNumberFormat="1" applyFont="1" applyFill="1" applyBorder="1" applyAlignment="1">
      <alignment horizontal="center" vertical="center"/>
    </xf>
    <xf numFmtId="38" fontId="3" fillId="7" borderId="14" xfId="0" applyNumberFormat="1" applyFont="1" applyFill="1" applyBorder="1" applyAlignment="1">
      <alignment horizontal="center" vertical="center"/>
    </xf>
    <xf numFmtId="38" fontId="3" fillId="7" borderId="27" xfId="0" applyNumberFormat="1" applyFont="1" applyFill="1" applyBorder="1" applyAlignment="1">
      <alignment horizontal="center" vertical="center"/>
    </xf>
    <xf numFmtId="0" fontId="10" fillId="7" borderId="19"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6" fillId="5" borderId="33" xfId="0" applyFont="1" applyFill="1" applyBorder="1" applyAlignment="1">
      <alignment horizontal="center" vertical="center" textRotation="255"/>
    </xf>
    <xf numFmtId="0" fontId="6" fillId="5" borderId="3" xfId="0" applyFont="1" applyFill="1" applyBorder="1" applyAlignment="1">
      <alignment horizontal="center" vertical="center" textRotation="255"/>
    </xf>
    <xf numFmtId="0" fontId="6" fillId="5" borderId="1" xfId="0" applyFont="1" applyFill="1" applyBorder="1" applyAlignment="1">
      <alignment horizontal="center" vertical="center" textRotation="255"/>
    </xf>
    <xf numFmtId="0" fontId="3" fillId="5" borderId="33" xfId="0" applyFont="1" applyFill="1" applyBorder="1" applyAlignment="1">
      <alignment horizontal="center" vertical="center" textRotation="255" wrapText="1"/>
    </xf>
    <xf numFmtId="0" fontId="3" fillId="5" borderId="3" xfId="0" applyFont="1" applyFill="1" applyBorder="1" applyAlignment="1">
      <alignment horizontal="center" vertical="center" textRotation="255" wrapText="1"/>
    </xf>
    <xf numFmtId="0" fontId="3" fillId="5" borderId="1" xfId="0" applyFont="1" applyFill="1" applyBorder="1" applyAlignment="1">
      <alignment horizontal="center" vertical="center" textRotation="255" wrapText="1"/>
    </xf>
    <xf numFmtId="0" fontId="6" fillId="5" borderId="3" xfId="0" applyFont="1" applyFill="1" applyBorder="1" applyAlignment="1">
      <alignment horizontal="center" vertical="center" textRotation="255" wrapText="1"/>
    </xf>
    <xf numFmtId="0" fontId="6" fillId="5" borderId="1" xfId="0" applyFont="1" applyFill="1" applyBorder="1" applyAlignment="1">
      <alignment horizontal="center" vertical="center" textRotation="255" wrapText="1"/>
    </xf>
    <xf numFmtId="0" fontId="6" fillId="5" borderId="33" xfId="0" applyFont="1" applyFill="1" applyBorder="1" applyAlignment="1">
      <alignment horizontal="center" vertical="center" textRotation="255" wrapText="1"/>
    </xf>
    <xf numFmtId="0" fontId="10" fillId="5" borderId="33" xfId="0" applyFont="1" applyFill="1" applyBorder="1" applyAlignment="1">
      <alignment horizontal="center" vertical="center" textRotation="255" wrapText="1"/>
    </xf>
    <xf numFmtId="0" fontId="10" fillId="5" borderId="3" xfId="0" applyFont="1" applyFill="1" applyBorder="1" applyAlignment="1">
      <alignment horizontal="center" vertical="center" textRotation="255" wrapText="1"/>
    </xf>
    <xf numFmtId="0" fontId="10" fillId="5" borderId="1" xfId="0" applyFont="1" applyFill="1" applyBorder="1" applyAlignment="1">
      <alignment horizontal="center" vertical="center" textRotation="255" wrapText="1"/>
    </xf>
    <xf numFmtId="49" fontId="3" fillId="5" borderId="33" xfId="0" quotePrefix="1" applyNumberFormat="1" applyFont="1" applyFill="1" applyBorder="1" applyAlignment="1">
      <alignment horizontal="center" vertical="center" wrapText="1"/>
    </xf>
    <xf numFmtId="49" fontId="3" fillId="5" borderId="1" xfId="0" quotePrefix="1" applyNumberFormat="1" applyFont="1" applyFill="1" applyBorder="1" applyAlignment="1">
      <alignment horizontal="center" vertical="center" wrapText="1"/>
    </xf>
    <xf numFmtId="0" fontId="3" fillId="5" borderId="33" xfId="0" applyFont="1" applyFill="1" applyBorder="1" applyAlignment="1">
      <alignment vertical="center" textRotation="255" wrapText="1"/>
    </xf>
    <xf numFmtId="0" fontId="3" fillId="5" borderId="3" xfId="0" applyFont="1" applyFill="1" applyBorder="1" applyAlignment="1">
      <alignment vertical="center" textRotation="255" wrapText="1"/>
    </xf>
    <xf numFmtId="0" fontId="3" fillId="5" borderId="1" xfId="0" applyFont="1" applyFill="1" applyBorder="1" applyAlignment="1">
      <alignment vertical="center" textRotation="255" wrapText="1"/>
    </xf>
    <xf numFmtId="0" fontId="10" fillId="7" borderId="33" xfId="0" applyFont="1" applyFill="1" applyBorder="1" applyAlignment="1">
      <alignment horizontal="center" vertical="center" textRotation="255" wrapText="1"/>
    </xf>
    <xf numFmtId="0" fontId="10" fillId="7" borderId="3" xfId="0" applyFont="1" applyFill="1" applyBorder="1" applyAlignment="1">
      <alignment horizontal="center" vertical="center" textRotation="255" wrapText="1"/>
    </xf>
    <xf numFmtId="0" fontId="10" fillId="7" borderId="1" xfId="0" applyFont="1" applyFill="1" applyBorder="1" applyAlignment="1">
      <alignment horizontal="center" vertical="center" textRotation="255" wrapText="1"/>
    </xf>
    <xf numFmtId="0" fontId="3" fillId="7" borderId="3" xfId="0" applyFont="1" applyFill="1" applyBorder="1" applyAlignment="1">
      <alignment horizontal="center" vertical="center" textRotation="255" wrapText="1"/>
    </xf>
    <xf numFmtId="0" fontId="3" fillId="7" borderId="1" xfId="0" applyFont="1" applyFill="1" applyBorder="1" applyAlignment="1">
      <alignment horizontal="center" vertical="center" textRotation="255" wrapText="1"/>
    </xf>
    <xf numFmtId="0" fontId="6" fillId="7" borderId="33" xfId="0" applyFont="1" applyFill="1" applyBorder="1" applyAlignment="1">
      <alignment horizontal="center" vertical="center" textRotation="255" wrapText="1"/>
    </xf>
    <xf numFmtId="0" fontId="6" fillId="7" borderId="3" xfId="0" applyFont="1" applyFill="1" applyBorder="1" applyAlignment="1">
      <alignment horizontal="center" vertical="center" textRotation="255" wrapText="1"/>
    </xf>
    <xf numFmtId="0" fontId="3" fillId="7" borderId="33" xfId="0" applyFont="1" applyFill="1" applyBorder="1" applyAlignment="1">
      <alignment horizontal="center" vertical="center" textRotation="255" wrapText="1"/>
    </xf>
    <xf numFmtId="0" fontId="3" fillId="7" borderId="33" xfId="0" applyFont="1" applyFill="1" applyBorder="1" applyAlignment="1">
      <alignment vertical="center" textRotation="255" wrapText="1"/>
    </xf>
    <xf numFmtId="0" fontId="3" fillId="7" borderId="3" xfId="0" applyFont="1" applyFill="1" applyBorder="1" applyAlignment="1">
      <alignment vertical="center" textRotation="255" wrapText="1"/>
    </xf>
    <xf numFmtId="0" fontId="3" fillId="7" borderId="1" xfId="0" applyFont="1" applyFill="1" applyBorder="1" applyAlignment="1">
      <alignment vertical="center" textRotation="255" wrapText="1"/>
    </xf>
    <xf numFmtId="0" fontId="6" fillId="7" borderId="30" xfId="0" applyFont="1" applyFill="1" applyBorder="1" applyAlignment="1">
      <alignment vertical="center" textRotation="255"/>
    </xf>
    <xf numFmtId="0" fontId="9" fillId="7" borderId="30" xfId="0" applyFont="1" applyFill="1" applyBorder="1" applyAlignment="1">
      <alignment vertical="center" textRotation="255"/>
    </xf>
    <xf numFmtId="0" fontId="24" fillId="7" borderId="3" xfId="0" applyFont="1" applyFill="1" applyBorder="1" applyAlignment="1">
      <alignment horizontal="center" vertical="center" wrapText="1"/>
    </xf>
    <xf numFmtId="0" fontId="24" fillId="7" borderId="1" xfId="0" applyFont="1" applyFill="1" applyBorder="1" applyAlignment="1">
      <alignment horizontal="center" vertical="center" wrapText="1"/>
    </xf>
    <xf numFmtId="49" fontId="3" fillId="7" borderId="33" xfId="0" quotePrefix="1" applyNumberFormat="1" applyFont="1" applyFill="1" applyBorder="1" applyAlignment="1">
      <alignment horizontal="center" vertical="center" wrapText="1"/>
    </xf>
    <xf numFmtId="49" fontId="3" fillId="7" borderId="1" xfId="0" quotePrefix="1" applyNumberFormat="1"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31" xfId="0" applyFont="1" applyFill="1" applyBorder="1" applyAlignment="1">
      <alignment horizontal="center" vertical="center" wrapText="1"/>
    </xf>
    <xf numFmtId="184" fontId="8" fillId="6" borderId="34" xfId="0" applyNumberFormat="1" applyFont="1" applyFill="1" applyBorder="1" applyAlignment="1">
      <alignment horizontal="center" vertical="center" wrapText="1"/>
    </xf>
    <xf numFmtId="184" fontId="8" fillId="6" borderId="31" xfId="0" applyNumberFormat="1" applyFont="1" applyFill="1" applyBorder="1" applyAlignment="1">
      <alignment horizontal="center" vertical="center" wrapText="1"/>
    </xf>
    <xf numFmtId="0" fontId="33" fillId="7" borderId="34" xfId="0" applyFont="1" applyFill="1" applyBorder="1" applyAlignment="1">
      <alignment horizontal="center" vertical="center" wrapText="1"/>
    </xf>
    <xf numFmtId="38" fontId="8" fillId="6" borderId="34" xfId="0" applyNumberFormat="1" applyFont="1" applyFill="1" applyBorder="1" applyAlignment="1">
      <alignment horizontal="center" vertical="center" wrapText="1"/>
    </xf>
    <xf numFmtId="38" fontId="8" fillId="6" borderId="31" xfId="0" applyNumberFormat="1"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30" xfId="0" applyFont="1" applyFill="1" applyBorder="1" applyAlignment="1">
      <alignment horizontal="center" vertical="center"/>
    </xf>
    <xf numFmtId="38" fontId="3" fillId="7" borderId="1" xfId="0" applyNumberFormat="1" applyFont="1" applyFill="1" applyBorder="1" applyAlignment="1">
      <alignment horizontal="center" vertical="center" wrapText="1"/>
    </xf>
    <xf numFmtId="38" fontId="3" fillId="7" borderId="30" xfId="0" applyNumberFormat="1" applyFont="1" applyFill="1" applyBorder="1" applyAlignment="1">
      <alignment horizontal="center" vertical="center"/>
    </xf>
    <xf numFmtId="38" fontId="3" fillId="7" borderId="30" xfId="0" applyNumberFormat="1" applyFont="1" applyFill="1" applyBorder="1" applyAlignment="1">
      <alignment horizontal="center" vertical="center" wrapText="1"/>
    </xf>
    <xf numFmtId="38" fontId="3" fillId="7" borderId="33" xfId="0" applyNumberFormat="1" applyFont="1" applyFill="1" applyBorder="1" applyAlignment="1">
      <alignment horizontal="center" vertical="center" wrapText="1"/>
    </xf>
    <xf numFmtId="0" fontId="3" fillId="7" borderId="6" xfId="0" applyFont="1" applyFill="1" applyBorder="1" applyAlignment="1">
      <alignment horizontal="center" vertical="center"/>
    </xf>
    <xf numFmtId="0" fontId="3" fillId="7" borderId="0" xfId="0" applyFont="1" applyFill="1" applyAlignment="1">
      <alignment horizontal="center" vertical="center"/>
    </xf>
    <xf numFmtId="0" fontId="3" fillId="7" borderId="4"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24" xfId="0" applyFont="1" applyFill="1" applyBorder="1" applyAlignment="1">
      <alignment horizontal="center" vertical="center"/>
    </xf>
    <xf numFmtId="38" fontId="3" fillId="7" borderId="10" xfId="0" applyNumberFormat="1"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7" borderId="33"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5" xfId="0" applyFont="1" applyFill="1" applyBorder="1" applyAlignment="1">
      <alignment horizontal="center" vertical="center"/>
    </xf>
    <xf numFmtId="0" fontId="23" fillId="3" borderId="34" xfId="0" applyFont="1" applyFill="1" applyBorder="1">
      <alignment vertical="center"/>
    </xf>
    <xf numFmtId="0" fontId="23" fillId="3" borderId="31" xfId="0" applyFont="1" applyFill="1" applyBorder="1">
      <alignment vertical="center"/>
    </xf>
    <xf numFmtId="0" fontId="24" fillId="3" borderId="34" xfId="0" applyFont="1" applyFill="1" applyBorder="1">
      <alignment vertical="center"/>
    </xf>
    <xf numFmtId="0" fontId="24" fillId="3" borderId="31" xfId="0" applyFont="1" applyFill="1" applyBorder="1">
      <alignment vertical="center"/>
    </xf>
    <xf numFmtId="0" fontId="23" fillId="3" borderId="37" xfId="0" applyFont="1" applyFill="1" applyBorder="1" applyAlignment="1">
      <alignment vertical="top" wrapText="1"/>
    </xf>
    <xf numFmtId="0" fontId="23" fillId="3" borderId="36" xfId="0" applyFont="1" applyFill="1" applyBorder="1" applyAlignment="1">
      <alignment vertical="top" wrapText="1"/>
    </xf>
    <xf numFmtId="0" fontId="23" fillId="3" borderId="4" xfId="0" applyFont="1" applyFill="1" applyBorder="1" applyAlignment="1">
      <alignment vertical="top" wrapText="1"/>
    </xf>
    <xf numFmtId="0" fontId="23" fillId="3" borderId="7" xfId="0" applyFont="1" applyFill="1" applyBorder="1" applyAlignment="1">
      <alignment vertical="top" wrapText="1"/>
    </xf>
    <xf numFmtId="0" fontId="23" fillId="3" borderId="6" xfId="0" applyFont="1" applyFill="1" applyBorder="1" applyAlignment="1">
      <alignment vertical="top" wrapText="1"/>
    </xf>
    <xf numFmtId="0" fontId="23" fillId="3" borderId="8" xfId="0" applyFont="1" applyFill="1" applyBorder="1" applyAlignment="1">
      <alignment vertical="top" wrapText="1"/>
    </xf>
    <xf numFmtId="0" fontId="24" fillId="4" borderId="34" xfId="0" applyFont="1" applyFill="1" applyBorder="1" applyAlignment="1">
      <alignment horizontal="center" vertical="center"/>
    </xf>
    <xf numFmtId="0" fontId="24" fillId="4" borderId="31" xfId="0" applyFont="1" applyFill="1" applyBorder="1" applyAlignment="1">
      <alignment horizontal="center" vertical="center"/>
    </xf>
    <xf numFmtId="0" fontId="23" fillId="3" borderId="34" xfId="0" applyFont="1" applyFill="1" applyBorder="1" applyAlignment="1">
      <alignment vertical="center" wrapText="1"/>
    </xf>
    <xf numFmtId="0" fontId="23" fillId="3" borderId="35" xfId="0" applyFont="1" applyFill="1" applyBorder="1" applyAlignment="1">
      <alignment vertical="center" wrapText="1"/>
    </xf>
    <xf numFmtId="0" fontId="23" fillId="3" borderId="31" xfId="0" applyFont="1" applyFill="1" applyBorder="1" applyAlignment="1">
      <alignment vertical="center" wrapText="1"/>
    </xf>
    <xf numFmtId="0" fontId="24" fillId="6" borderId="4" xfId="0" applyFont="1" applyFill="1" applyBorder="1" applyAlignment="1">
      <alignment horizontal="center" vertical="center"/>
    </xf>
    <xf numFmtId="0" fontId="24" fillId="6" borderId="8" xfId="0" applyFont="1" applyFill="1" applyBorder="1" applyAlignment="1">
      <alignment horizontal="center" vertical="center"/>
    </xf>
    <xf numFmtId="0" fontId="24" fillId="6" borderId="6" xfId="0" applyFont="1" applyFill="1" applyBorder="1" applyAlignment="1">
      <alignment horizontal="center" vertical="center"/>
    </xf>
    <xf numFmtId="0" fontId="24" fillId="6" borderId="37" xfId="0" applyFont="1" applyFill="1" applyBorder="1">
      <alignment vertical="center"/>
    </xf>
    <xf numFmtId="0" fontId="24" fillId="6" borderId="36" xfId="0" applyFont="1" applyFill="1" applyBorder="1">
      <alignment vertical="center"/>
    </xf>
    <xf numFmtId="0" fontId="25" fillId="5" borderId="34" xfId="0" applyFont="1" applyFill="1" applyBorder="1">
      <alignment vertical="center"/>
    </xf>
    <xf numFmtId="0" fontId="25" fillId="5" borderId="31" xfId="0" applyFont="1" applyFill="1" applyBorder="1">
      <alignment vertical="center"/>
    </xf>
    <xf numFmtId="0" fontId="23" fillId="5" borderId="34" xfId="0" applyFont="1" applyFill="1" applyBorder="1" applyAlignment="1">
      <alignment wrapText="1"/>
    </xf>
    <xf numFmtId="0" fontId="23" fillId="5" borderId="31" xfId="0" applyFont="1" applyFill="1" applyBorder="1" applyAlignment="1">
      <alignment wrapText="1"/>
    </xf>
    <xf numFmtId="38" fontId="23" fillId="2" borderId="34" xfId="0" applyNumberFormat="1" applyFont="1" applyFill="1" applyBorder="1" applyAlignment="1">
      <alignment horizontal="center" vertical="center" wrapText="1"/>
    </xf>
    <xf numFmtId="38" fontId="23" fillId="2" borderId="31" xfId="0" applyNumberFormat="1" applyFont="1" applyFill="1" applyBorder="1" applyAlignment="1">
      <alignment horizontal="center" vertical="center" wrapText="1"/>
    </xf>
    <xf numFmtId="0" fontId="39" fillId="7" borderId="34" xfId="0" applyFont="1" applyFill="1" applyBorder="1" applyAlignment="1">
      <alignment vertical="center" wrapText="1"/>
    </xf>
    <xf numFmtId="0" fontId="39" fillId="7" borderId="31" xfId="0" applyFont="1" applyFill="1" applyBorder="1" applyAlignment="1">
      <alignment vertical="center" wrapText="1"/>
    </xf>
    <xf numFmtId="0" fontId="24" fillId="7" borderId="34" xfId="0" applyFont="1" applyFill="1" applyBorder="1">
      <alignment vertical="center"/>
    </xf>
    <xf numFmtId="0" fontId="24" fillId="7" borderId="31" xfId="0" applyFont="1" applyFill="1" applyBorder="1">
      <alignment vertical="center"/>
    </xf>
    <xf numFmtId="0" fontId="24" fillId="5" borderId="34" xfId="0" applyFont="1" applyFill="1" applyBorder="1" applyAlignment="1">
      <alignment vertical="center" wrapText="1"/>
    </xf>
    <xf numFmtId="0" fontId="24" fillId="5" borderId="31" xfId="0" applyFont="1" applyFill="1" applyBorder="1">
      <alignment vertical="center"/>
    </xf>
    <xf numFmtId="0" fontId="25" fillId="5" borderId="34" xfId="0" applyFont="1" applyFill="1" applyBorder="1" applyAlignment="1">
      <alignment wrapText="1"/>
    </xf>
    <xf numFmtId="0" fontId="25" fillId="5" borderId="31" xfId="0" applyFont="1" applyFill="1" applyBorder="1" applyAlignment="1">
      <alignment wrapText="1"/>
    </xf>
    <xf numFmtId="38" fontId="23" fillId="3" borderId="33" xfId="0" applyNumberFormat="1" applyFont="1" applyFill="1" applyBorder="1" applyAlignment="1">
      <alignment horizontal="center" vertical="center"/>
    </xf>
    <xf numFmtId="38" fontId="23" fillId="3" borderId="3" xfId="0" applyNumberFormat="1" applyFont="1" applyFill="1" applyBorder="1" applyAlignment="1">
      <alignment horizontal="center" vertical="center"/>
    </xf>
    <xf numFmtId="38" fontId="23" fillId="3" borderId="1" xfId="0" applyNumberFormat="1" applyFont="1" applyFill="1" applyBorder="1" applyAlignment="1">
      <alignment horizontal="center" vertical="center"/>
    </xf>
    <xf numFmtId="38" fontId="23" fillId="3" borderId="34" xfId="0" applyNumberFormat="1" applyFont="1" applyFill="1" applyBorder="1">
      <alignment vertical="center"/>
    </xf>
    <xf numFmtId="38" fontId="23" fillId="3" borderId="31" xfId="0" applyNumberFormat="1" applyFont="1" applyFill="1" applyBorder="1">
      <alignment vertical="center"/>
    </xf>
    <xf numFmtId="0" fontId="25" fillId="5" borderId="34" xfId="0" applyFont="1" applyFill="1" applyBorder="1" applyAlignment="1">
      <alignment vertical="center" wrapText="1"/>
    </xf>
    <xf numFmtId="0" fontId="23" fillId="5" borderId="31" xfId="0" applyFont="1" applyFill="1" applyBorder="1" applyAlignment="1">
      <alignment vertical="center" wrapText="1"/>
    </xf>
    <xf numFmtId="184" fontId="23" fillId="2" borderId="34" xfId="0" applyNumberFormat="1" applyFont="1" applyFill="1" applyBorder="1" applyAlignment="1">
      <alignment horizontal="center" vertical="center" wrapText="1"/>
    </xf>
    <xf numFmtId="184" fontId="23" fillId="2" borderId="31" xfId="0" applyNumberFormat="1" applyFont="1" applyFill="1" applyBorder="1" applyAlignment="1">
      <alignment horizontal="center" vertical="center" wrapText="1"/>
    </xf>
    <xf numFmtId="184" fontId="23" fillId="2" borderId="37" xfId="0" applyNumberFormat="1" applyFont="1" applyFill="1" applyBorder="1" applyAlignment="1">
      <alignment horizontal="center" vertical="center" wrapText="1"/>
    </xf>
    <xf numFmtId="184" fontId="23" fillId="2" borderId="32" xfId="0" applyNumberFormat="1" applyFont="1" applyFill="1" applyBorder="1" applyAlignment="1">
      <alignment horizontal="center" vertical="center" wrapText="1"/>
    </xf>
    <xf numFmtId="184" fontId="23" fillId="2" borderId="36" xfId="0" applyNumberFormat="1" applyFont="1" applyFill="1" applyBorder="1" applyAlignment="1">
      <alignment horizontal="center" vertical="center" wrapText="1"/>
    </xf>
    <xf numFmtId="184" fontId="23" fillId="2" borderId="30" xfId="0" applyNumberFormat="1" applyFont="1" applyFill="1" applyBorder="1" applyAlignment="1">
      <alignment horizontal="center" vertical="center" wrapText="1"/>
    </xf>
    <xf numFmtId="0" fontId="23" fillId="5" borderId="34" xfId="0" applyFont="1" applyFill="1" applyBorder="1" applyAlignment="1">
      <alignment vertical="center" wrapText="1"/>
    </xf>
    <xf numFmtId="0" fontId="25" fillId="7" borderId="30" xfId="0" applyFont="1" applyFill="1" applyBorder="1" applyAlignment="1">
      <alignment vertical="top" wrapText="1"/>
    </xf>
    <xf numFmtId="0" fontId="25" fillId="3" borderId="30" xfId="0" applyFont="1" applyFill="1" applyBorder="1" applyAlignment="1">
      <alignment vertical="center" wrapText="1"/>
    </xf>
    <xf numFmtId="0" fontId="23" fillId="7" borderId="30" xfId="0" applyFont="1" applyFill="1" applyBorder="1" applyAlignment="1">
      <alignment vertical="top" wrapText="1"/>
    </xf>
    <xf numFmtId="0" fontId="25" fillId="5" borderId="35" xfId="0" applyFont="1" applyFill="1" applyBorder="1" applyAlignment="1">
      <alignment vertical="center" wrapText="1"/>
    </xf>
    <xf numFmtId="0" fontId="25" fillId="5" borderId="31" xfId="0" applyFont="1" applyFill="1" applyBorder="1" applyAlignment="1">
      <alignment vertical="center" wrapText="1"/>
    </xf>
    <xf numFmtId="0" fontId="23" fillId="5" borderId="35" xfId="0" applyFont="1" applyFill="1" applyBorder="1" applyAlignment="1">
      <alignment vertical="center" wrapText="1"/>
    </xf>
    <xf numFmtId="38" fontId="23" fillId="2" borderId="35" xfId="0" applyNumberFormat="1" applyFont="1" applyFill="1" applyBorder="1" applyAlignment="1">
      <alignment horizontal="center" vertical="center" wrapText="1"/>
    </xf>
    <xf numFmtId="0" fontId="23" fillId="7" borderId="34" xfId="0" applyFont="1" applyFill="1" applyBorder="1" applyAlignment="1">
      <alignment vertical="center" wrapText="1"/>
    </xf>
    <xf numFmtId="0" fontId="23" fillId="7" borderId="31" xfId="0" applyFont="1" applyFill="1" applyBorder="1" applyAlignment="1">
      <alignment vertical="center" wrapText="1"/>
    </xf>
    <xf numFmtId="0" fontId="23" fillId="3" borderId="34" xfId="0" applyFont="1" applyFill="1" applyBorder="1" applyAlignment="1">
      <alignment horizontal="center" vertical="center"/>
    </xf>
    <xf numFmtId="0" fontId="23" fillId="3" borderId="31" xfId="0" applyFont="1" applyFill="1" applyBorder="1" applyAlignment="1">
      <alignment horizontal="center" vertical="center"/>
    </xf>
    <xf numFmtId="38" fontId="52" fillId="3" borderId="34" xfId="0" applyNumberFormat="1" applyFont="1" applyFill="1" applyBorder="1" applyAlignment="1">
      <alignment vertical="center" wrapText="1"/>
    </xf>
    <xf numFmtId="38" fontId="23" fillId="3" borderId="31" xfId="0" applyNumberFormat="1" applyFont="1" applyFill="1" applyBorder="1" applyAlignment="1">
      <alignment vertical="center" wrapText="1"/>
    </xf>
    <xf numFmtId="38" fontId="23" fillId="7" borderId="33" xfId="0" applyNumberFormat="1" applyFont="1" applyFill="1" applyBorder="1" applyAlignment="1">
      <alignment horizontal="center" vertical="center"/>
    </xf>
    <xf numFmtId="38" fontId="23" fillId="7" borderId="3" xfId="0" applyNumberFormat="1" applyFont="1" applyFill="1" applyBorder="1" applyAlignment="1">
      <alignment horizontal="center" vertical="center"/>
    </xf>
    <xf numFmtId="38" fontId="23" fillId="7" borderId="1" xfId="0" applyNumberFormat="1" applyFont="1" applyFill="1" applyBorder="1" applyAlignment="1">
      <alignment horizontal="center" vertical="center"/>
    </xf>
    <xf numFmtId="0" fontId="25" fillId="3" borderId="34" xfId="0" applyFont="1" applyFill="1" applyBorder="1" applyAlignment="1">
      <alignment vertical="center" wrapText="1"/>
    </xf>
    <xf numFmtId="0" fontId="23" fillId="5" borderId="34" xfId="0" applyFont="1" applyFill="1" applyBorder="1" applyAlignment="1">
      <alignment vertical="top" wrapText="1"/>
    </xf>
    <xf numFmtId="0" fontId="23" fillId="5" borderId="31" xfId="0" applyFont="1" applyFill="1" applyBorder="1" applyAlignment="1">
      <alignment vertical="top" wrapText="1"/>
    </xf>
    <xf numFmtId="38" fontId="23" fillId="2" borderId="30" xfId="0" applyNumberFormat="1" applyFont="1" applyFill="1" applyBorder="1" applyAlignment="1">
      <alignment horizontal="center" vertical="center" wrapText="1"/>
    </xf>
    <xf numFmtId="38" fontId="10" fillId="6" borderId="34" xfId="0" applyNumberFormat="1" applyFont="1" applyFill="1" applyBorder="1" applyAlignment="1">
      <alignment horizontal="center" vertical="center" wrapText="1"/>
    </xf>
    <xf numFmtId="0" fontId="49" fillId="6" borderId="30" xfId="0" applyFont="1" applyFill="1" applyBorder="1">
      <alignment vertical="center"/>
    </xf>
    <xf numFmtId="0" fontId="3" fillId="5" borderId="30" xfId="0" applyFont="1" applyFill="1" applyBorder="1" applyAlignment="1">
      <alignment horizontal="center" vertical="center" wrapText="1"/>
    </xf>
    <xf numFmtId="0" fontId="15" fillId="5" borderId="30" xfId="0" applyFont="1" applyFill="1" applyBorder="1" applyAlignment="1">
      <alignment vertical="center" wrapText="1"/>
    </xf>
    <xf numFmtId="0" fontId="15" fillId="7" borderId="30" xfId="0" applyFont="1" applyFill="1" applyBorder="1">
      <alignment vertical="center"/>
    </xf>
    <xf numFmtId="38" fontId="70" fillId="0" borderId="0" xfId="0" applyNumberFormat="1" applyFont="1">
      <alignment vertical="center"/>
    </xf>
  </cellXfs>
  <cellStyles count="9">
    <cellStyle name="パーセント" xfId="2" builtinId="5"/>
    <cellStyle name="パーセント 2" xfId="7" xr:uid="{2DD3478A-878C-461A-A5B0-E93900903617}"/>
    <cellStyle name="ハイパーリンク" xfId="3" builtinId="8"/>
    <cellStyle name="桁区切り" xfId="1" builtinId="6"/>
    <cellStyle name="桁区切り 2" xfId="6" xr:uid="{A995318F-6260-45F0-B88B-9D471A95FFDA}"/>
    <cellStyle name="標準" xfId="0" builtinId="0"/>
    <cellStyle name="標準 2" xfId="5" xr:uid="{95D36000-7DBC-4E8E-996D-33D1929038B8}"/>
    <cellStyle name="標準 4" xfId="8" xr:uid="{8863CD14-B6EC-4D6D-8562-D6B91BDC2D9D}"/>
    <cellStyle name="表示済みのハイパーリンク" xfId="4" builtinId="9" customBuiltin="1"/>
  </cellStyles>
  <dxfs count="0"/>
  <tableStyles count="0" defaultTableStyle="TableStyleMedium2" defaultPivotStyle="PivotStyleLight16"/>
  <colors>
    <mruColors>
      <color rgb="FFC0C0C0"/>
      <color rgb="FFFFFFFF"/>
      <color rgb="FF0000FF"/>
      <color rgb="FF0066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lassic">
      <a:majorFont>
        <a:latin typeface="Arial"/>
        <a:ea typeface="ＭＳ ゴシック"/>
        <a:cs typeface=""/>
      </a:majorFont>
      <a:minorFont>
        <a:latin typeface="Times New Roman"/>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es.go.jp/gio/copyright/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H25"/>
  <sheetViews>
    <sheetView showGridLines="0" tabSelected="1" workbookViewId="0"/>
  </sheetViews>
  <sheetFormatPr defaultColWidth="18.7265625" defaultRowHeight="12.75" customHeight="1"/>
  <cols>
    <col min="1" max="1" width="3.453125" style="4" customWidth="1"/>
    <col min="2" max="2" width="18.81640625" style="4" customWidth="1"/>
    <col min="3" max="3" width="19.1796875" style="1" customWidth="1"/>
    <col min="4" max="4" width="75.26953125" style="4" customWidth="1"/>
    <col min="5" max="5" width="18.7265625" style="4"/>
    <col min="6" max="7" width="12.81640625" style="4" customWidth="1"/>
    <col min="8" max="10" width="8.7265625" style="4" customWidth="1"/>
    <col min="11" max="16384" width="18.7265625" style="4"/>
  </cols>
  <sheetData>
    <row r="1" spans="1:8" ht="14"/>
    <row r="2" spans="1:8" ht="17.5">
      <c r="B2" s="150" t="s">
        <v>517</v>
      </c>
      <c r="C2" s="96"/>
      <c r="D2" s="95"/>
    </row>
    <row r="3" spans="1:8" ht="17.5">
      <c r="B3" s="150" t="s">
        <v>10</v>
      </c>
      <c r="C3" s="96"/>
      <c r="D3" s="95"/>
    </row>
    <row r="4" spans="1:8" ht="15.5">
      <c r="B4" s="96"/>
      <c r="C4" s="96"/>
      <c r="D4" s="515" t="s">
        <v>614</v>
      </c>
      <c r="F4" s="169"/>
      <c r="G4" s="169"/>
    </row>
    <row r="5" spans="1:8" ht="14">
      <c r="B5" s="95"/>
      <c r="C5" s="95"/>
      <c r="D5" s="97" t="s">
        <v>613</v>
      </c>
      <c r="G5" s="170"/>
      <c r="H5" s="171"/>
    </row>
    <row r="6" spans="1:8" ht="14">
      <c r="B6" s="95"/>
      <c r="C6" s="95"/>
      <c r="D6" s="98"/>
      <c r="G6" s="170"/>
      <c r="H6" s="171"/>
    </row>
    <row r="7" spans="1:8" ht="14">
      <c r="G7" s="170"/>
      <c r="H7" s="172"/>
    </row>
    <row r="8" spans="1:8" ht="14">
      <c r="B8" s="717" t="s">
        <v>612</v>
      </c>
      <c r="C8" s="513" t="s">
        <v>615</v>
      </c>
      <c r="D8" s="295" t="s">
        <v>616</v>
      </c>
      <c r="G8" s="170"/>
      <c r="H8" s="171"/>
    </row>
    <row r="9" spans="1:8" ht="14">
      <c r="B9" s="255" t="s">
        <v>11</v>
      </c>
      <c r="C9" s="718" t="s">
        <v>617</v>
      </c>
      <c r="D9" s="719" t="s">
        <v>618</v>
      </c>
      <c r="G9" s="219"/>
      <c r="H9" s="171"/>
    </row>
    <row r="10" spans="1:8" ht="14">
      <c r="A10" s="213" t="s">
        <v>12</v>
      </c>
      <c r="B10" s="256" t="str">
        <f>HYPERLINK("#'"&amp;A10&amp;"'!A1",A10)</f>
        <v>排出量_1A_J</v>
      </c>
      <c r="C10" s="246">
        <f>排出量_1A_J!W3</f>
        <v>2</v>
      </c>
      <c r="D10" s="720" t="s">
        <v>619</v>
      </c>
      <c r="H10" s="171"/>
    </row>
    <row r="11" spans="1:8" ht="14">
      <c r="A11" s="213" t="s">
        <v>0</v>
      </c>
      <c r="B11" s="256" t="str">
        <f>HYPERLINK("#'"&amp;A11&amp;"'!A1",A11)</f>
        <v>Indicators</v>
      </c>
      <c r="C11" s="246">
        <f>Indicators!W3</f>
        <v>3</v>
      </c>
      <c r="D11" s="720" t="s">
        <v>620</v>
      </c>
      <c r="H11" s="171"/>
    </row>
    <row r="12" spans="1:8" ht="14">
      <c r="A12" s="213" t="s">
        <v>1</v>
      </c>
      <c r="B12" s="256" t="str">
        <f>HYPERLINK("#'"&amp;A12&amp;"'!A1",A12)</f>
        <v>RASA_summary</v>
      </c>
      <c r="C12" s="246" t="str">
        <f>_xlfn.TEXTJOIN(", ",TRUE,RASA_summary!Y:Y)</f>
        <v>5, 6</v>
      </c>
      <c r="D12" s="220" t="s">
        <v>621</v>
      </c>
      <c r="G12" s="169"/>
      <c r="H12" s="171"/>
    </row>
    <row r="13" spans="1:8" ht="14">
      <c r="A13" s="213" t="s">
        <v>2</v>
      </c>
      <c r="B13" s="256" t="str">
        <f>HYPERLINK("#'"&amp;A13&amp;"'!A1",A13)</f>
        <v>RASA_detail</v>
      </c>
      <c r="C13" s="514">
        <f>RASA_detail!Y3</f>
        <v>7</v>
      </c>
      <c r="D13" s="220" t="s">
        <v>622</v>
      </c>
      <c r="G13" s="170"/>
      <c r="H13" s="171"/>
    </row>
    <row r="14" spans="1:8" ht="14">
      <c r="A14" s="213" t="s">
        <v>3</v>
      </c>
      <c r="B14" s="296" t="str">
        <f t="shared" ref="B14:B22" si="0">HYPERLINK("#'"&amp;A14&amp;"'!A1",A14)</f>
        <v>CEF</v>
      </c>
      <c r="C14" s="514">
        <f>CEF!W3</f>
        <v>11</v>
      </c>
      <c r="D14" s="155" t="s">
        <v>623</v>
      </c>
      <c r="G14" s="169"/>
      <c r="H14" s="171"/>
    </row>
    <row r="15" spans="1:8" ht="14">
      <c r="A15" s="213" t="s">
        <v>608</v>
      </c>
      <c r="B15" s="296" t="str">
        <f t="shared" si="0"/>
        <v>BFG_CG_EF</v>
      </c>
      <c r="C15" s="246" t="str">
        <f>_xlfn.TEXTJOIN(", ",TRUE,BFG_CG_EF!W:W)</f>
        <v>15, 16</v>
      </c>
      <c r="D15" s="155" t="s">
        <v>624</v>
      </c>
      <c r="F15" s="169"/>
      <c r="G15" s="170"/>
      <c r="H15" s="171"/>
    </row>
    <row r="16" spans="1:8" ht="14">
      <c r="A16" s="213" t="s">
        <v>4</v>
      </c>
      <c r="B16" s="296" t="str">
        <f t="shared" si="0"/>
        <v>AD_Trend</v>
      </c>
      <c r="C16" s="246" t="str">
        <f>_xlfn.TEXTJOIN(", ",TRUE,AD_Trend!Y:Y)</f>
        <v>17, 28, 32, 55</v>
      </c>
      <c r="D16" s="155" t="s">
        <v>625</v>
      </c>
      <c r="G16" s="170"/>
      <c r="H16" s="172"/>
    </row>
    <row r="17" spans="1:8" ht="14">
      <c r="A17" s="213" t="s">
        <v>5</v>
      </c>
      <c r="B17" s="296" t="str">
        <f t="shared" si="0"/>
        <v>GCV</v>
      </c>
      <c r="C17" s="246">
        <f>GCV!V3</f>
        <v>19</v>
      </c>
      <c r="D17" s="155" t="s">
        <v>626</v>
      </c>
      <c r="G17" s="169"/>
      <c r="H17" s="171"/>
    </row>
    <row r="18" spans="1:8" ht="14">
      <c r="A18" s="213" t="s">
        <v>6</v>
      </c>
      <c r="B18" s="296" t="str">
        <f t="shared" si="0"/>
        <v>1A_misc</v>
      </c>
      <c r="C18" s="246" t="str">
        <f>_xlfn.TEXTJOIN(", ",TRUE,'1A_misc'!V:V)</f>
        <v>25, 27, 34</v>
      </c>
      <c r="D18" s="155" t="s">
        <v>627</v>
      </c>
      <c r="H18" s="171"/>
    </row>
    <row r="19" spans="1:8" ht="28">
      <c r="A19" s="213" t="s">
        <v>14</v>
      </c>
      <c r="B19" s="296" t="str">
        <f t="shared" si="0"/>
        <v>Transport</v>
      </c>
      <c r="C19" s="247" t="str">
        <f>_xlfn.TEXTJOIN(", ",TRUE,Transport!V:V)</f>
        <v>37, 38, 42, 43, 44, 45, 46, 47, 50, 52, 54</v>
      </c>
      <c r="D19" s="220" t="s">
        <v>628</v>
      </c>
      <c r="E19" s="169"/>
      <c r="H19" s="171"/>
    </row>
    <row r="20" spans="1:8" ht="14">
      <c r="A20" s="213" t="s">
        <v>7</v>
      </c>
      <c r="B20" s="296" t="str">
        <f t="shared" si="0"/>
        <v>Waste</v>
      </c>
      <c r="C20" s="246">
        <f>Waste!V3</f>
        <v>62</v>
      </c>
      <c r="D20" s="155" t="s">
        <v>629</v>
      </c>
      <c r="H20" s="171"/>
    </row>
    <row r="21" spans="1:8" ht="14">
      <c r="A21" s="213" t="s">
        <v>15</v>
      </c>
      <c r="B21" s="296" t="str">
        <f t="shared" si="0"/>
        <v>排出量_1B</v>
      </c>
      <c r="C21" s="246">
        <f>排出量_1B!V3</f>
        <v>63</v>
      </c>
      <c r="D21" s="155" t="s">
        <v>630</v>
      </c>
    </row>
    <row r="22" spans="1:8" ht="56">
      <c r="A22" s="213" t="s">
        <v>9</v>
      </c>
      <c r="B22" s="296" t="str">
        <f t="shared" si="0"/>
        <v>1B_misc</v>
      </c>
      <c r="C22" s="247" t="str">
        <f>_xlfn.TEXTJOIN(", ",TRUE,'1B_misc'!U:U)</f>
        <v>64, 65, 67, 69, 70, 72, 74, 77, 81, 84, 85, 86, 88, 90, 91, 95, 96, 98, 99</v>
      </c>
      <c r="D22" s="155" t="s">
        <v>631</v>
      </c>
    </row>
    <row r="24" spans="1:8" ht="12.75" customHeight="1">
      <c r="B24" s="721" t="s">
        <v>632</v>
      </c>
    </row>
    <row r="25" spans="1:8" ht="12.75" customHeight="1">
      <c r="B25" s="516" t="s">
        <v>609</v>
      </c>
    </row>
  </sheetData>
  <phoneticPr fontId="4"/>
  <hyperlinks>
    <hyperlink ref="B25" r:id="rId1" xr:uid="{C4604D57-745F-43E1-B7EB-3EC28A11A41B}"/>
  </hyperlinks>
  <pageMargins left="0.43307086614173229" right="3.937007874015748E-2" top="0.74803149606299213" bottom="0.74803149606299213" header="0.31496062992125984" footer="0.31496062992125984"/>
  <pageSetup paperSize="9" scale="8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A1:BF28"/>
  <sheetViews>
    <sheetView zoomScaleNormal="100" workbookViewId="0">
      <pane xSplit="26" topLeftCell="AA1" activePane="topRight" state="frozen"/>
      <selection pane="topRight"/>
    </sheetView>
  </sheetViews>
  <sheetFormatPr defaultColWidth="18.7265625" defaultRowHeight="12.75" customHeight="1" outlineLevelCol="1"/>
  <cols>
    <col min="1" max="1" width="3.26953125" style="36" customWidth="1"/>
    <col min="2" max="20" width="3.26953125" style="36" hidden="1" customWidth="1"/>
    <col min="21" max="21" width="4.7265625" style="36" customWidth="1"/>
    <col min="22" max="22" width="3.7265625" style="35" bestFit="1" customWidth="1"/>
    <col min="23" max="23" width="17" style="35" customWidth="1"/>
    <col min="24" max="24" width="9.81640625" style="34" customWidth="1"/>
    <col min="25" max="25" width="5.453125" style="34" customWidth="1"/>
    <col min="26" max="26" width="8.453125" style="34" customWidth="1"/>
    <col min="27" max="27" width="6" style="34" customWidth="1"/>
    <col min="28" max="31" width="5.7265625" style="34" customWidth="1" outlineLevel="1"/>
    <col min="32" max="32" width="6" style="34" customWidth="1"/>
    <col min="33" max="36" width="5.7265625" style="34" customWidth="1" outlineLevel="1"/>
    <col min="37" max="37" width="6" style="34" customWidth="1"/>
    <col min="38" max="41" width="5.7265625" style="34" customWidth="1" outlineLevel="1"/>
    <col min="42" max="42" width="6" style="34" customWidth="1"/>
    <col min="43" max="44" width="5.7265625" style="34" customWidth="1" outlineLevel="1"/>
    <col min="45" max="46" width="6" style="34" customWidth="1" outlineLevel="1"/>
    <col min="47" max="47" width="6" style="34" customWidth="1"/>
    <col min="48" max="50" width="6" style="34" customWidth="1" outlineLevel="1"/>
    <col min="51" max="51" width="6" style="36" customWidth="1" outlineLevel="1"/>
    <col min="52" max="58" width="6" style="36" customWidth="1"/>
    <col min="59" max="16384" width="18.7265625" style="36"/>
  </cols>
  <sheetData>
    <row r="1" spans="1:58" ht="17.5">
      <c r="U1" s="249" t="s">
        <v>303</v>
      </c>
    </row>
    <row r="2" spans="1:58" ht="14">
      <c r="AB2" s="68"/>
      <c r="AC2" s="5"/>
      <c r="AD2" s="5"/>
      <c r="AE2" s="5"/>
      <c r="AF2" s="5"/>
      <c r="AG2" s="68"/>
      <c r="AH2" s="5"/>
      <c r="AI2" s="5"/>
      <c r="AJ2" s="5"/>
      <c r="AK2" s="5"/>
      <c r="AL2" s="68"/>
      <c r="AM2" s="5"/>
      <c r="AN2" s="5"/>
      <c r="AO2" s="5"/>
      <c r="AP2" s="9"/>
    </row>
    <row r="3" spans="1:58" ht="15">
      <c r="A3" s="33"/>
      <c r="B3" s="33"/>
      <c r="C3" s="33"/>
      <c r="D3" s="33"/>
      <c r="E3" s="33"/>
      <c r="F3" s="33"/>
      <c r="G3" s="33"/>
      <c r="H3" s="33"/>
      <c r="I3" s="33"/>
      <c r="J3" s="33"/>
      <c r="K3" s="33"/>
      <c r="L3" s="33"/>
      <c r="M3" s="33"/>
      <c r="N3" s="33"/>
      <c r="O3" s="33"/>
      <c r="P3" s="33"/>
      <c r="Q3" s="33"/>
      <c r="R3" s="33"/>
      <c r="S3" s="33"/>
      <c r="T3" s="33"/>
      <c r="U3" s="25" t="s">
        <v>75</v>
      </c>
      <c r="V3" s="270">
        <v>25</v>
      </c>
      <c r="W3" s="113" t="s">
        <v>304</v>
      </c>
      <c r="Z3" s="32"/>
      <c r="AB3" s="9"/>
      <c r="AC3" s="9"/>
      <c r="AD3" s="9"/>
      <c r="AE3" s="9"/>
      <c r="AF3" s="9"/>
      <c r="AG3" s="9"/>
      <c r="AH3" s="9"/>
      <c r="AI3" s="9"/>
      <c r="AJ3" s="9"/>
      <c r="AK3" s="9"/>
      <c r="AL3" s="9"/>
      <c r="AM3" s="9"/>
      <c r="AN3" s="9"/>
      <c r="AO3" s="9"/>
      <c r="AP3" s="9"/>
      <c r="AY3" s="34"/>
      <c r="AZ3" s="34"/>
      <c r="BA3" s="34"/>
      <c r="BB3" s="34"/>
      <c r="BC3" s="34"/>
      <c r="BD3" s="34"/>
      <c r="BE3" s="34"/>
      <c r="BF3" s="34"/>
    </row>
    <row r="4" spans="1:58" s="61" customFormat="1" ht="13.5" customHeight="1">
      <c r="U4" s="2"/>
      <c r="V4" s="2"/>
      <c r="X4" s="620" t="s">
        <v>305</v>
      </c>
      <c r="Y4" s="621"/>
      <c r="Z4" s="341" t="s">
        <v>306</v>
      </c>
      <c r="AA4" s="342">
        <v>1990</v>
      </c>
      <c r="AB4" s="342">
        <v>1991</v>
      </c>
      <c r="AC4" s="342">
        <v>1992</v>
      </c>
      <c r="AD4" s="342">
        <v>1993</v>
      </c>
      <c r="AE4" s="342">
        <v>1994</v>
      </c>
      <c r="AF4" s="342">
        <v>1995</v>
      </c>
      <c r="AG4" s="342">
        <v>1996</v>
      </c>
      <c r="AH4" s="342">
        <v>1997</v>
      </c>
      <c r="AI4" s="342">
        <v>1998</v>
      </c>
      <c r="AJ4" s="342">
        <v>1999</v>
      </c>
      <c r="AK4" s="342">
        <v>2000</v>
      </c>
      <c r="AL4" s="342">
        <f t="shared" ref="AL4:BF4" si="0">AK4+1</f>
        <v>2001</v>
      </c>
      <c r="AM4" s="342">
        <f t="shared" si="0"/>
        <v>2002</v>
      </c>
      <c r="AN4" s="342">
        <f t="shared" si="0"/>
        <v>2003</v>
      </c>
      <c r="AO4" s="342">
        <f t="shared" si="0"/>
        <v>2004</v>
      </c>
      <c r="AP4" s="342">
        <f t="shared" si="0"/>
        <v>2005</v>
      </c>
      <c r="AQ4" s="342">
        <f t="shared" si="0"/>
        <v>2006</v>
      </c>
      <c r="AR4" s="342">
        <f t="shared" si="0"/>
        <v>2007</v>
      </c>
      <c r="AS4" s="342">
        <f t="shared" si="0"/>
        <v>2008</v>
      </c>
      <c r="AT4" s="342">
        <f t="shared" si="0"/>
        <v>2009</v>
      </c>
      <c r="AU4" s="342">
        <f t="shared" si="0"/>
        <v>2010</v>
      </c>
      <c r="AV4" s="342">
        <f t="shared" si="0"/>
        <v>2011</v>
      </c>
      <c r="AW4" s="342">
        <f t="shared" si="0"/>
        <v>2012</v>
      </c>
      <c r="AX4" s="342">
        <f t="shared" si="0"/>
        <v>2013</v>
      </c>
      <c r="AY4" s="342">
        <f t="shared" si="0"/>
        <v>2014</v>
      </c>
      <c r="AZ4" s="342">
        <f t="shared" si="0"/>
        <v>2015</v>
      </c>
      <c r="BA4" s="342">
        <f t="shared" si="0"/>
        <v>2016</v>
      </c>
      <c r="BB4" s="342">
        <f t="shared" si="0"/>
        <v>2017</v>
      </c>
      <c r="BC4" s="342">
        <f t="shared" si="0"/>
        <v>2018</v>
      </c>
      <c r="BD4" s="342">
        <f t="shared" si="0"/>
        <v>2019</v>
      </c>
      <c r="BE4" s="342">
        <f t="shared" si="0"/>
        <v>2020</v>
      </c>
      <c r="BF4" s="342">
        <f t="shared" si="0"/>
        <v>2021</v>
      </c>
    </row>
    <row r="5" spans="1:58" s="61" customFormat="1" ht="13.5" customHeight="1">
      <c r="U5" s="2"/>
      <c r="V5" s="2"/>
      <c r="X5" s="619" t="s">
        <v>509</v>
      </c>
      <c r="Y5" s="616"/>
      <c r="Z5" s="343" t="s">
        <v>307</v>
      </c>
      <c r="AA5" s="344">
        <v>0.23799999999999999</v>
      </c>
      <c r="AB5" s="344">
        <v>0.23799999999999999</v>
      </c>
      <c r="AC5" s="344">
        <v>0.23799999999999999</v>
      </c>
      <c r="AD5" s="344">
        <v>0.23799999999999999</v>
      </c>
      <c r="AE5" s="344">
        <v>0.23799999999999999</v>
      </c>
      <c r="AF5" s="344">
        <v>0.23799999999999999</v>
      </c>
      <c r="AG5" s="344">
        <v>0.23799999999999999</v>
      </c>
      <c r="AH5" s="344">
        <v>0.18</v>
      </c>
      <c r="AI5" s="344">
        <v>0.18</v>
      </c>
      <c r="AJ5" s="344">
        <v>0.18</v>
      </c>
      <c r="AK5" s="344">
        <v>0.1188515443475104</v>
      </c>
      <c r="AL5" s="344">
        <v>6.1804088709190838E-2</v>
      </c>
      <c r="AM5" s="344">
        <v>5.183358015633157E-2</v>
      </c>
      <c r="AN5" s="344">
        <v>4.2118800855164874E-2</v>
      </c>
      <c r="AO5" s="344">
        <v>5.4522188336748462E-2</v>
      </c>
      <c r="AP5" s="344">
        <v>4.3334587137674421E-2</v>
      </c>
      <c r="AQ5" s="344">
        <v>3.9352334991184713E-2</v>
      </c>
      <c r="AR5" s="344">
        <v>3.992049673462892E-2</v>
      </c>
      <c r="AS5" s="344">
        <v>3.6713361907965661E-2</v>
      </c>
      <c r="AT5" s="344">
        <v>3.2186219805099052E-2</v>
      </c>
      <c r="AU5" s="344">
        <v>3.1387731607420921E-2</v>
      </c>
      <c r="AV5" s="344">
        <v>4.1511759057076776E-2</v>
      </c>
      <c r="AW5" s="344">
        <v>4.4809666477995433E-2</v>
      </c>
      <c r="AX5" s="344">
        <v>3.8740220351799838E-2</v>
      </c>
      <c r="AY5" s="344">
        <v>3.7626332935124247E-2</v>
      </c>
      <c r="AZ5" s="344">
        <v>3.5597464046658076E-2</v>
      </c>
      <c r="BA5" s="344">
        <v>3.3412385889042974E-2</v>
      </c>
      <c r="BB5" s="344">
        <v>3.1322194904139782E-2</v>
      </c>
      <c r="BC5" s="344">
        <v>2.6961489091942431E-2</v>
      </c>
      <c r="BD5" s="344">
        <v>3.0482375173095107E-2</v>
      </c>
      <c r="BE5" s="344">
        <v>2.8411287178943326E-2</v>
      </c>
      <c r="BF5" s="344">
        <v>2.8411287178943326E-2</v>
      </c>
    </row>
    <row r="6" spans="1:58" s="61" customFormat="1" ht="13.5" customHeight="1">
      <c r="U6" s="2"/>
      <c r="V6" s="2"/>
      <c r="X6" s="149"/>
      <c r="Z6" s="67"/>
      <c r="AA6" s="66"/>
      <c r="AB6" s="65"/>
      <c r="AK6" s="345"/>
      <c r="AL6" s="346"/>
    </row>
    <row r="7" spans="1:58" s="61" customFormat="1" ht="13.5" customHeight="1">
      <c r="U7" s="2"/>
      <c r="V7" s="2"/>
      <c r="Z7" s="67"/>
      <c r="AA7" s="66"/>
      <c r="AB7" s="65"/>
      <c r="AK7" s="115"/>
      <c r="AL7" s="116"/>
    </row>
    <row r="8" spans="1:58" s="61" customFormat="1" ht="13.5" customHeight="1">
      <c r="U8" s="2"/>
      <c r="V8" s="2"/>
      <c r="Z8" s="67"/>
      <c r="AA8" s="66"/>
      <c r="AB8" s="65"/>
      <c r="AK8" s="115"/>
      <c r="AL8" s="116"/>
    </row>
    <row r="9" spans="1:58" s="61" customFormat="1" ht="13.5" customHeight="1">
      <c r="U9" s="2"/>
      <c r="V9" s="2"/>
      <c r="Z9" s="67"/>
      <c r="AA9" s="66"/>
      <c r="AB9" s="65"/>
      <c r="AK9" s="115"/>
      <c r="AL9" s="116"/>
    </row>
    <row r="10" spans="1:58" s="61" customFormat="1" ht="13.5" customHeight="1">
      <c r="U10" s="25" t="s">
        <v>308</v>
      </c>
      <c r="V10" s="272">
        <v>27</v>
      </c>
      <c r="W10" s="64" t="s">
        <v>309</v>
      </c>
      <c r="Z10" s="63"/>
      <c r="AA10" s="62"/>
    </row>
    <row r="11" spans="1:58" s="61" customFormat="1" ht="13.5" customHeight="1">
      <c r="U11" s="2"/>
      <c r="V11" s="2"/>
      <c r="X11" s="617" t="s">
        <v>305</v>
      </c>
      <c r="Y11" s="618"/>
      <c r="Z11" s="347" t="s">
        <v>306</v>
      </c>
      <c r="AA11" s="342">
        <v>1990</v>
      </c>
      <c r="AB11" s="342">
        <f t="shared" ref="AB11:BF11" si="1">AA11+1</f>
        <v>1991</v>
      </c>
      <c r="AC11" s="342">
        <f t="shared" si="1"/>
        <v>1992</v>
      </c>
      <c r="AD11" s="342">
        <f t="shared" si="1"/>
        <v>1993</v>
      </c>
      <c r="AE11" s="342">
        <f t="shared" si="1"/>
        <v>1994</v>
      </c>
      <c r="AF11" s="342">
        <f t="shared" si="1"/>
        <v>1995</v>
      </c>
      <c r="AG11" s="342">
        <f t="shared" si="1"/>
        <v>1996</v>
      </c>
      <c r="AH11" s="342">
        <f t="shared" si="1"/>
        <v>1997</v>
      </c>
      <c r="AI11" s="342">
        <f t="shared" si="1"/>
        <v>1998</v>
      </c>
      <c r="AJ11" s="342">
        <f t="shared" si="1"/>
        <v>1999</v>
      </c>
      <c r="AK11" s="342">
        <f t="shared" si="1"/>
        <v>2000</v>
      </c>
      <c r="AL11" s="342">
        <f t="shared" si="1"/>
        <v>2001</v>
      </c>
      <c r="AM11" s="342">
        <f t="shared" si="1"/>
        <v>2002</v>
      </c>
      <c r="AN11" s="342">
        <f t="shared" si="1"/>
        <v>2003</v>
      </c>
      <c r="AO11" s="342">
        <f t="shared" si="1"/>
        <v>2004</v>
      </c>
      <c r="AP11" s="342">
        <f t="shared" si="1"/>
        <v>2005</v>
      </c>
      <c r="AQ11" s="342">
        <f t="shared" si="1"/>
        <v>2006</v>
      </c>
      <c r="AR11" s="342">
        <f t="shared" si="1"/>
        <v>2007</v>
      </c>
      <c r="AS11" s="342">
        <f t="shared" si="1"/>
        <v>2008</v>
      </c>
      <c r="AT11" s="342">
        <f t="shared" si="1"/>
        <v>2009</v>
      </c>
      <c r="AU11" s="342">
        <f t="shared" si="1"/>
        <v>2010</v>
      </c>
      <c r="AV11" s="342">
        <f t="shared" si="1"/>
        <v>2011</v>
      </c>
      <c r="AW11" s="342">
        <f t="shared" si="1"/>
        <v>2012</v>
      </c>
      <c r="AX11" s="342">
        <f t="shared" si="1"/>
        <v>2013</v>
      </c>
      <c r="AY11" s="342">
        <f t="shared" si="1"/>
        <v>2014</v>
      </c>
      <c r="AZ11" s="342">
        <f t="shared" si="1"/>
        <v>2015</v>
      </c>
      <c r="BA11" s="342">
        <f t="shared" si="1"/>
        <v>2016</v>
      </c>
      <c r="BB11" s="342">
        <f t="shared" si="1"/>
        <v>2017</v>
      </c>
      <c r="BC11" s="342">
        <f t="shared" si="1"/>
        <v>2018</v>
      </c>
      <c r="BD11" s="342">
        <f t="shared" si="1"/>
        <v>2019</v>
      </c>
      <c r="BE11" s="342">
        <f t="shared" si="1"/>
        <v>2020</v>
      </c>
      <c r="BF11" s="342">
        <f t="shared" si="1"/>
        <v>2021</v>
      </c>
    </row>
    <row r="12" spans="1:58" s="61" customFormat="1" ht="13.5" customHeight="1">
      <c r="U12" s="2"/>
      <c r="V12" s="2"/>
      <c r="X12" s="615" t="s">
        <v>310</v>
      </c>
      <c r="Y12" s="616"/>
      <c r="Z12" s="348" t="s">
        <v>311</v>
      </c>
      <c r="AA12" s="349">
        <v>47337.919999999998</v>
      </c>
      <c r="AB12" s="349">
        <v>46023.447</v>
      </c>
      <c r="AC12" s="349">
        <v>42756.035000000003</v>
      </c>
      <c r="AD12" s="349">
        <v>42602.311999999998</v>
      </c>
      <c r="AE12" s="349">
        <v>42424.906999999999</v>
      </c>
      <c r="AF12" s="349">
        <v>42278.856</v>
      </c>
      <c r="AG12" s="349">
        <v>41162.097000000002</v>
      </c>
      <c r="AH12" s="349">
        <v>41007.858999999997</v>
      </c>
      <c r="AI12" s="349">
        <v>38402.504999999997</v>
      </c>
      <c r="AJ12" s="349">
        <v>37027.930999999997</v>
      </c>
      <c r="AK12" s="349">
        <v>38511.464</v>
      </c>
      <c r="AL12" s="349">
        <v>38283.697</v>
      </c>
      <c r="AM12" s="349">
        <v>38583.762999999999</v>
      </c>
      <c r="AN12" s="349">
        <v>38589.213000000003</v>
      </c>
      <c r="AO12" s="349">
        <v>38215.374000000003</v>
      </c>
      <c r="AP12" s="349">
        <v>38008.792999999998</v>
      </c>
      <c r="AQ12" s="349">
        <v>38719.805</v>
      </c>
      <c r="AR12" s="349">
        <v>38867.197999999997</v>
      </c>
      <c r="AS12" s="349">
        <v>36550.544999999998</v>
      </c>
      <c r="AT12" s="349">
        <v>34140.233999999997</v>
      </c>
      <c r="AU12" s="349">
        <v>37035.625999999997</v>
      </c>
      <c r="AV12" s="349">
        <v>34875.284</v>
      </c>
      <c r="AW12" s="349">
        <v>35024.125</v>
      </c>
      <c r="AX12" s="349">
        <v>35082.106</v>
      </c>
      <c r="AY12" s="349">
        <v>33785.197999999997</v>
      </c>
      <c r="AZ12" s="349">
        <v>32438.561000000002</v>
      </c>
      <c r="BA12" s="349">
        <v>33137.966999999997</v>
      </c>
      <c r="BB12" s="349">
        <v>32587.246999999999</v>
      </c>
      <c r="BC12" s="349">
        <v>32659.245999999999</v>
      </c>
      <c r="BD12" s="349">
        <v>32640.260999999999</v>
      </c>
      <c r="BE12" s="349">
        <v>29286.510999999999</v>
      </c>
      <c r="BF12" s="349">
        <v>30218.811000000002</v>
      </c>
    </row>
    <row r="13" spans="1:58" s="61" customFormat="1" ht="13.5" customHeight="1">
      <c r="U13" s="2"/>
      <c r="V13" s="2"/>
      <c r="W13" s="117"/>
      <c r="X13" s="117"/>
      <c r="Y13" s="117"/>
      <c r="Z13" s="118"/>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row>
    <row r="14" spans="1:58" s="61" customFormat="1" ht="13.5" customHeight="1">
      <c r="U14" s="2"/>
      <c r="V14" s="2"/>
      <c r="W14" s="117"/>
      <c r="X14" s="117"/>
      <c r="Y14" s="117"/>
      <c r="Z14" s="118"/>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row>
    <row r="15" spans="1:58" ht="14">
      <c r="X15" s="35"/>
      <c r="Y15" s="35"/>
    </row>
    <row r="16" spans="1:58" ht="14">
      <c r="U16" s="25" t="s">
        <v>308</v>
      </c>
      <c r="V16" s="272">
        <v>34</v>
      </c>
      <c r="W16" s="114" t="s">
        <v>312</v>
      </c>
      <c r="X16" s="36"/>
      <c r="Y16" s="36"/>
      <c r="Z16" s="33"/>
    </row>
    <row r="17" spans="22:58" ht="14">
      <c r="V17" s="36"/>
      <c r="W17" s="350" t="s">
        <v>313</v>
      </c>
      <c r="X17" s="216"/>
      <c r="Y17" s="217"/>
      <c r="Z17" s="351" t="s">
        <v>314</v>
      </c>
      <c r="AA17" s="352">
        <v>1990</v>
      </c>
      <c r="AB17" s="352">
        <v>1991</v>
      </c>
      <c r="AC17" s="352">
        <v>1992</v>
      </c>
      <c r="AD17" s="352">
        <v>1993</v>
      </c>
      <c r="AE17" s="352">
        <v>1994</v>
      </c>
      <c r="AF17" s="352">
        <v>1995</v>
      </c>
      <c r="AG17" s="352">
        <v>1996</v>
      </c>
      <c r="AH17" s="352">
        <v>1997</v>
      </c>
      <c r="AI17" s="352">
        <v>1998</v>
      </c>
      <c r="AJ17" s="352">
        <v>1999</v>
      </c>
      <c r="AK17" s="352">
        <v>2000</v>
      </c>
      <c r="AL17" s="352">
        <v>2001</v>
      </c>
      <c r="AM17" s="352">
        <v>2002</v>
      </c>
      <c r="AN17" s="352">
        <v>2003</v>
      </c>
      <c r="AO17" s="352">
        <v>2004</v>
      </c>
      <c r="AP17" s="352">
        <v>2005</v>
      </c>
      <c r="AQ17" s="352">
        <v>2006</v>
      </c>
      <c r="AR17" s="352">
        <v>2007</v>
      </c>
      <c r="AS17" s="352">
        <v>2008</v>
      </c>
      <c r="AT17" s="352">
        <v>2009</v>
      </c>
      <c r="AU17" s="352">
        <v>2010</v>
      </c>
      <c r="AV17" s="352">
        <v>2011</v>
      </c>
      <c r="AW17" s="352">
        <v>2012</v>
      </c>
      <c r="AX17" s="352">
        <v>2013</v>
      </c>
      <c r="AY17" s="352">
        <v>2014</v>
      </c>
      <c r="AZ17" s="352">
        <f t="shared" ref="AZ17:BF17" si="2">AY17+1</f>
        <v>2015</v>
      </c>
      <c r="BA17" s="352">
        <f t="shared" si="2"/>
        <v>2016</v>
      </c>
      <c r="BB17" s="352">
        <f t="shared" si="2"/>
        <v>2017</v>
      </c>
      <c r="BC17" s="352">
        <f t="shared" si="2"/>
        <v>2018</v>
      </c>
      <c r="BD17" s="352">
        <f t="shared" si="2"/>
        <v>2019</v>
      </c>
      <c r="BE17" s="352">
        <f t="shared" si="2"/>
        <v>2020</v>
      </c>
      <c r="BF17" s="352">
        <f t="shared" si="2"/>
        <v>2021</v>
      </c>
    </row>
    <row r="18" spans="22:58" ht="14">
      <c r="V18" s="36"/>
      <c r="W18" s="353" t="s">
        <v>315</v>
      </c>
      <c r="X18" s="173"/>
      <c r="Y18" s="176" t="s">
        <v>316</v>
      </c>
      <c r="Z18" s="354" t="s">
        <v>317</v>
      </c>
      <c r="AA18" s="355">
        <v>206.7348059311006</v>
      </c>
      <c r="AB18" s="355">
        <v>207.24799221565169</v>
      </c>
      <c r="AC18" s="355">
        <v>210.20106476948513</v>
      </c>
      <c r="AD18" s="355">
        <v>206.91369251352691</v>
      </c>
      <c r="AE18" s="355">
        <v>222.1302410514424</v>
      </c>
      <c r="AF18" s="355">
        <v>215.03783469156366</v>
      </c>
      <c r="AG18" s="355">
        <v>228.48394302759166</v>
      </c>
      <c r="AH18" s="355">
        <v>221.36509692391823</v>
      </c>
      <c r="AI18" s="355">
        <v>217.01426139470345</v>
      </c>
      <c r="AJ18" s="355">
        <v>209.21026127541654</v>
      </c>
      <c r="AK18" s="355">
        <v>209.73017380333206</v>
      </c>
      <c r="AL18" s="355">
        <v>202.90295546232278</v>
      </c>
      <c r="AM18" s="355">
        <v>201.95024828655374</v>
      </c>
      <c r="AN18" s="355">
        <v>200.89937902313704</v>
      </c>
      <c r="AO18" s="355">
        <v>194.6349279946657</v>
      </c>
      <c r="AP18" s="355">
        <v>194.35347413958812</v>
      </c>
      <c r="AQ18" s="355">
        <v>199.28830689127136</v>
      </c>
      <c r="AR18" s="355">
        <v>189.95077469093624</v>
      </c>
      <c r="AS18" s="355">
        <v>179.14501422373104</v>
      </c>
      <c r="AT18" s="355">
        <v>182.93809106650261</v>
      </c>
      <c r="AU18" s="355">
        <v>183.25696415651495</v>
      </c>
      <c r="AV18" s="355">
        <v>172.45800000000003</v>
      </c>
      <c r="AW18" s="355">
        <v>157.27091335471795</v>
      </c>
      <c r="AX18" s="355">
        <v>157.82680252241403</v>
      </c>
      <c r="AY18" s="355">
        <v>154.46317210279125</v>
      </c>
      <c r="AZ18" s="355">
        <v>141.99118207930462</v>
      </c>
      <c r="BA18" s="355">
        <v>134.84499384252649</v>
      </c>
      <c r="BB18" s="355">
        <v>137.02967199792408</v>
      </c>
      <c r="BC18" s="355">
        <v>149.36010613977069</v>
      </c>
      <c r="BD18" s="355">
        <v>149.14280567631255</v>
      </c>
      <c r="BE18" s="355">
        <v>144.26097960919196</v>
      </c>
      <c r="BF18" s="355">
        <v>141.96872312932635</v>
      </c>
    </row>
    <row r="19" spans="22:58" ht="14.5" thickBot="1">
      <c r="V19" s="36"/>
      <c r="W19" s="132" t="s">
        <v>319</v>
      </c>
      <c r="X19" s="174"/>
      <c r="Y19" s="133" t="s">
        <v>320</v>
      </c>
      <c r="Z19" s="134" t="s">
        <v>317</v>
      </c>
      <c r="AA19" s="135">
        <v>5318.2502219346161</v>
      </c>
      <c r="AB19" s="135">
        <v>5700.9150856000242</v>
      </c>
      <c r="AC19" s="135">
        <v>6225.0806471436144</v>
      </c>
      <c r="AD19" s="135">
        <v>6020.9551115088225</v>
      </c>
      <c r="AE19" s="135">
        <v>5773.4478021193545</v>
      </c>
      <c r="AF19" s="135">
        <v>5503.3473553897747</v>
      </c>
      <c r="AG19" s="135">
        <v>6240.9397702418091</v>
      </c>
      <c r="AH19" s="135">
        <v>7531.9528194119039</v>
      </c>
      <c r="AI19" s="135">
        <v>7807.2847566215496</v>
      </c>
      <c r="AJ19" s="135">
        <v>7803.6793009032726</v>
      </c>
      <c r="AK19" s="135">
        <v>7144.0144248379038</v>
      </c>
      <c r="AL19" s="135">
        <v>7261.6112741483075</v>
      </c>
      <c r="AM19" s="135">
        <v>6861.3148779214343</v>
      </c>
      <c r="AN19" s="135">
        <v>6341.8757498159612</v>
      </c>
      <c r="AO19" s="135">
        <v>6153.654965818062</v>
      </c>
      <c r="AP19" s="135">
        <v>6250.3876120950335</v>
      </c>
      <c r="AQ19" s="135">
        <v>6005.8134729336025</v>
      </c>
      <c r="AR19" s="135">
        <v>5735.1585381203704</v>
      </c>
      <c r="AS19" s="135">
        <v>5248.2762262821607</v>
      </c>
      <c r="AT19" s="135">
        <v>4972.2668714624215</v>
      </c>
      <c r="AU19" s="135">
        <v>4627.0646180473477</v>
      </c>
      <c r="AV19" s="135">
        <v>4016.3820000000001</v>
      </c>
      <c r="AW19" s="135">
        <v>3637.9471102147045</v>
      </c>
      <c r="AX19" s="135">
        <v>3501.7939681624807</v>
      </c>
      <c r="AY19" s="135">
        <v>3301.4840783015566</v>
      </c>
      <c r="AZ19" s="135">
        <v>3124.2971246754951</v>
      </c>
      <c r="BA19" s="135">
        <v>2842.6503681114968</v>
      </c>
      <c r="BB19" s="135">
        <v>2765.854837339868</v>
      </c>
      <c r="BC19" s="135">
        <v>3094.6194278624203</v>
      </c>
      <c r="BD19" s="135">
        <v>3035.7781620182495</v>
      </c>
      <c r="BE19" s="135">
        <v>2831.3715751760506</v>
      </c>
      <c r="BF19" s="135">
        <v>2601.4288992565785</v>
      </c>
    </row>
    <row r="20" spans="22:58" ht="16.5" customHeight="1" thickTop="1">
      <c r="V20" s="36"/>
      <c r="W20" s="136" t="s">
        <v>321</v>
      </c>
      <c r="X20" s="175"/>
      <c r="Y20" s="137" t="s">
        <v>322</v>
      </c>
      <c r="Z20" s="138" t="s">
        <v>323</v>
      </c>
      <c r="AA20" s="139">
        <v>2439.0189999999998</v>
      </c>
      <c r="AB20" s="139">
        <v>2412.0059999999999</v>
      </c>
      <c r="AC20" s="139">
        <v>2347.4270000000001</v>
      </c>
      <c r="AD20" s="139">
        <v>2255.5540000000001</v>
      </c>
      <c r="AE20" s="139">
        <v>2376.748</v>
      </c>
      <c r="AF20" s="139">
        <v>2335.0810000000001</v>
      </c>
      <c r="AG20" s="139">
        <v>2431.0639999999999</v>
      </c>
      <c r="AH20" s="139">
        <v>2407.7550000000001</v>
      </c>
      <c r="AI20" s="139">
        <v>2313.66</v>
      </c>
      <c r="AJ20" s="139">
        <v>2251.6329999999998</v>
      </c>
      <c r="AK20" s="139">
        <v>2191.625</v>
      </c>
      <c r="AL20" s="139">
        <v>2088.873</v>
      </c>
      <c r="AM20" s="139">
        <v>2109.5059999999999</v>
      </c>
      <c r="AN20" s="139">
        <v>2079.3069999999998</v>
      </c>
      <c r="AO20" s="139">
        <v>2044.827</v>
      </c>
      <c r="AP20" s="139">
        <v>2047.087</v>
      </c>
      <c r="AQ20" s="139">
        <v>2054.31</v>
      </c>
      <c r="AR20" s="139">
        <v>1938.421</v>
      </c>
      <c r="AS20" s="139">
        <v>1749.9760000000001</v>
      </c>
      <c r="AT20" s="139">
        <v>1680.913</v>
      </c>
      <c r="AU20" s="139">
        <v>1762.5070000000001</v>
      </c>
      <c r="AV20" s="139">
        <v>1694.7139999999999</v>
      </c>
      <c r="AW20" s="139">
        <v>1538.0650000000001</v>
      </c>
      <c r="AX20" s="139">
        <v>1530.915</v>
      </c>
      <c r="AY20" s="139">
        <v>1510.7239999999999</v>
      </c>
      <c r="AZ20" s="139">
        <v>1459.6890000000001</v>
      </c>
      <c r="BA20" s="139">
        <v>1414.127</v>
      </c>
      <c r="BB20" s="139">
        <v>1433.3340000000001</v>
      </c>
      <c r="BC20" s="139">
        <v>1589.5050000000001</v>
      </c>
      <c r="BD20" s="139">
        <v>1547.761</v>
      </c>
      <c r="BE20" s="139">
        <v>1430.2670000000001</v>
      </c>
      <c r="BF20" s="139">
        <v>1444.278</v>
      </c>
    </row>
    <row r="21" spans="22:58" ht="14">
      <c r="V21" s="36"/>
      <c r="W21" s="353" t="s">
        <v>324</v>
      </c>
      <c r="X21" s="173"/>
      <c r="Y21" s="176" t="s">
        <v>325</v>
      </c>
      <c r="Z21" s="354" t="s">
        <v>326</v>
      </c>
      <c r="AA21" s="356">
        <v>0.23034272946528128</v>
      </c>
      <c r="AB21" s="356">
        <v>0.23350062081229422</v>
      </c>
      <c r="AC21" s="356">
        <v>0.24334302787394907</v>
      </c>
      <c r="AD21" s="356">
        <v>0.24929415358026163</v>
      </c>
      <c r="AE21" s="356">
        <v>0.2539806569824965</v>
      </c>
      <c r="AF21" s="356">
        <v>0.25025860518452037</v>
      </c>
      <c r="AG21" s="356">
        <v>0.25540852219600163</v>
      </c>
      <c r="AH21" s="356">
        <v>0.24984631245678901</v>
      </c>
      <c r="AI21" s="356">
        <v>0.25489706114304045</v>
      </c>
      <c r="AJ21" s="356">
        <v>0.25250004990119562</v>
      </c>
      <c r="AK21" s="356">
        <v>0.25996827581881232</v>
      </c>
      <c r="AL21" s="356">
        <v>0.26387729255018505</v>
      </c>
      <c r="AM21" s="356">
        <v>0.26006943212663158</v>
      </c>
      <c r="AN21" s="356">
        <v>0.26247362036256539</v>
      </c>
      <c r="AO21" s="356">
        <v>0.25857699893382141</v>
      </c>
      <c r="AP21" s="356">
        <v>0.25791802277081949</v>
      </c>
      <c r="AQ21" s="356">
        <v>0.26353695290266665</v>
      </c>
      <c r="AR21" s="356">
        <v>0.2662064941147565</v>
      </c>
      <c r="AS21" s="356">
        <v>0.27809828852123308</v>
      </c>
      <c r="AT21" s="356">
        <v>0.29565456557529585</v>
      </c>
      <c r="AU21" s="356">
        <v>0.2824589368407277</v>
      </c>
      <c r="AV21" s="356">
        <v>0.27644746445488871</v>
      </c>
      <c r="AW21" s="356">
        <v>0.27777899501947656</v>
      </c>
      <c r="AX21" s="356">
        <v>0.28006275883427845</v>
      </c>
      <c r="AY21" s="356">
        <v>0.27775731392769637</v>
      </c>
      <c r="AZ21" s="356">
        <v>0.26425713510113996</v>
      </c>
      <c r="BA21" s="356">
        <v>0.25904314033777937</v>
      </c>
      <c r="BB21" s="356">
        <v>0.25971252716352933</v>
      </c>
      <c r="BC21" s="356">
        <v>0.25526918868498394</v>
      </c>
      <c r="BD21" s="356">
        <v>0.26177254326733612</v>
      </c>
      <c r="BE21" s="356">
        <v>0.27400433978913419</v>
      </c>
      <c r="BF21" s="356">
        <v>0.2671271138644441</v>
      </c>
    </row>
    <row r="22" spans="22:58" ht="14">
      <c r="V22" s="36"/>
      <c r="W22" s="353" t="s">
        <v>327</v>
      </c>
      <c r="X22" s="173"/>
      <c r="Y22" s="176" t="s">
        <v>328</v>
      </c>
      <c r="Z22" s="354" t="s">
        <v>326</v>
      </c>
      <c r="AA22" s="357">
        <v>6.526644650125539E-2</v>
      </c>
      <c r="AB22" s="357">
        <v>7.0746111271097145E-2</v>
      </c>
      <c r="AC22" s="357">
        <v>7.9376011203895092E-2</v>
      </c>
      <c r="AD22" s="357">
        <v>7.9900324801096573E-2</v>
      </c>
      <c r="AE22" s="357">
        <v>7.2709053451048278E-2</v>
      </c>
      <c r="AF22" s="357">
        <v>7.0544207563414188E-2</v>
      </c>
      <c r="AG22" s="357">
        <v>7.6840464847054632E-2</v>
      </c>
      <c r="AH22" s="357">
        <v>9.3633591481965872E-2</v>
      </c>
      <c r="AI22" s="357">
        <v>0.10100360290429886</v>
      </c>
      <c r="AJ22" s="357">
        <v>0.10373807686866959</v>
      </c>
      <c r="AK22" s="357">
        <v>9.7535351334577872E-2</v>
      </c>
      <c r="AL22" s="357">
        <v>0.10401762561746672</v>
      </c>
      <c r="AM22" s="357">
        <v>9.7322344168109157E-2</v>
      </c>
      <c r="AN22" s="357">
        <v>9.1260971816790021E-2</v>
      </c>
      <c r="AO22" s="357">
        <v>9.0045610428347397E-2</v>
      </c>
      <c r="AP22" s="357">
        <v>9.1360112557063625E-2</v>
      </c>
      <c r="AQ22" s="357">
        <v>8.7476588040418121E-2</v>
      </c>
      <c r="AR22" s="357">
        <v>8.8528539051031974E-2</v>
      </c>
      <c r="AS22" s="357">
        <v>8.9736797765551393E-2</v>
      </c>
      <c r="AT22" s="357">
        <v>8.8510576563125401E-2</v>
      </c>
      <c r="AU22" s="357">
        <v>7.8552622701767702E-2</v>
      </c>
      <c r="AV22" s="357">
        <v>7.091278966847564E-2</v>
      </c>
      <c r="AW22" s="357">
        <v>7.077301005685091E-2</v>
      </c>
      <c r="AX22" s="357">
        <v>6.844244059907223E-2</v>
      </c>
      <c r="AY22" s="357">
        <v>6.5389806808597184E-2</v>
      </c>
      <c r="AZ22" s="357">
        <v>6.4043929325952764E-2</v>
      </c>
      <c r="BA22" s="357">
        <v>6.014797468549446E-2</v>
      </c>
      <c r="BB22" s="357">
        <v>5.7738826883293182E-2</v>
      </c>
      <c r="BC22" s="357">
        <v>5.8254747612137919E-2</v>
      </c>
      <c r="BD22" s="357">
        <v>5.8688378289014902E-2</v>
      </c>
      <c r="BE22" s="357">
        <v>5.923327222382814E-2</v>
      </c>
      <c r="BF22" s="357">
        <v>5.3913502770740265E-2</v>
      </c>
    </row>
    <row r="23" spans="22:58" ht="14">
      <c r="V23" s="36"/>
      <c r="W23" s="358" t="s">
        <v>329</v>
      </c>
      <c r="X23" s="173"/>
      <c r="Y23" s="176" t="s">
        <v>330</v>
      </c>
      <c r="Z23" s="354" t="s">
        <v>331</v>
      </c>
      <c r="AA23" s="359">
        <f>GCV!AA41</f>
        <v>40.186080000000004</v>
      </c>
      <c r="AB23" s="359">
        <f>GCV!AB41</f>
        <v>40.186080000000004</v>
      </c>
      <c r="AC23" s="359">
        <f>GCV!AC41</f>
        <v>40.186080000000004</v>
      </c>
      <c r="AD23" s="359">
        <f>GCV!AD41</f>
        <v>40.186080000000004</v>
      </c>
      <c r="AE23" s="359">
        <f>GCV!AE41</f>
        <v>40.186080000000004</v>
      </c>
      <c r="AF23" s="359">
        <f>GCV!AF41</f>
        <v>40.186080000000004</v>
      </c>
      <c r="AG23" s="359">
        <f>GCV!AG41</f>
        <v>40.186080000000004</v>
      </c>
      <c r="AH23" s="359">
        <f>GCV!AH41</f>
        <v>40.186080000000004</v>
      </c>
      <c r="AI23" s="359">
        <f>GCV!AI41</f>
        <v>40.186080000000004</v>
      </c>
      <c r="AJ23" s="359">
        <f>GCV!AJ41</f>
        <v>40.186080000000004</v>
      </c>
      <c r="AK23" s="359">
        <f>GCV!AK41</f>
        <v>40.200000000000003</v>
      </c>
      <c r="AL23" s="359">
        <f>GCV!AL41</f>
        <v>40.200000000000003</v>
      </c>
      <c r="AM23" s="359">
        <f>GCV!AM41</f>
        <v>40.200000000000003</v>
      </c>
      <c r="AN23" s="359">
        <f>GCV!AN41</f>
        <v>40.200000000000003</v>
      </c>
      <c r="AO23" s="359">
        <f>GCV!AO41</f>
        <v>40.200000000000003</v>
      </c>
      <c r="AP23" s="359">
        <f>GCV!AP41</f>
        <v>40.200000000000003</v>
      </c>
      <c r="AQ23" s="359">
        <f>GCV!AQ41</f>
        <v>40.200000000000003</v>
      </c>
      <c r="AR23" s="359">
        <f>GCV!AR41</f>
        <v>40.200000000000003</v>
      </c>
      <c r="AS23" s="359">
        <f>GCV!AS41</f>
        <v>40.200000000000003</v>
      </c>
      <c r="AT23" s="359">
        <f>GCV!AT41</f>
        <v>40.200000000000003</v>
      </c>
      <c r="AU23" s="359">
        <f>GCV!AU41</f>
        <v>40.200000000000003</v>
      </c>
      <c r="AV23" s="359">
        <f>GCV!AV41</f>
        <v>40.200000000000003</v>
      </c>
      <c r="AW23" s="359">
        <f>GCV!AW41</f>
        <v>40.200000000000003</v>
      </c>
      <c r="AX23" s="359">
        <f>GCV!AX41</f>
        <v>40.200000000000003</v>
      </c>
      <c r="AY23" s="359">
        <f>GCV!AY41</f>
        <v>40.200000000000003</v>
      </c>
      <c r="AZ23" s="359">
        <f>GCV!AZ41</f>
        <v>40.200000000000003</v>
      </c>
      <c r="BA23" s="359">
        <f>GCV!BA41</f>
        <v>40.200000000000003</v>
      </c>
      <c r="BB23" s="359">
        <f>GCV!BB41</f>
        <v>40.200000000000003</v>
      </c>
      <c r="BC23" s="359">
        <f>GCV!BC41</f>
        <v>40.200000000000003</v>
      </c>
      <c r="BD23" s="359">
        <f>GCV!BD41</f>
        <v>40.200000000000003</v>
      </c>
      <c r="BE23" s="359">
        <f>GCV!BE41</f>
        <v>40.200000000000003</v>
      </c>
      <c r="BF23" s="359">
        <f>GCV!BF41</f>
        <v>40.200000000000003</v>
      </c>
    </row>
    <row r="24" spans="22:58" ht="14">
      <c r="V24" s="36"/>
      <c r="W24" s="68"/>
      <c r="X24" s="120"/>
      <c r="Y24" s="120"/>
      <c r="Z24" s="121"/>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row>
    <row r="25" spans="22:58" ht="14">
      <c r="V25" s="36"/>
      <c r="W25" s="68"/>
      <c r="X25" s="120"/>
      <c r="Y25" s="120"/>
      <c r="Z25" s="121"/>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row>
    <row r="27" spans="22:58" ht="12.75" customHeight="1">
      <c r="AA27" s="9"/>
      <c r="AB27" s="68"/>
      <c r="AC27" s="5"/>
      <c r="AD27" s="5"/>
      <c r="AE27" s="5"/>
      <c r="AF27" s="5"/>
      <c r="AG27" s="68"/>
      <c r="AH27" s="5"/>
      <c r="AI27" s="5"/>
      <c r="AJ27" s="5"/>
      <c r="AK27" s="5"/>
      <c r="AL27" s="68"/>
      <c r="AM27" s="5"/>
      <c r="AN27" s="5"/>
      <c r="AO27" s="5"/>
      <c r="AP27" s="9"/>
      <c r="AQ27" s="9"/>
    </row>
    <row r="28" spans="22:58" ht="12.75" customHeight="1">
      <c r="AA28" s="9"/>
      <c r="AB28" s="9"/>
      <c r="AC28" s="9"/>
      <c r="AD28" s="9"/>
      <c r="AE28" s="9"/>
      <c r="AF28" s="9"/>
      <c r="AG28" s="9"/>
      <c r="AH28" s="9"/>
      <c r="AI28" s="9"/>
      <c r="AJ28" s="9"/>
      <c r="AK28" s="9"/>
      <c r="AL28" s="9"/>
      <c r="AM28" s="9"/>
      <c r="AN28" s="9"/>
      <c r="AO28" s="9"/>
      <c r="AP28" s="9"/>
      <c r="AQ28" s="9"/>
    </row>
  </sheetData>
  <mergeCells count="4">
    <mergeCell ref="X12:Y12"/>
    <mergeCell ref="X11:Y11"/>
    <mergeCell ref="X5:Y5"/>
    <mergeCell ref="X4:Y4"/>
  </mergeCells>
  <phoneticPr fontId="5"/>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84D77-6120-49CC-AA96-DE922B68EF88}">
  <dimension ref="A2:BG191"/>
  <sheetViews>
    <sheetView zoomScaleNormal="100" workbookViewId="0">
      <pane xSplit="26" topLeftCell="AA1" activePane="topRight" state="frozen"/>
      <selection pane="topRight"/>
    </sheetView>
  </sheetViews>
  <sheetFormatPr defaultColWidth="3.7265625" defaultRowHeight="13.5" customHeight="1" outlineLevelCol="1"/>
  <cols>
    <col min="1" max="1" width="2.26953125" style="410" customWidth="1"/>
    <col min="2" max="20" width="2.26953125" style="410" hidden="1" customWidth="1"/>
    <col min="21" max="21" width="5" style="412" bestFit="1" customWidth="1"/>
    <col min="22" max="22" width="3.54296875" style="411" bestFit="1" customWidth="1"/>
    <col min="23" max="23" width="10.1796875" style="410" customWidth="1"/>
    <col min="24" max="24" width="13.7265625" style="410" customWidth="1"/>
    <col min="25" max="25" width="11.7265625" style="410" customWidth="1"/>
    <col min="26" max="26" width="11.7265625" style="410" bestFit="1" customWidth="1"/>
    <col min="27" max="27" width="7.1796875" style="410" customWidth="1"/>
    <col min="28" max="31" width="7.1796875" style="410" customWidth="1" outlineLevel="1"/>
    <col min="32" max="32" width="7.1796875" style="410" customWidth="1"/>
    <col min="33" max="36" width="7.1796875" style="410" customWidth="1" outlineLevel="1"/>
    <col min="37" max="37" width="7.1796875" style="410" customWidth="1"/>
    <col min="38" max="41" width="7.1796875" style="410" customWidth="1" outlineLevel="1"/>
    <col min="42" max="42" width="7.1796875" style="410" bestFit="1" customWidth="1"/>
    <col min="43" max="46" width="7.1796875" style="410" customWidth="1" outlineLevel="1"/>
    <col min="47" max="47" width="7.1796875" style="410" bestFit="1" customWidth="1"/>
    <col min="48" max="51" width="7.1796875" style="410" customWidth="1" outlineLevel="1"/>
    <col min="52" max="58" width="7.1796875" style="410" bestFit="1" customWidth="1"/>
    <col min="59" max="16384" width="3.7265625" style="410"/>
  </cols>
  <sheetData>
    <row r="2" spans="21:58" ht="21.5">
      <c r="U2" s="512" t="s">
        <v>607</v>
      </c>
    </row>
    <row r="4" spans="21:58" ht="13.5" customHeight="1">
      <c r="U4" s="426" t="s">
        <v>525</v>
      </c>
      <c r="V4" s="425">
        <v>37</v>
      </c>
      <c r="W4" s="509" t="s">
        <v>606</v>
      </c>
      <c r="X4" s="511"/>
      <c r="Y4" s="423"/>
      <c r="Z4" s="423"/>
      <c r="AA4" s="423"/>
      <c r="AB4" s="423"/>
      <c r="AC4" s="423"/>
      <c r="AD4" s="423"/>
      <c r="AE4" s="423"/>
      <c r="AF4" s="423"/>
      <c r="AG4" s="423"/>
      <c r="AH4" s="423"/>
      <c r="AI4" s="423"/>
      <c r="AJ4" s="423"/>
      <c r="AK4" s="423"/>
      <c r="AL4" s="423"/>
      <c r="AM4" s="423"/>
      <c r="AN4" s="423"/>
      <c r="AO4" s="423"/>
      <c r="AP4" s="423"/>
      <c r="AQ4" s="423"/>
      <c r="AR4" s="423"/>
      <c r="AS4" s="423"/>
      <c r="AT4" s="423"/>
      <c r="AU4" s="423"/>
      <c r="AV4" s="423"/>
      <c r="AW4" s="423"/>
      <c r="AX4" s="423"/>
      <c r="AY4" s="423"/>
      <c r="AZ4" s="423"/>
      <c r="BA4" s="423"/>
      <c r="BB4" s="423"/>
      <c r="BC4" s="423"/>
      <c r="BD4" s="423"/>
      <c r="BE4" s="423"/>
      <c r="BF4" s="423"/>
    </row>
    <row r="5" spans="21:58" ht="13.5" customHeight="1">
      <c r="U5" s="426"/>
      <c r="W5" s="411"/>
      <c r="X5" s="421" t="s">
        <v>605</v>
      </c>
      <c r="Y5" s="422"/>
      <c r="Z5" s="420" t="s">
        <v>21</v>
      </c>
      <c r="AA5" s="419">
        <v>1990</v>
      </c>
      <c r="AB5" s="419">
        <f t="shared" ref="AB5:BF5" si="0">AA5+1</f>
        <v>1991</v>
      </c>
      <c r="AC5" s="419">
        <f t="shared" si="0"/>
        <v>1992</v>
      </c>
      <c r="AD5" s="419">
        <f t="shared" si="0"/>
        <v>1993</v>
      </c>
      <c r="AE5" s="419">
        <f t="shared" si="0"/>
        <v>1994</v>
      </c>
      <c r="AF5" s="419">
        <f t="shared" si="0"/>
        <v>1995</v>
      </c>
      <c r="AG5" s="419">
        <f t="shared" si="0"/>
        <v>1996</v>
      </c>
      <c r="AH5" s="419">
        <f t="shared" si="0"/>
        <v>1997</v>
      </c>
      <c r="AI5" s="419">
        <f t="shared" si="0"/>
        <v>1998</v>
      </c>
      <c r="AJ5" s="419">
        <f t="shared" si="0"/>
        <v>1999</v>
      </c>
      <c r="AK5" s="419">
        <f t="shared" si="0"/>
        <v>2000</v>
      </c>
      <c r="AL5" s="419">
        <f t="shared" si="0"/>
        <v>2001</v>
      </c>
      <c r="AM5" s="419">
        <f t="shared" si="0"/>
        <v>2002</v>
      </c>
      <c r="AN5" s="419">
        <f t="shared" si="0"/>
        <v>2003</v>
      </c>
      <c r="AO5" s="419">
        <f t="shared" si="0"/>
        <v>2004</v>
      </c>
      <c r="AP5" s="419">
        <f t="shared" si="0"/>
        <v>2005</v>
      </c>
      <c r="AQ5" s="419">
        <f t="shared" si="0"/>
        <v>2006</v>
      </c>
      <c r="AR5" s="419">
        <f t="shared" si="0"/>
        <v>2007</v>
      </c>
      <c r="AS5" s="419">
        <f t="shared" si="0"/>
        <v>2008</v>
      </c>
      <c r="AT5" s="419">
        <f t="shared" si="0"/>
        <v>2009</v>
      </c>
      <c r="AU5" s="419">
        <f t="shared" si="0"/>
        <v>2010</v>
      </c>
      <c r="AV5" s="419">
        <f t="shared" si="0"/>
        <v>2011</v>
      </c>
      <c r="AW5" s="419">
        <f t="shared" si="0"/>
        <v>2012</v>
      </c>
      <c r="AX5" s="419">
        <f t="shared" si="0"/>
        <v>2013</v>
      </c>
      <c r="AY5" s="419">
        <f t="shared" si="0"/>
        <v>2014</v>
      </c>
      <c r="AZ5" s="419">
        <f t="shared" si="0"/>
        <v>2015</v>
      </c>
      <c r="BA5" s="419">
        <f t="shared" si="0"/>
        <v>2016</v>
      </c>
      <c r="BB5" s="419">
        <f t="shared" si="0"/>
        <v>2017</v>
      </c>
      <c r="BC5" s="419">
        <f t="shared" si="0"/>
        <v>2018</v>
      </c>
      <c r="BD5" s="419">
        <f t="shared" si="0"/>
        <v>2019</v>
      </c>
      <c r="BE5" s="419">
        <f t="shared" si="0"/>
        <v>2020</v>
      </c>
      <c r="BF5" s="419">
        <f t="shared" si="0"/>
        <v>2021</v>
      </c>
    </row>
    <row r="6" spans="21:58" ht="13.5" customHeight="1">
      <c r="U6" s="426"/>
      <c r="W6" s="411"/>
      <c r="X6" s="429" t="s">
        <v>604</v>
      </c>
      <c r="Y6" s="510"/>
      <c r="Z6" s="415" t="s">
        <v>595</v>
      </c>
      <c r="AA6" s="414">
        <v>669.25900000000001</v>
      </c>
      <c r="AB6" s="414">
        <v>685.41899999999998</v>
      </c>
      <c r="AC6" s="414">
        <v>705.63</v>
      </c>
      <c r="AD6" s="414">
        <v>710.06700000000001</v>
      </c>
      <c r="AE6" s="414">
        <v>753.78899999999999</v>
      </c>
      <c r="AF6" s="414">
        <v>783.00400000000002</v>
      </c>
      <c r="AG6" s="414">
        <v>807.577</v>
      </c>
      <c r="AH6" s="414">
        <v>826.09900000000005</v>
      </c>
      <c r="AI6" s="414">
        <v>856.1</v>
      </c>
      <c r="AJ6" s="414">
        <v>855.35</v>
      </c>
      <c r="AK6" s="414">
        <v>864.54200000000003</v>
      </c>
      <c r="AL6" s="414">
        <v>867.25199999999995</v>
      </c>
      <c r="AM6" s="414">
        <v>874.58699999999999</v>
      </c>
      <c r="AN6" s="414">
        <v>887.72400000000005</v>
      </c>
      <c r="AO6" s="414">
        <v>884.33</v>
      </c>
      <c r="AP6" s="414">
        <v>894.79</v>
      </c>
      <c r="AQ6" s="414">
        <v>924.93200000000002</v>
      </c>
      <c r="AR6" s="414">
        <v>920.20500000000004</v>
      </c>
      <c r="AS6" s="414">
        <v>900.375</v>
      </c>
      <c r="AT6" s="414">
        <v>891.84100000000001</v>
      </c>
      <c r="AU6" s="414">
        <v>881.92499999999995</v>
      </c>
      <c r="AV6" s="414">
        <v>882.40899999999999</v>
      </c>
      <c r="AW6" s="414">
        <v>938.41600000000005</v>
      </c>
      <c r="AX6" s="414">
        <v>992.64700000000005</v>
      </c>
      <c r="AY6" s="414">
        <v>1005.957</v>
      </c>
      <c r="AZ6" s="414">
        <v>996.83399999999995</v>
      </c>
      <c r="BA6" s="414">
        <v>994.21600000000001</v>
      </c>
      <c r="BB6" s="414">
        <v>998.75599999999997</v>
      </c>
      <c r="BC6" s="414">
        <v>1002.71</v>
      </c>
      <c r="BD6" s="414">
        <v>1002.393</v>
      </c>
      <c r="BE6" s="414">
        <v>627.50699999999995</v>
      </c>
      <c r="BF6" s="414">
        <v>793.05899999999997</v>
      </c>
    </row>
    <row r="7" spans="21:58" ht="13.5" customHeight="1">
      <c r="U7" s="426"/>
      <c r="W7" s="411"/>
      <c r="X7" s="416" t="s">
        <v>603</v>
      </c>
      <c r="Y7" s="417"/>
      <c r="Z7" s="418" t="s">
        <v>601</v>
      </c>
      <c r="AA7" s="414">
        <v>1621.3099745192605</v>
      </c>
      <c r="AB7" s="414">
        <v>1810.9136409148284</v>
      </c>
      <c r="AC7" s="414">
        <v>1959.3458538802256</v>
      </c>
      <c r="AD7" s="414">
        <v>2133.6236885211374</v>
      </c>
      <c r="AE7" s="414">
        <v>2279.1301057332048</v>
      </c>
      <c r="AF7" s="414">
        <v>2424.7940694551421</v>
      </c>
      <c r="AG7" s="414">
        <v>2351.2661854414227</v>
      </c>
      <c r="AH7" s="414">
        <v>2637.4875783237685</v>
      </c>
      <c r="AI7" s="414">
        <v>2748.8534654236091</v>
      </c>
      <c r="AJ7" s="414">
        <v>2711.8971492233195</v>
      </c>
      <c r="AK7" s="414">
        <v>2742.2908485740654</v>
      </c>
      <c r="AL7" s="414">
        <v>2764.0707777777779</v>
      </c>
      <c r="AM7" s="414">
        <v>2894.9907863247872</v>
      </c>
      <c r="AN7" s="414">
        <v>3090.4570384615381</v>
      </c>
      <c r="AO7" s="414">
        <v>2924.9140641025638</v>
      </c>
      <c r="AP7" s="414">
        <v>3030.9865555555557</v>
      </c>
      <c r="AQ7" s="414">
        <v>3147.4183119658119</v>
      </c>
      <c r="AR7" s="414">
        <v>2983.5462820512812</v>
      </c>
      <c r="AS7" s="414">
        <v>2944.7783888888889</v>
      </c>
      <c r="AT7" s="414">
        <v>2791.3974273504273</v>
      </c>
      <c r="AU7" s="414">
        <v>2629.1667649572646</v>
      </c>
      <c r="AV7" s="414">
        <v>2588.7872649572655</v>
      </c>
      <c r="AW7" s="414">
        <v>2757.7636153846152</v>
      </c>
      <c r="AX7" s="414">
        <v>2933.169162393162</v>
      </c>
      <c r="AY7" s="414">
        <v>2995.6529358974358</v>
      </c>
      <c r="AZ7" s="414">
        <v>3004.9950854700855</v>
      </c>
      <c r="BA7" s="414">
        <v>3071.712658119658</v>
      </c>
      <c r="BB7" s="414">
        <v>3145.3288589743588</v>
      </c>
      <c r="BC7" s="414">
        <v>3171.607115384616</v>
      </c>
      <c r="BD7" s="414">
        <v>3407.5894786324789</v>
      </c>
      <c r="BE7" s="414">
        <v>1557.2205341880344</v>
      </c>
      <c r="BF7" s="414">
        <v>1945.8548547008547</v>
      </c>
    </row>
    <row r="8" spans="21:58" ht="13.5" customHeight="1">
      <c r="U8" s="426"/>
      <c r="W8" s="411"/>
      <c r="X8" s="416" t="s">
        <v>602</v>
      </c>
      <c r="Y8" s="417"/>
      <c r="Z8" s="418" t="s">
        <v>601</v>
      </c>
      <c r="AA8" s="428">
        <v>5.3449999999999998</v>
      </c>
      <c r="AB8" s="428">
        <v>8.6069999999999993</v>
      </c>
      <c r="AC8" s="428">
        <v>5.891</v>
      </c>
      <c r="AD8" s="428">
        <v>5.6769999999999996</v>
      </c>
      <c r="AE8" s="428">
        <v>5.3760000000000003</v>
      </c>
      <c r="AF8" s="428">
        <v>6.0289999999999999</v>
      </c>
      <c r="AG8" s="428">
        <v>6.2309999999999999</v>
      </c>
      <c r="AH8" s="428">
        <v>12.345000000000001</v>
      </c>
      <c r="AI8" s="428">
        <v>4.7300000000000004</v>
      </c>
      <c r="AJ8" s="428">
        <v>4.3979999999999997</v>
      </c>
      <c r="AK8" s="428">
        <v>4.2869999999999999</v>
      </c>
      <c r="AL8" s="428">
        <v>7.3129999999999997</v>
      </c>
      <c r="AM8" s="428">
        <v>12.148</v>
      </c>
      <c r="AN8" s="428">
        <v>16.466000000000001</v>
      </c>
      <c r="AO8" s="428">
        <v>10.379</v>
      </c>
      <c r="AP8" s="428">
        <v>7.661999999999999</v>
      </c>
      <c r="AQ8" s="428">
        <v>8.157</v>
      </c>
      <c r="AR8" s="428">
        <v>4.1840000000000002</v>
      </c>
      <c r="AS8" s="428">
        <v>2.7729999999999997</v>
      </c>
      <c r="AT8" s="428">
        <v>2.3580000000000001</v>
      </c>
      <c r="AU8" s="428">
        <v>1.8820000000000001</v>
      </c>
      <c r="AV8" s="428">
        <v>1.6600000000000001</v>
      </c>
      <c r="AW8" s="428">
        <v>1.907</v>
      </c>
      <c r="AX8" s="428">
        <v>1.8680000000000001</v>
      </c>
      <c r="AY8" s="428">
        <v>1.746</v>
      </c>
      <c r="AZ8" s="428">
        <v>1.6959999999999997</v>
      </c>
      <c r="BA8" s="428">
        <v>1.6800000000000002</v>
      </c>
      <c r="BB8" s="428">
        <v>1.9360000000000002</v>
      </c>
      <c r="BC8" s="428">
        <v>2.569</v>
      </c>
      <c r="BD8" s="428">
        <v>2.8439999999999999</v>
      </c>
      <c r="BE8" s="428">
        <v>2.3559999999999999</v>
      </c>
      <c r="BF8" s="428">
        <v>2.415</v>
      </c>
    </row>
    <row r="9" spans="21:58" ht="13.5" customHeight="1">
      <c r="U9" s="426"/>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row>
    <row r="10" spans="21:58" ht="13.5" customHeight="1">
      <c r="U10" s="426"/>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3"/>
      <c r="AZ10" s="423"/>
      <c r="BA10" s="423"/>
      <c r="BB10" s="423"/>
      <c r="BC10" s="423"/>
      <c r="BD10" s="423"/>
      <c r="BE10" s="423"/>
      <c r="BF10" s="423"/>
    </row>
    <row r="11" spans="21:58" ht="13.5" customHeight="1">
      <c r="U11" s="426" t="s">
        <v>525</v>
      </c>
      <c r="V11" s="425">
        <f>V4+1</f>
        <v>38</v>
      </c>
      <c r="W11" s="509" t="s">
        <v>600</v>
      </c>
      <c r="X11" s="509"/>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3"/>
      <c r="BA11" s="423"/>
      <c r="BB11" s="423"/>
      <c r="BC11" s="423"/>
      <c r="BD11" s="423"/>
      <c r="BE11" s="423"/>
      <c r="BF11" s="423"/>
    </row>
    <row r="12" spans="21:58" ht="13.5" customHeight="1">
      <c r="U12" s="426"/>
      <c r="W12" s="411"/>
      <c r="X12" s="508" t="s">
        <v>599</v>
      </c>
      <c r="Y12" s="507"/>
      <c r="Z12" s="420" t="s">
        <v>21</v>
      </c>
      <c r="AA12" s="423"/>
      <c r="AB12" s="423"/>
      <c r="AC12" s="423"/>
      <c r="AD12" s="423"/>
      <c r="AE12" s="423"/>
      <c r="AF12" s="423"/>
      <c r="AG12" s="423"/>
      <c r="AH12" s="423"/>
      <c r="AI12" s="423"/>
      <c r="AJ12" s="423"/>
      <c r="AK12" s="423"/>
      <c r="AL12" s="419">
        <v>2001</v>
      </c>
      <c r="AM12" s="419">
        <f t="shared" ref="AM12:BF12" si="1">AL12+1</f>
        <v>2002</v>
      </c>
      <c r="AN12" s="419">
        <f t="shared" si="1"/>
        <v>2003</v>
      </c>
      <c r="AO12" s="419">
        <f t="shared" si="1"/>
        <v>2004</v>
      </c>
      <c r="AP12" s="419">
        <f t="shared" si="1"/>
        <v>2005</v>
      </c>
      <c r="AQ12" s="419">
        <f t="shared" si="1"/>
        <v>2006</v>
      </c>
      <c r="AR12" s="419">
        <f t="shared" si="1"/>
        <v>2007</v>
      </c>
      <c r="AS12" s="419">
        <f t="shared" si="1"/>
        <v>2008</v>
      </c>
      <c r="AT12" s="419">
        <f t="shared" si="1"/>
        <v>2009</v>
      </c>
      <c r="AU12" s="419">
        <f t="shared" si="1"/>
        <v>2010</v>
      </c>
      <c r="AV12" s="419">
        <f t="shared" si="1"/>
        <v>2011</v>
      </c>
      <c r="AW12" s="419">
        <f t="shared" si="1"/>
        <v>2012</v>
      </c>
      <c r="AX12" s="419">
        <f t="shared" si="1"/>
        <v>2013</v>
      </c>
      <c r="AY12" s="419">
        <f t="shared" si="1"/>
        <v>2014</v>
      </c>
      <c r="AZ12" s="419">
        <f t="shared" si="1"/>
        <v>2015</v>
      </c>
      <c r="BA12" s="419">
        <f t="shared" si="1"/>
        <v>2016</v>
      </c>
      <c r="BB12" s="419">
        <f t="shared" si="1"/>
        <v>2017</v>
      </c>
      <c r="BC12" s="419">
        <f t="shared" si="1"/>
        <v>2018</v>
      </c>
      <c r="BD12" s="419">
        <f t="shared" si="1"/>
        <v>2019</v>
      </c>
      <c r="BE12" s="419">
        <f t="shared" si="1"/>
        <v>2020</v>
      </c>
      <c r="BF12" s="419">
        <f t="shared" si="1"/>
        <v>2021</v>
      </c>
    </row>
    <row r="13" spans="21:58" ht="13.5" customHeight="1">
      <c r="U13" s="426"/>
      <c r="W13" s="411"/>
      <c r="X13" s="416" t="s">
        <v>598</v>
      </c>
      <c r="Y13" s="417"/>
      <c r="Z13" s="506"/>
      <c r="AA13" s="423"/>
      <c r="AB13" s="423"/>
      <c r="AC13" s="423"/>
      <c r="AD13" s="423"/>
      <c r="AE13" s="423"/>
      <c r="AF13" s="423"/>
      <c r="AG13" s="423"/>
      <c r="AH13" s="423"/>
      <c r="AI13" s="423"/>
      <c r="AJ13" s="423"/>
      <c r="AK13" s="423"/>
      <c r="AL13" s="503">
        <v>123.292</v>
      </c>
      <c r="AM13" s="503">
        <v>114.883</v>
      </c>
      <c r="AN13" s="503">
        <v>75.619</v>
      </c>
      <c r="AO13" s="503">
        <v>104.953</v>
      </c>
      <c r="AP13" s="503">
        <v>103.446</v>
      </c>
      <c r="AQ13" s="503">
        <v>107.52800000000001</v>
      </c>
      <c r="AR13" s="503">
        <v>109.017</v>
      </c>
      <c r="AS13" s="503">
        <v>90.578000000000003</v>
      </c>
      <c r="AT13" s="503">
        <v>89.671000000000006</v>
      </c>
      <c r="AU13" s="503">
        <v>84.162999999999997</v>
      </c>
      <c r="AV13" s="503">
        <v>129.596</v>
      </c>
      <c r="AW13" s="503">
        <v>129.26499999999999</v>
      </c>
      <c r="AX13" s="503">
        <v>131.428</v>
      </c>
      <c r="AY13" s="503">
        <v>131.68199999999999</v>
      </c>
      <c r="AZ13" s="503">
        <v>79.52</v>
      </c>
      <c r="BA13" s="503">
        <v>68.272999999999996</v>
      </c>
      <c r="BB13" s="503">
        <v>37.731000000000002</v>
      </c>
      <c r="BC13" s="503">
        <v>54.398000000000003</v>
      </c>
      <c r="BD13" s="503">
        <v>14.739000000000001</v>
      </c>
      <c r="BE13" s="503">
        <v>7.2969999999999997</v>
      </c>
      <c r="BF13" s="503">
        <v>11.05</v>
      </c>
    </row>
    <row r="14" spans="21:58" ht="13.5" customHeight="1">
      <c r="U14" s="426"/>
      <c r="W14" s="411"/>
      <c r="X14" s="416" t="s">
        <v>597</v>
      </c>
      <c r="Y14" s="417"/>
      <c r="Z14" s="505"/>
      <c r="AA14" s="423"/>
      <c r="AB14" s="423"/>
      <c r="AC14" s="423"/>
      <c r="AD14" s="423"/>
      <c r="AE14" s="423"/>
      <c r="AF14" s="423"/>
      <c r="AG14" s="423"/>
      <c r="AH14" s="423"/>
      <c r="AI14" s="423"/>
      <c r="AJ14" s="423"/>
      <c r="AK14" s="423"/>
      <c r="AL14" s="503">
        <v>0</v>
      </c>
      <c r="AM14" s="503">
        <v>0</v>
      </c>
      <c r="AN14" s="503">
        <v>0</v>
      </c>
      <c r="AO14" s="503">
        <v>0</v>
      </c>
      <c r="AP14" s="503">
        <v>0</v>
      </c>
      <c r="AQ14" s="503">
        <v>0</v>
      </c>
      <c r="AR14" s="503">
        <v>3.9129999999999998</v>
      </c>
      <c r="AS14" s="503">
        <v>32.604999999999997</v>
      </c>
      <c r="AT14" s="503">
        <v>59.02</v>
      </c>
      <c r="AU14" s="503">
        <v>96.631</v>
      </c>
      <c r="AV14" s="503">
        <v>88.933000000000007</v>
      </c>
      <c r="AW14" s="503">
        <v>96.685000000000002</v>
      </c>
      <c r="AX14" s="503">
        <v>117.789</v>
      </c>
      <c r="AY14" s="503">
        <v>129.60300000000001</v>
      </c>
      <c r="AZ14" s="503">
        <v>165.98699999999999</v>
      </c>
      <c r="BA14" s="503">
        <v>165.31200000000001</v>
      </c>
      <c r="BB14" s="503">
        <v>178.08199999999999</v>
      </c>
      <c r="BC14" s="503">
        <v>210.38200000000001</v>
      </c>
      <c r="BD14" s="503">
        <v>157.191</v>
      </c>
      <c r="BE14" s="503">
        <v>133.74100000000001</v>
      </c>
      <c r="BF14" s="503">
        <v>202.524</v>
      </c>
    </row>
    <row r="15" spans="21:58" ht="13.5" customHeight="1">
      <c r="U15" s="426"/>
      <c r="W15" s="411"/>
      <c r="X15" s="416" t="s">
        <v>596</v>
      </c>
      <c r="Y15" s="417"/>
      <c r="Z15" s="505"/>
      <c r="AA15" s="423"/>
      <c r="AB15" s="423"/>
      <c r="AC15" s="423"/>
      <c r="AD15" s="423"/>
      <c r="AE15" s="423"/>
      <c r="AF15" s="423"/>
      <c r="AG15" s="423"/>
      <c r="AH15" s="423"/>
      <c r="AI15" s="423"/>
      <c r="AJ15" s="423"/>
      <c r="AK15" s="423"/>
      <c r="AL15" s="503">
        <v>42.947000000000003</v>
      </c>
      <c r="AM15" s="503">
        <v>46.017000000000003</v>
      </c>
      <c r="AN15" s="503">
        <v>31.564</v>
      </c>
      <c r="AO15" s="503">
        <v>33.601999999999997</v>
      </c>
      <c r="AP15" s="503">
        <v>29.643999999999998</v>
      </c>
      <c r="AQ15" s="503">
        <v>29.957000000000001</v>
      </c>
      <c r="AR15" s="503">
        <v>26.725000000000001</v>
      </c>
      <c r="AS15" s="503">
        <v>5.7190000000000003</v>
      </c>
      <c r="AT15" s="503">
        <v>2.4470000000000001</v>
      </c>
      <c r="AU15" s="503">
        <v>2.5739999999999998</v>
      </c>
      <c r="AV15" s="503">
        <v>2.105</v>
      </c>
      <c r="AW15" s="503">
        <v>0.56799999999999995</v>
      </c>
      <c r="AX15" s="503">
        <v>1.246</v>
      </c>
      <c r="AY15" s="503">
        <v>0</v>
      </c>
      <c r="AZ15" s="503">
        <v>0.80300000000000005</v>
      </c>
      <c r="BA15" s="503">
        <v>0.77400000000000002</v>
      </c>
      <c r="BB15" s="503">
        <v>0</v>
      </c>
      <c r="BC15" s="503">
        <v>0</v>
      </c>
      <c r="BD15" s="503">
        <v>0</v>
      </c>
      <c r="BE15" s="503">
        <v>0</v>
      </c>
      <c r="BF15" s="503">
        <v>0</v>
      </c>
    </row>
    <row r="16" spans="21:58" ht="13.5" customHeight="1">
      <c r="U16" s="426"/>
      <c r="W16" s="411"/>
      <c r="X16" s="416" t="s">
        <v>594</v>
      </c>
      <c r="Y16" s="417"/>
      <c r="Z16" s="505" t="s">
        <v>595</v>
      </c>
      <c r="AA16" s="423"/>
      <c r="AB16" s="423"/>
      <c r="AC16" s="423"/>
      <c r="AD16" s="423"/>
      <c r="AE16" s="423"/>
      <c r="AF16" s="423"/>
      <c r="AG16" s="423"/>
      <c r="AH16" s="423"/>
      <c r="AI16" s="423"/>
      <c r="AJ16" s="423"/>
      <c r="AK16" s="423"/>
      <c r="AL16" s="503">
        <v>55.841999999999999</v>
      </c>
      <c r="AM16" s="503">
        <v>66.084999999999994</v>
      </c>
      <c r="AN16" s="503">
        <v>58.543999999999997</v>
      </c>
      <c r="AO16" s="503">
        <v>58.844000000000001</v>
      </c>
      <c r="AP16" s="503">
        <v>53.573</v>
      </c>
      <c r="AQ16" s="503">
        <v>55.723999999999997</v>
      </c>
      <c r="AR16" s="503">
        <v>62.012999999999998</v>
      </c>
      <c r="AS16" s="503">
        <v>41.29</v>
      </c>
      <c r="AT16" s="503">
        <v>35.622999999999998</v>
      </c>
      <c r="AU16" s="503">
        <v>22.254000000000001</v>
      </c>
      <c r="AV16" s="503">
        <v>14.829000000000001</v>
      </c>
      <c r="AW16" s="503">
        <v>15.994999999999999</v>
      </c>
      <c r="AX16" s="503">
        <v>13.672000000000001</v>
      </c>
      <c r="AY16" s="503">
        <v>7.952</v>
      </c>
      <c r="AZ16" s="503">
        <v>5.1449999999999996</v>
      </c>
      <c r="BA16" s="503">
        <v>6.5119999999999996</v>
      </c>
      <c r="BB16" s="503">
        <v>4.7190000000000003</v>
      </c>
      <c r="BC16" s="503">
        <v>1.679</v>
      </c>
      <c r="BD16" s="503">
        <v>1.1970000000000001</v>
      </c>
      <c r="BE16" s="503">
        <v>2.2829999999999999</v>
      </c>
      <c r="BF16" s="503">
        <v>3.4580000000000002</v>
      </c>
    </row>
    <row r="17" spans="21:58" ht="13.5" customHeight="1">
      <c r="U17" s="426"/>
      <c r="W17" s="411"/>
      <c r="X17" s="416" t="s">
        <v>593</v>
      </c>
      <c r="Y17" s="417"/>
      <c r="Z17" s="505"/>
      <c r="AA17" s="423"/>
      <c r="AB17" s="423"/>
      <c r="AC17" s="423"/>
      <c r="AD17" s="423"/>
      <c r="AE17" s="423"/>
      <c r="AF17" s="423"/>
      <c r="AG17" s="423"/>
      <c r="AH17" s="423"/>
      <c r="AI17" s="423"/>
      <c r="AJ17" s="423"/>
      <c r="AK17" s="423"/>
      <c r="AL17" s="503">
        <v>146.47200000000001</v>
      </c>
      <c r="AM17" s="503">
        <v>121.563</v>
      </c>
      <c r="AN17" s="503">
        <v>104.922</v>
      </c>
      <c r="AO17" s="503">
        <v>104.199</v>
      </c>
      <c r="AP17" s="503">
        <v>102.51</v>
      </c>
      <c r="AQ17" s="503">
        <v>77.063999999999993</v>
      </c>
      <c r="AR17" s="503">
        <v>78.605999999999995</v>
      </c>
      <c r="AS17" s="503">
        <v>77.254999999999995</v>
      </c>
      <c r="AT17" s="503">
        <v>102.084</v>
      </c>
      <c r="AU17" s="503">
        <v>100.696</v>
      </c>
      <c r="AV17" s="503">
        <v>104.55</v>
      </c>
      <c r="AW17" s="503">
        <v>95.43</v>
      </c>
      <c r="AX17" s="503">
        <v>87.126000000000005</v>
      </c>
      <c r="AY17" s="503">
        <v>79.492000000000004</v>
      </c>
      <c r="AZ17" s="503">
        <v>75.468999999999994</v>
      </c>
      <c r="BA17" s="503">
        <v>73.385999999999996</v>
      </c>
      <c r="BB17" s="503">
        <v>79.686000000000007</v>
      </c>
      <c r="BC17" s="503">
        <v>81.504999999999995</v>
      </c>
      <c r="BD17" s="503">
        <v>51.923999999999999</v>
      </c>
      <c r="BE17" s="503">
        <v>25.948</v>
      </c>
      <c r="BF17" s="503">
        <v>39.292999999999999</v>
      </c>
    </row>
    <row r="18" spans="21:58" ht="13.5" customHeight="1">
      <c r="U18" s="426"/>
      <c r="W18" s="411"/>
      <c r="X18" s="416" t="s">
        <v>592</v>
      </c>
      <c r="Y18" s="417"/>
      <c r="Z18" s="505"/>
      <c r="AA18" s="423"/>
      <c r="AB18" s="423"/>
      <c r="AC18" s="423"/>
      <c r="AD18" s="423"/>
      <c r="AE18" s="423"/>
      <c r="AF18" s="423"/>
      <c r="AG18" s="423"/>
      <c r="AH18" s="423"/>
      <c r="AI18" s="423"/>
      <c r="AJ18" s="423"/>
      <c r="AK18" s="423"/>
      <c r="AL18" s="503">
        <v>68.760000000000005</v>
      </c>
      <c r="AM18" s="503">
        <v>63.872999999999998</v>
      </c>
      <c r="AN18" s="503">
        <v>73.813999999999993</v>
      </c>
      <c r="AO18" s="503">
        <v>69.766000000000005</v>
      </c>
      <c r="AP18" s="503">
        <v>75.944000000000003</v>
      </c>
      <c r="AQ18" s="503">
        <v>80.844999999999999</v>
      </c>
      <c r="AR18" s="503">
        <v>88.748000000000005</v>
      </c>
      <c r="AS18" s="503">
        <v>90.707999999999998</v>
      </c>
      <c r="AT18" s="503">
        <v>87.046999999999997</v>
      </c>
      <c r="AU18" s="503">
        <v>89.320999999999998</v>
      </c>
      <c r="AV18" s="503">
        <v>86.308000000000007</v>
      </c>
      <c r="AW18" s="503">
        <v>90.599000000000004</v>
      </c>
      <c r="AX18" s="503">
        <v>92.575999999999993</v>
      </c>
      <c r="AY18" s="503">
        <v>86.972999999999999</v>
      </c>
      <c r="AZ18" s="503">
        <v>77.597999999999999</v>
      </c>
      <c r="BA18" s="503">
        <v>73.915999999999997</v>
      </c>
      <c r="BB18" s="503">
        <v>70.61</v>
      </c>
      <c r="BC18" s="503">
        <v>73.600999999999999</v>
      </c>
      <c r="BD18" s="503">
        <v>46.302999999999997</v>
      </c>
      <c r="BE18" s="503">
        <v>19.399999999999999</v>
      </c>
      <c r="BF18" s="503">
        <v>29.379000000000001</v>
      </c>
    </row>
    <row r="19" spans="21:58" ht="13.5" customHeight="1">
      <c r="U19" s="426"/>
      <c r="W19" s="411"/>
      <c r="X19" s="416" t="s">
        <v>591</v>
      </c>
      <c r="Y19" s="417"/>
      <c r="Z19" s="504"/>
      <c r="AA19" s="423"/>
      <c r="AB19" s="423"/>
      <c r="AC19" s="423"/>
      <c r="AD19" s="423"/>
      <c r="AE19" s="423"/>
      <c r="AF19" s="423"/>
      <c r="AG19" s="423"/>
      <c r="AH19" s="423"/>
      <c r="AI19" s="423"/>
      <c r="AJ19" s="423"/>
      <c r="AK19" s="423"/>
      <c r="AL19" s="503">
        <v>58.881999999999998</v>
      </c>
      <c r="AM19" s="503">
        <v>40.088999999999999</v>
      </c>
      <c r="AN19" s="503">
        <v>46.91</v>
      </c>
      <c r="AO19" s="503">
        <v>45.912999999999997</v>
      </c>
      <c r="AP19" s="503">
        <v>46.985999999999997</v>
      </c>
      <c r="AQ19" s="503">
        <v>57.704000000000001</v>
      </c>
      <c r="AR19" s="503">
        <v>53.731000000000002</v>
      </c>
      <c r="AS19" s="503">
        <v>49.463000000000001</v>
      </c>
      <c r="AT19" s="503">
        <v>56.762999999999998</v>
      </c>
      <c r="AU19" s="503">
        <v>47.762999999999998</v>
      </c>
      <c r="AV19" s="503">
        <v>54.792000000000002</v>
      </c>
      <c r="AW19" s="503">
        <v>88.284000000000006</v>
      </c>
      <c r="AX19" s="503">
        <v>94.619</v>
      </c>
      <c r="AY19" s="503">
        <v>101.842</v>
      </c>
      <c r="AZ19" s="503">
        <v>102.926</v>
      </c>
      <c r="BA19" s="503">
        <v>97.021000000000001</v>
      </c>
      <c r="BB19" s="503">
        <v>53.807000000000002</v>
      </c>
      <c r="BC19" s="503">
        <v>53.92</v>
      </c>
      <c r="BD19" s="503">
        <v>63.192999999999998</v>
      </c>
      <c r="BE19" s="503">
        <v>70.899000000000001</v>
      </c>
      <c r="BF19" s="503">
        <v>107.36199999999999</v>
      </c>
    </row>
    <row r="20" spans="21:58" ht="13.5" customHeight="1">
      <c r="U20" s="426"/>
      <c r="X20" s="423"/>
      <c r="Y20" s="423"/>
      <c r="Z20" s="423"/>
      <c r="AA20" s="423"/>
      <c r="AB20" s="423"/>
      <c r="AC20" s="423"/>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423"/>
      <c r="AZ20" s="423"/>
      <c r="BA20" s="423"/>
      <c r="BB20" s="423"/>
      <c r="BC20" s="423"/>
      <c r="BD20" s="423"/>
      <c r="BE20" s="423"/>
      <c r="BF20" s="423"/>
    </row>
    <row r="21" spans="21:58" ht="13.5" customHeight="1">
      <c r="U21" s="426"/>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23"/>
      <c r="AY21" s="423"/>
      <c r="AZ21" s="423"/>
      <c r="BA21" s="423"/>
      <c r="BB21" s="423"/>
      <c r="BC21" s="423"/>
      <c r="BD21" s="423"/>
      <c r="BE21" s="423"/>
      <c r="BF21" s="423"/>
    </row>
    <row r="22" spans="21:58" ht="13.5" customHeight="1">
      <c r="U22" s="426"/>
      <c r="X22" s="423"/>
      <c r="Y22" s="423"/>
      <c r="Z22" s="423"/>
      <c r="AA22" s="423"/>
      <c r="AB22" s="423"/>
      <c r="AC22" s="423"/>
      <c r="AD22" s="423"/>
      <c r="AE22" s="423"/>
      <c r="AF22" s="423"/>
      <c r="AG22" s="423"/>
      <c r="AH22" s="423"/>
      <c r="AI22" s="423"/>
      <c r="AJ22" s="423"/>
      <c r="AK22" s="423"/>
      <c r="AL22" s="423"/>
      <c r="AM22" s="423"/>
      <c r="AN22" s="423"/>
      <c r="AO22" s="423"/>
      <c r="AP22" s="423"/>
      <c r="AQ22" s="423"/>
      <c r="AR22" s="423"/>
      <c r="AS22" s="423"/>
      <c r="AT22" s="423"/>
      <c r="AU22" s="423"/>
      <c r="AV22" s="423"/>
      <c r="AW22" s="423"/>
      <c r="AX22" s="423"/>
      <c r="AY22" s="423"/>
      <c r="AZ22" s="423"/>
      <c r="BA22" s="423"/>
      <c r="BB22" s="423"/>
      <c r="BC22" s="423"/>
      <c r="BD22" s="423"/>
      <c r="BE22" s="423"/>
      <c r="BF22" s="423"/>
    </row>
    <row r="23" spans="21:58" ht="13.5" customHeight="1">
      <c r="U23" s="426"/>
      <c r="X23" s="423"/>
      <c r="Y23" s="423"/>
      <c r="Z23" s="423"/>
      <c r="AA23" s="423"/>
      <c r="AB23" s="423"/>
      <c r="AC23" s="423"/>
      <c r="AD23" s="423"/>
      <c r="AE23" s="423"/>
      <c r="AF23" s="423"/>
      <c r="AG23" s="423"/>
      <c r="AH23" s="423"/>
      <c r="AI23" s="423"/>
      <c r="AJ23" s="423"/>
      <c r="AK23" s="423"/>
      <c r="AL23" s="423"/>
      <c r="AM23" s="423"/>
      <c r="AN23" s="423"/>
      <c r="AO23" s="423"/>
      <c r="AP23" s="423"/>
      <c r="AQ23" s="423"/>
      <c r="AR23" s="423"/>
      <c r="AS23" s="423"/>
      <c r="AT23" s="423"/>
      <c r="AU23" s="423"/>
      <c r="AV23" s="423"/>
      <c r="AW23" s="423"/>
      <c r="AX23" s="423"/>
      <c r="AY23" s="423"/>
      <c r="AZ23" s="423"/>
      <c r="BA23" s="423"/>
      <c r="BB23" s="423"/>
      <c r="BC23" s="423"/>
      <c r="BD23" s="423"/>
      <c r="BE23" s="423"/>
      <c r="BF23" s="423"/>
    </row>
    <row r="24" spans="21:58" s="413" customFormat="1" ht="17">
      <c r="U24" s="426" t="s">
        <v>525</v>
      </c>
      <c r="V24" s="425">
        <f>V11+4</f>
        <v>42</v>
      </c>
      <c r="W24" s="502" t="s">
        <v>590</v>
      </c>
      <c r="X24" s="425"/>
      <c r="Y24" s="425"/>
    </row>
    <row r="25" spans="21:58" s="413" customFormat="1" ht="14">
      <c r="U25" s="426"/>
      <c r="V25" s="425"/>
      <c r="W25" s="419" t="s">
        <v>523</v>
      </c>
      <c r="X25" s="473" t="s">
        <v>587</v>
      </c>
      <c r="Y25" s="422"/>
      <c r="Z25" s="474" t="s">
        <v>570</v>
      </c>
      <c r="AA25" s="419">
        <v>1990</v>
      </c>
      <c r="AB25" s="419">
        <f t="shared" ref="AB25:BF25" si="2">AA25+1</f>
        <v>1991</v>
      </c>
      <c r="AC25" s="419">
        <f t="shared" si="2"/>
        <v>1992</v>
      </c>
      <c r="AD25" s="419">
        <f t="shared" si="2"/>
        <v>1993</v>
      </c>
      <c r="AE25" s="419">
        <f t="shared" si="2"/>
        <v>1994</v>
      </c>
      <c r="AF25" s="419">
        <f t="shared" si="2"/>
        <v>1995</v>
      </c>
      <c r="AG25" s="419">
        <f t="shared" si="2"/>
        <v>1996</v>
      </c>
      <c r="AH25" s="419">
        <f t="shared" si="2"/>
        <v>1997</v>
      </c>
      <c r="AI25" s="419">
        <f t="shared" si="2"/>
        <v>1998</v>
      </c>
      <c r="AJ25" s="419">
        <f t="shared" si="2"/>
        <v>1999</v>
      </c>
      <c r="AK25" s="419">
        <f t="shared" si="2"/>
        <v>2000</v>
      </c>
      <c r="AL25" s="419">
        <f t="shared" si="2"/>
        <v>2001</v>
      </c>
      <c r="AM25" s="419">
        <f t="shared" si="2"/>
        <v>2002</v>
      </c>
      <c r="AN25" s="419">
        <f t="shared" si="2"/>
        <v>2003</v>
      </c>
      <c r="AO25" s="419">
        <f t="shared" si="2"/>
        <v>2004</v>
      </c>
      <c r="AP25" s="419">
        <f t="shared" si="2"/>
        <v>2005</v>
      </c>
      <c r="AQ25" s="419">
        <f t="shared" si="2"/>
        <v>2006</v>
      </c>
      <c r="AR25" s="419">
        <f t="shared" si="2"/>
        <v>2007</v>
      </c>
      <c r="AS25" s="419">
        <f t="shared" si="2"/>
        <v>2008</v>
      </c>
      <c r="AT25" s="419">
        <f t="shared" si="2"/>
        <v>2009</v>
      </c>
      <c r="AU25" s="419">
        <f t="shared" si="2"/>
        <v>2010</v>
      </c>
      <c r="AV25" s="419">
        <f t="shared" si="2"/>
        <v>2011</v>
      </c>
      <c r="AW25" s="419">
        <f t="shared" si="2"/>
        <v>2012</v>
      </c>
      <c r="AX25" s="419">
        <f t="shared" si="2"/>
        <v>2013</v>
      </c>
      <c r="AY25" s="419">
        <f t="shared" si="2"/>
        <v>2014</v>
      </c>
      <c r="AZ25" s="419">
        <f t="shared" si="2"/>
        <v>2015</v>
      </c>
      <c r="BA25" s="419">
        <f t="shared" si="2"/>
        <v>2016</v>
      </c>
      <c r="BB25" s="419">
        <f t="shared" si="2"/>
        <v>2017</v>
      </c>
      <c r="BC25" s="419">
        <f t="shared" si="2"/>
        <v>2018</v>
      </c>
      <c r="BD25" s="419">
        <f t="shared" si="2"/>
        <v>2019</v>
      </c>
      <c r="BE25" s="419">
        <f t="shared" si="2"/>
        <v>2020</v>
      </c>
      <c r="BF25" s="419">
        <f t="shared" si="2"/>
        <v>2021</v>
      </c>
    </row>
    <row r="26" spans="21:58" s="430" customFormat="1" ht="14">
      <c r="U26" s="439"/>
      <c r="V26" s="438"/>
      <c r="W26" s="471"/>
      <c r="X26" s="467" t="s">
        <v>569</v>
      </c>
      <c r="Y26" s="466"/>
      <c r="Z26" s="487"/>
      <c r="AA26" s="469">
        <v>8.2856000000000005</v>
      </c>
      <c r="AB26" s="469">
        <v>8.2856000000000005</v>
      </c>
      <c r="AC26" s="469">
        <v>8.2856000000000005</v>
      </c>
      <c r="AD26" s="469">
        <v>8.2856000000000005</v>
      </c>
      <c r="AE26" s="469">
        <v>8.2856000000000005</v>
      </c>
      <c r="AF26" s="469">
        <v>8.2856000000000005</v>
      </c>
      <c r="AG26" s="469">
        <v>8.2856000000000005</v>
      </c>
      <c r="AH26" s="469">
        <v>8.2856000000000005</v>
      </c>
      <c r="AI26" s="469">
        <v>8.2856000000000005</v>
      </c>
      <c r="AJ26" s="469">
        <v>8.2856000000000005</v>
      </c>
      <c r="AK26" s="469">
        <v>8.2024610004906542</v>
      </c>
      <c r="AL26" s="469">
        <v>7.9350800972538948</v>
      </c>
      <c r="AM26" s="469">
        <v>7.6672074139316253</v>
      </c>
      <c r="AN26" s="469">
        <v>7.4220238273858659</v>
      </c>
      <c r="AO26" s="469">
        <v>7.1915891268498138</v>
      </c>
      <c r="AP26" s="469">
        <v>6.9004387114064203</v>
      </c>
      <c r="AQ26" s="469">
        <v>6.4839900888753128</v>
      </c>
      <c r="AR26" s="469">
        <v>6.0768094262124235</v>
      </c>
      <c r="AS26" s="469">
        <v>5.7299616542426817</v>
      </c>
      <c r="AT26" s="469">
        <v>5.3629767955565697</v>
      </c>
      <c r="AU26" s="469">
        <v>5.0452288363862401</v>
      </c>
      <c r="AV26" s="469">
        <v>4.7696259215695562</v>
      </c>
      <c r="AW26" s="469">
        <v>4.498467592220579</v>
      </c>
      <c r="AX26" s="469">
        <v>4.2326736550222712</v>
      </c>
      <c r="AY26" s="469">
        <v>4.0209346083457893</v>
      </c>
      <c r="AZ26" s="469">
        <v>3.8245047562812977</v>
      </c>
      <c r="BA26" s="469">
        <v>3.6489920914745988</v>
      </c>
      <c r="BB26" s="469">
        <v>3.4801491730921543</v>
      </c>
      <c r="BC26" s="469">
        <v>3.3561561419316144</v>
      </c>
      <c r="BD26" s="469">
        <v>3.2982355582853797</v>
      </c>
      <c r="BE26" s="469">
        <v>3.2644658210592858</v>
      </c>
      <c r="BF26" s="469">
        <v>3.2447871417757708</v>
      </c>
    </row>
    <row r="27" spans="21:58" s="430" customFormat="1" ht="14">
      <c r="U27" s="439"/>
      <c r="V27" s="438"/>
      <c r="W27" s="451"/>
      <c r="X27" s="472" t="s">
        <v>578</v>
      </c>
      <c r="Y27" s="466"/>
      <c r="Z27" s="484"/>
      <c r="AA27" s="469">
        <v>14.53656</v>
      </c>
      <c r="AB27" s="469">
        <v>14.53656</v>
      </c>
      <c r="AC27" s="469">
        <v>14.53656</v>
      </c>
      <c r="AD27" s="469">
        <v>14.53656</v>
      </c>
      <c r="AE27" s="469">
        <v>14.53656</v>
      </c>
      <c r="AF27" s="469">
        <v>14.53656</v>
      </c>
      <c r="AG27" s="469">
        <v>14.53656</v>
      </c>
      <c r="AH27" s="469">
        <v>14.53656</v>
      </c>
      <c r="AI27" s="469">
        <v>14.53656</v>
      </c>
      <c r="AJ27" s="469">
        <v>14.53656</v>
      </c>
      <c r="AK27" s="469">
        <v>14.334999142485874</v>
      </c>
      <c r="AL27" s="469">
        <v>13.686765167367559</v>
      </c>
      <c r="AM27" s="469">
        <v>13.037338928494222</v>
      </c>
      <c r="AN27" s="469">
        <v>12.442919772091008</v>
      </c>
      <c r="AO27" s="469">
        <v>11.884257578473484</v>
      </c>
      <c r="AP27" s="469">
        <v>11.26965563663337</v>
      </c>
      <c r="AQ27" s="469">
        <v>10.529731243811749</v>
      </c>
      <c r="AR27" s="469">
        <v>9.8116352659919617</v>
      </c>
      <c r="AS27" s="469">
        <v>9.1993594760094375</v>
      </c>
      <c r="AT27" s="469">
        <v>8.5485702604406004</v>
      </c>
      <c r="AU27" s="469">
        <v>7.9911070248668024</v>
      </c>
      <c r="AV27" s="469">
        <v>7.5210446417190449</v>
      </c>
      <c r="AW27" s="469">
        <v>7.0624107980912312</v>
      </c>
      <c r="AX27" s="469">
        <v>6.6261139718694126</v>
      </c>
      <c r="AY27" s="469">
        <v>6.2892729431814196</v>
      </c>
      <c r="AZ27" s="469">
        <v>5.9867842761248209</v>
      </c>
      <c r="BA27" s="469">
        <v>5.7266642756460859</v>
      </c>
      <c r="BB27" s="469">
        <v>5.4834772398067075</v>
      </c>
      <c r="BC27" s="469">
        <v>5.295369869593868</v>
      </c>
      <c r="BD27" s="469">
        <v>5.1544060331709227</v>
      </c>
      <c r="BE27" s="469">
        <v>5.046527252192142</v>
      </c>
      <c r="BF27" s="469">
        <v>4.965945571902064</v>
      </c>
    </row>
    <row r="28" spans="21:58" s="430" customFormat="1" ht="14">
      <c r="U28" s="439"/>
      <c r="V28" s="438"/>
      <c r="W28" s="451"/>
      <c r="X28" s="472" t="s">
        <v>566</v>
      </c>
      <c r="Y28" s="466"/>
      <c r="Z28" s="484"/>
      <c r="AA28" s="469" t="s">
        <v>514</v>
      </c>
      <c r="AB28" s="469" t="s">
        <v>514</v>
      </c>
      <c r="AC28" s="469" t="s">
        <v>514</v>
      </c>
      <c r="AD28" s="469" t="s">
        <v>514</v>
      </c>
      <c r="AE28" s="469" t="s">
        <v>514</v>
      </c>
      <c r="AF28" s="469" t="s">
        <v>514</v>
      </c>
      <c r="AG28" s="469" t="s">
        <v>514</v>
      </c>
      <c r="AH28" s="469" t="s">
        <v>514</v>
      </c>
      <c r="AI28" s="469" t="s">
        <v>514</v>
      </c>
      <c r="AJ28" s="469" t="s">
        <v>514</v>
      </c>
      <c r="AK28" s="469" t="s">
        <v>514</v>
      </c>
      <c r="AL28" s="469" t="s">
        <v>514</v>
      </c>
      <c r="AM28" s="469" t="s">
        <v>514</v>
      </c>
      <c r="AN28" s="469">
        <v>1.9045294248990157</v>
      </c>
      <c r="AO28" s="469">
        <v>1.9045294248990157</v>
      </c>
      <c r="AP28" s="469">
        <v>1.9045294248990157</v>
      </c>
      <c r="AQ28" s="469">
        <v>1.9045294248990159</v>
      </c>
      <c r="AR28" s="469">
        <v>1.9045294248990157</v>
      </c>
      <c r="AS28" s="469">
        <v>1.9045294248990157</v>
      </c>
      <c r="AT28" s="469">
        <v>1.9045294248990159</v>
      </c>
      <c r="AU28" s="469">
        <v>1.9045294248990159</v>
      </c>
      <c r="AV28" s="469">
        <v>1.9045294248990157</v>
      </c>
      <c r="AW28" s="469">
        <v>1.9045294248990154</v>
      </c>
      <c r="AX28" s="469">
        <v>1.9045294248990157</v>
      </c>
      <c r="AY28" s="469">
        <v>1.9045294248990157</v>
      </c>
      <c r="AZ28" s="469">
        <v>1.9045294248990157</v>
      </c>
      <c r="BA28" s="469">
        <v>1.9045294248990157</v>
      </c>
      <c r="BB28" s="469">
        <v>1.9045294248990157</v>
      </c>
      <c r="BC28" s="469">
        <v>1.9551671317858057</v>
      </c>
      <c r="BD28" s="469">
        <v>2.0890669085012705</v>
      </c>
      <c r="BE28" s="469">
        <v>2.193294542356838</v>
      </c>
      <c r="BF28" s="469">
        <v>2.2903885458615751</v>
      </c>
    </row>
    <row r="29" spans="21:58" s="430" customFormat="1" ht="14">
      <c r="U29" s="439"/>
      <c r="V29" s="438"/>
      <c r="W29" s="451"/>
      <c r="X29" s="467" t="s">
        <v>559</v>
      </c>
      <c r="Y29" s="466"/>
      <c r="Z29" s="484"/>
      <c r="AA29" s="494">
        <v>14</v>
      </c>
      <c r="AB29" s="491">
        <v>14</v>
      </c>
      <c r="AC29" s="491">
        <v>14</v>
      </c>
      <c r="AD29" s="491">
        <v>14</v>
      </c>
      <c r="AE29" s="491">
        <v>14</v>
      </c>
      <c r="AF29" s="491">
        <v>14</v>
      </c>
      <c r="AG29" s="491">
        <v>14</v>
      </c>
      <c r="AH29" s="491">
        <v>14</v>
      </c>
      <c r="AI29" s="491">
        <v>14</v>
      </c>
      <c r="AJ29" s="491">
        <v>14</v>
      </c>
      <c r="AK29" s="491">
        <v>14</v>
      </c>
      <c r="AL29" s="491">
        <v>14</v>
      </c>
      <c r="AM29" s="491">
        <v>14</v>
      </c>
      <c r="AN29" s="491">
        <v>14</v>
      </c>
      <c r="AO29" s="491">
        <v>14</v>
      </c>
      <c r="AP29" s="491">
        <v>14</v>
      </c>
      <c r="AQ29" s="491">
        <v>14</v>
      </c>
      <c r="AR29" s="491">
        <v>14</v>
      </c>
      <c r="AS29" s="491">
        <v>14</v>
      </c>
      <c r="AT29" s="491">
        <v>14</v>
      </c>
      <c r="AU29" s="491">
        <v>14</v>
      </c>
      <c r="AV29" s="496">
        <v>14</v>
      </c>
      <c r="AW29" s="496">
        <v>14</v>
      </c>
      <c r="AX29" s="492">
        <v>14</v>
      </c>
      <c r="AY29" s="491">
        <v>14</v>
      </c>
      <c r="AZ29" s="491">
        <v>14</v>
      </c>
      <c r="BA29" s="491">
        <v>14</v>
      </c>
      <c r="BB29" s="491">
        <v>14</v>
      </c>
      <c r="BC29" s="491">
        <v>14</v>
      </c>
      <c r="BD29" s="491">
        <v>14</v>
      </c>
      <c r="BE29" s="491">
        <v>14</v>
      </c>
      <c r="BF29" s="564">
        <v>14</v>
      </c>
    </row>
    <row r="30" spans="21:58" s="430" customFormat="1" ht="14">
      <c r="U30" s="439"/>
      <c r="V30" s="438"/>
      <c r="W30" s="451" t="s">
        <v>564</v>
      </c>
      <c r="X30" s="467" t="s">
        <v>563</v>
      </c>
      <c r="Y30" s="466"/>
      <c r="Z30" s="484"/>
      <c r="AA30" s="469">
        <v>18.745000000000001</v>
      </c>
      <c r="AB30" s="469">
        <v>18.745000000000001</v>
      </c>
      <c r="AC30" s="469">
        <v>18.745000000000001</v>
      </c>
      <c r="AD30" s="469">
        <v>18.745000000000001</v>
      </c>
      <c r="AE30" s="469">
        <v>18.745000000000001</v>
      </c>
      <c r="AF30" s="469">
        <v>18.745000000000001</v>
      </c>
      <c r="AG30" s="469">
        <v>18.745000000000001</v>
      </c>
      <c r="AH30" s="469">
        <v>18.745000000000001</v>
      </c>
      <c r="AI30" s="469">
        <v>18.661808872774529</v>
      </c>
      <c r="AJ30" s="469">
        <v>18.332396866377934</v>
      </c>
      <c r="AK30" s="469">
        <v>17.958768164357895</v>
      </c>
      <c r="AL30" s="469">
        <v>17.592052528100108</v>
      </c>
      <c r="AM30" s="469">
        <v>16.834191551280774</v>
      </c>
      <c r="AN30" s="469">
        <v>14.900925063713986</v>
      </c>
      <c r="AO30" s="469">
        <v>13.234356828888536</v>
      </c>
      <c r="AP30" s="469">
        <v>11.706011862360057</v>
      </c>
      <c r="AQ30" s="469">
        <v>10.372298759553452</v>
      </c>
      <c r="AR30" s="469">
        <v>9.3246588305747018</v>
      </c>
      <c r="AS30" s="469">
        <v>8.4163521499802005</v>
      </c>
      <c r="AT30" s="469">
        <v>7.7854703891957051</v>
      </c>
      <c r="AU30" s="469">
        <v>7.2256785614843215</v>
      </c>
      <c r="AV30" s="469">
        <v>6.7375095594325529</v>
      </c>
      <c r="AW30" s="469">
        <v>6.2723898877661046</v>
      </c>
      <c r="AX30" s="469">
        <v>5.8497264148364518</v>
      </c>
      <c r="AY30" s="469">
        <v>5.4933570298877115</v>
      </c>
      <c r="AZ30" s="469">
        <v>5.1862205147506435</v>
      </c>
      <c r="BA30" s="469">
        <v>4.9169538336099734</v>
      </c>
      <c r="BB30" s="469">
        <v>4.6859903449658979</v>
      </c>
      <c r="BC30" s="469">
        <v>4.4719340131134038</v>
      </c>
      <c r="BD30" s="469">
        <v>4.2963558031147153</v>
      </c>
      <c r="BE30" s="469">
        <v>4.1552136535220328</v>
      </c>
      <c r="BF30" s="469">
        <v>4.0351459252571873</v>
      </c>
    </row>
    <row r="31" spans="21:58" s="430" customFormat="1" ht="14">
      <c r="U31" s="439"/>
      <c r="V31" s="438"/>
      <c r="W31" s="451"/>
      <c r="X31" s="467" t="s">
        <v>558</v>
      </c>
      <c r="Y31" s="466"/>
      <c r="Z31" s="484"/>
      <c r="AA31" s="469">
        <v>21.179814593308866</v>
      </c>
      <c r="AB31" s="469">
        <v>21.178043421132479</v>
      </c>
      <c r="AC31" s="469">
        <v>21.179778652078781</v>
      </c>
      <c r="AD31" s="469">
        <v>21.171919921881155</v>
      </c>
      <c r="AE31" s="469">
        <v>21.193061214887663</v>
      </c>
      <c r="AF31" s="469">
        <v>21.21778964159547</v>
      </c>
      <c r="AG31" s="469">
        <v>21.201176890623938</v>
      </c>
      <c r="AH31" s="469">
        <v>21.200163315692595</v>
      </c>
      <c r="AI31" s="469">
        <v>21.211147670571457</v>
      </c>
      <c r="AJ31" s="469">
        <v>21.242549732626287</v>
      </c>
      <c r="AK31" s="469">
        <v>21.216983973417666</v>
      </c>
      <c r="AL31" s="469">
        <v>20.754615162833513</v>
      </c>
      <c r="AM31" s="469">
        <v>19.331511765570198</v>
      </c>
      <c r="AN31" s="469">
        <v>17.549770506576557</v>
      </c>
      <c r="AO31" s="469">
        <v>15.998358422539477</v>
      </c>
      <c r="AP31" s="469">
        <v>14.456850876984037</v>
      </c>
      <c r="AQ31" s="469">
        <v>12.854409375871406</v>
      </c>
      <c r="AR31" s="469">
        <v>11.605871318766139</v>
      </c>
      <c r="AS31" s="469">
        <v>10.420389285478745</v>
      </c>
      <c r="AT31" s="469">
        <v>9.5414446568989426</v>
      </c>
      <c r="AU31" s="469">
        <v>8.7372882362935531</v>
      </c>
      <c r="AV31" s="469">
        <v>8.0411648429397786</v>
      </c>
      <c r="AW31" s="469">
        <v>7.3691107833178462</v>
      </c>
      <c r="AX31" s="469">
        <v>6.7587810557935146</v>
      </c>
      <c r="AY31" s="469">
        <v>6.231829106644847</v>
      </c>
      <c r="AZ31" s="469">
        <v>5.7724387955089353</v>
      </c>
      <c r="BA31" s="469">
        <v>5.3692191964701754</v>
      </c>
      <c r="BB31" s="469">
        <v>5.022663991031517</v>
      </c>
      <c r="BC31" s="469">
        <v>4.7080858346282524</v>
      </c>
      <c r="BD31" s="469">
        <v>4.447263696220074</v>
      </c>
      <c r="BE31" s="469">
        <v>4.2308167690738854</v>
      </c>
      <c r="BF31" s="469">
        <v>4.0497711988167184</v>
      </c>
    </row>
    <row r="32" spans="21:58" s="430" customFormat="1" ht="14">
      <c r="U32" s="439"/>
      <c r="V32" s="438"/>
      <c r="W32" s="451"/>
      <c r="X32" s="467" t="s">
        <v>557</v>
      </c>
      <c r="Y32" s="466"/>
      <c r="Z32" s="484"/>
      <c r="AA32" s="494">
        <v>14</v>
      </c>
      <c r="AB32" s="491">
        <v>14</v>
      </c>
      <c r="AC32" s="491">
        <v>14</v>
      </c>
      <c r="AD32" s="491">
        <v>14</v>
      </c>
      <c r="AE32" s="491">
        <v>14</v>
      </c>
      <c r="AF32" s="491">
        <v>14</v>
      </c>
      <c r="AG32" s="491">
        <v>14</v>
      </c>
      <c r="AH32" s="491">
        <v>14</v>
      </c>
      <c r="AI32" s="491">
        <v>14</v>
      </c>
      <c r="AJ32" s="491">
        <v>14</v>
      </c>
      <c r="AK32" s="491">
        <v>14</v>
      </c>
      <c r="AL32" s="491">
        <v>14</v>
      </c>
      <c r="AM32" s="491">
        <v>14</v>
      </c>
      <c r="AN32" s="491">
        <v>14</v>
      </c>
      <c r="AO32" s="491">
        <v>14</v>
      </c>
      <c r="AP32" s="491">
        <v>14</v>
      </c>
      <c r="AQ32" s="491">
        <v>14</v>
      </c>
      <c r="AR32" s="491">
        <v>14</v>
      </c>
      <c r="AS32" s="491">
        <v>14</v>
      </c>
      <c r="AT32" s="491">
        <v>14</v>
      </c>
      <c r="AU32" s="491">
        <v>14</v>
      </c>
      <c r="AV32" s="496">
        <v>14</v>
      </c>
      <c r="AW32" s="496">
        <v>14</v>
      </c>
      <c r="AX32" s="492">
        <v>14</v>
      </c>
      <c r="AY32" s="491">
        <v>14</v>
      </c>
      <c r="AZ32" s="491">
        <v>14</v>
      </c>
      <c r="BA32" s="491">
        <v>14</v>
      </c>
      <c r="BB32" s="491">
        <v>14</v>
      </c>
      <c r="BC32" s="491">
        <v>14</v>
      </c>
      <c r="BD32" s="491">
        <v>14</v>
      </c>
      <c r="BE32" s="491">
        <v>14</v>
      </c>
      <c r="BF32" s="564">
        <v>14</v>
      </c>
    </row>
    <row r="33" spans="1:59" s="430" customFormat="1" ht="14">
      <c r="U33" s="439"/>
      <c r="V33" s="438"/>
      <c r="W33" s="434"/>
      <c r="X33" s="467" t="s">
        <v>556</v>
      </c>
      <c r="Y33" s="466"/>
      <c r="Z33" s="484"/>
      <c r="AA33" s="494">
        <v>14</v>
      </c>
      <c r="AB33" s="491">
        <v>14</v>
      </c>
      <c r="AC33" s="491">
        <v>14</v>
      </c>
      <c r="AD33" s="491">
        <v>14</v>
      </c>
      <c r="AE33" s="491">
        <v>14</v>
      </c>
      <c r="AF33" s="491">
        <v>14</v>
      </c>
      <c r="AG33" s="491">
        <v>14</v>
      </c>
      <c r="AH33" s="491">
        <v>14</v>
      </c>
      <c r="AI33" s="491">
        <v>14</v>
      </c>
      <c r="AJ33" s="491">
        <v>14</v>
      </c>
      <c r="AK33" s="491">
        <v>14</v>
      </c>
      <c r="AL33" s="491">
        <v>14</v>
      </c>
      <c r="AM33" s="491">
        <v>14</v>
      </c>
      <c r="AN33" s="491">
        <v>14</v>
      </c>
      <c r="AO33" s="491">
        <v>14</v>
      </c>
      <c r="AP33" s="491">
        <v>14</v>
      </c>
      <c r="AQ33" s="491">
        <v>14</v>
      </c>
      <c r="AR33" s="491">
        <v>14</v>
      </c>
      <c r="AS33" s="491">
        <v>14</v>
      </c>
      <c r="AT33" s="491">
        <v>14</v>
      </c>
      <c r="AU33" s="491">
        <v>14</v>
      </c>
      <c r="AV33" s="496">
        <v>14</v>
      </c>
      <c r="AW33" s="496">
        <v>14</v>
      </c>
      <c r="AX33" s="492">
        <v>14</v>
      </c>
      <c r="AY33" s="491">
        <v>14</v>
      </c>
      <c r="AZ33" s="491">
        <v>14</v>
      </c>
      <c r="BA33" s="491">
        <v>14</v>
      </c>
      <c r="BB33" s="491">
        <v>14</v>
      </c>
      <c r="BC33" s="491">
        <v>14</v>
      </c>
      <c r="BD33" s="491">
        <v>14</v>
      </c>
      <c r="BE33" s="491">
        <v>14</v>
      </c>
      <c r="BF33" s="564">
        <v>14</v>
      </c>
    </row>
    <row r="34" spans="1:59" s="430" customFormat="1" ht="17">
      <c r="U34" s="439"/>
      <c r="V34" s="438"/>
      <c r="W34" s="471"/>
      <c r="X34" s="467" t="s">
        <v>560</v>
      </c>
      <c r="Y34" s="466"/>
      <c r="Z34" s="450" t="s">
        <v>589</v>
      </c>
      <c r="AA34" s="469">
        <v>11.330916755381233</v>
      </c>
      <c r="AB34" s="469">
        <v>11.480409835037024</v>
      </c>
      <c r="AC34" s="469">
        <v>11.683202102401633</v>
      </c>
      <c r="AD34" s="469">
        <v>11.859026896554449</v>
      </c>
      <c r="AE34" s="469">
        <v>12.03795343591918</v>
      </c>
      <c r="AF34" s="469">
        <v>12.200757955935048</v>
      </c>
      <c r="AG34" s="469">
        <v>12.369646878461628</v>
      </c>
      <c r="AH34" s="469">
        <v>12.495889526296242</v>
      </c>
      <c r="AI34" s="469">
        <v>12.56837440435835</v>
      </c>
      <c r="AJ34" s="469">
        <v>12.551514847992921</v>
      </c>
      <c r="AK34" s="469">
        <v>12.580572634720319</v>
      </c>
      <c r="AL34" s="469">
        <v>12.630370461621325</v>
      </c>
      <c r="AM34" s="469">
        <v>12.694503012977096</v>
      </c>
      <c r="AN34" s="469">
        <v>12.749851366261952</v>
      </c>
      <c r="AO34" s="469">
        <v>12.769594162227802</v>
      </c>
      <c r="AP34" s="469">
        <v>12.774391808018876</v>
      </c>
      <c r="AQ34" s="469">
        <v>12.805473111879433</v>
      </c>
      <c r="AR34" s="469">
        <v>12.838873844199505</v>
      </c>
      <c r="AS34" s="469">
        <v>12.849908799177779</v>
      </c>
      <c r="AT34" s="469">
        <v>12.829475326990288</v>
      </c>
      <c r="AU34" s="469">
        <v>12.755636927037257</v>
      </c>
      <c r="AV34" s="469">
        <v>12.711239221774967</v>
      </c>
      <c r="AW34" s="469">
        <v>12.780751690713528</v>
      </c>
      <c r="AX34" s="469">
        <v>12.867731334122714</v>
      </c>
      <c r="AY34" s="469">
        <v>12.68420112916743</v>
      </c>
      <c r="AZ34" s="469">
        <v>12.39981533615923</v>
      </c>
      <c r="BA34" s="469">
        <v>12.147944177464241</v>
      </c>
      <c r="BB34" s="469">
        <v>12.059947053655881</v>
      </c>
      <c r="BC34" s="469">
        <v>11.752933845787346</v>
      </c>
      <c r="BD34" s="469">
        <v>11.063410866957367</v>
      </c>
      <c r="BE34" s="469">
        <v>10.52967994316349</v>
      </c>
      <c r="BF34" s="469">
        <v>10.1333949338898</v>
      </c>
    </row>
    <row r="35" spans="1:59" s="430" customFormat="1" ht="14">
      <c r="U35" s="439"/>
      <c r="V35" s="438"/>
      <c r="W35" s="451"/>
      <c r="X35" s="467" t="s">
        <v>559</v>
      </c>
      <c r="Y35" s="470"/>
      <c r="Z35" s="484"/>
      <c r="AA35" s="469">
        <v>19</v>
      </c>
      <c r="AB35" s="469">
        <v>19</v>
      </c>
      <c r="AC35" s="469">
        <v>18</v>
      </c>
      <c r="AD35" s="469">
        <v>18</v>
      </c>
      <c r="AE35" s="469">
        <v>18</v>
      </c>
      <c r="AF35" s="469">
        <v>18</v>
      </c>
      <c r="AG35" s="469">
        <v>18</v>
      </c>
      <c r="AH35" s="469">
        <v>18</v>
      </c>
      <c r="AI35" s="469">
        <v>18</v>
      </c>
      <c r="AJ35" s="469">
        <v>17</v>
      </c>
      <c r="AK35" s="469">
        <v>17</v>
      </c>
      <c r="AL35" s="469">
        <v>17</v>
      </c>
      <c r="AM35" s="469">
        <v>17</v>
      </c>
      <c r="AN35" s="469">
        <v>17</v>
      </c>
      <c r="AO35" s="469">
        <v>17</v>
      </c>
      <c r="AP35" s="469">
        <v>17</v>
      </c>
      <c r="AQ35" s="469">
        <v>17</v>
      </c>
      <c r="AR35" s="469">
        <v>17</v>
      </c>
      <c r="AS35" s="469">
        <v>17</v>
      </c>
      <c r="AT35" s="469">
        <v>17</v>
      </c>
      <c r="AU35" s="469">
        <v>17</v>
      </c>
      <c r="AV35" s="469">
        <v>17</v>
      </c>
      <c r="AW35" s="469">
        <v>17</v>
      </c>
      <c r="AX35" s="469">
        <v>17</v>
      </c>
      <c r="AY35" s="469">
        <v>17</v>
      </c>
      <c r="AZ35" s="469">
        <v>17</v>
      </c>
      <c r="BA35" s="469">
        <v>17</v>
      </c>
      <c r="BB35" s="469">
        <v>17</v>
      </c>
      <c r="BC35" s="469">
        <v>17</v>
      </c>
      <c r="BD35" s="469">
        <v>17</v>
      </c>
      <c r="BE35" s="469">
        <v>17</v>
      </c>
      <c r="BF35" s="469">
        <v>17</v>
      </c>
    </row>
    <row r="36" spans="1:59" s="430" customFormat="1" ht="14">
      <c r="U36" s="439"/>
      <c r="V36" s="438"/>
      <c r="W36" s="451" t="s">
        <v>522</v>
      </c>
      <c r="X36" s="467" t="s">
        <v>558</v>
      </c>
      <c r="Y36" s="466"/>
      <c r="Z36" s="484"/>
      <c r="AA36" s="469">
        <v>9.6150147218416642</v>
      </c>
      <c r="AB36" s="469">
        <v>9.7352935571834891</v>
      </c>
      <c r="AC36" s="469">
        <v>9.9028058311590232</v>
      </c>
      <c r="AD36" s="469">
        <v>10.097226701820983</v>
      </c>
      <c r="AE36" s="469">
        <v>10.375234235901402</v>
      </c>
      <c r="AF36" s="469">
        <v>10.702044533197061</v>
      </c>
      <c r="AG36" s="469">
        <v>10.85947093648198</v>
      </c>
      <c r="AH36" s="469">
        <v>10.873420469148341</v>
      </c>
      <c r="AI36" s="469">
        <v>10.607949759837142</v>
      </c>
      <c r="AJ36" s="469">
        <v>10.364596171259787</v>
      </c>
      <c r="AK36" s="469">
        <v>10.096529091764717</v>
      </c>
      <c r="AL36" s="469">
        <v>9.8449628747155877</v>
      </c>
      <c r="AM36" s="469">
        <v>9.6332202080244915</v>
      </c>
      <c r="AN36" s="469">
        <v>9.2581094923120659</v>
      </c>
      <c r="AO36" s="469">
        <v>8.9711014418106938</v>
      </c>
      <c r="AP36" s="469">
        <v>8.6800961269004411</v>
      </c>
      <c r="AQ36" s="469">
        <v>8.5550255963060806</v>
      </c>
      <c r="AR36" s="469">
        <v>8.527294768097768</v>
      </c>
      <c r="AS36" s="469">
        <v>8.4052066964934706</v>
      </c>
      <c r="AT36" s="469">
        <v>8.347405141023458</v>
      </c>
      <c r="AU36" s="469">
        <v>8.2558328545250763</v>
      </c>
      <c r="AV36" s="469">
        <v>8.1533169205131948</v>
      </c>
      <c r="AW36" s="469">
        <v>8.0501502229887834</v>
      </c>
      <c r="AX36" s="469">
        <v>7.9339545280036372</v>
      </c>
      <c r="AY36" s="469">
        <v>7.8183681930817617</v>
      </c>
      <c r="AZ36" s="469">
        <v>7.7042354271644298</v>
      </c>
      <c r="BA36" s="469">
        <v>7.5882513125918427</v>
      </c>
      <c r="BB36" s="469">
        <v>7.4783017742918689</v>
      </c>
      <c r="BC36" s="469">
        <v>7.3678678539653815</v>
      </c>
      <c r="BD36" s="469">
        <v>7.2670573072396172</v>
      </c>
      <c r="BE36" s="469">
        <v>7.1738561906485501</v>
      </c>
      <c r="BF36" s="469">
        <v>7.0937585304930613</v>
      </c>
    </row>
    <row r="37" spans="1:59" s="430" customFormat="1" ht="14">
      <c r="U37" s="439"/>
      <c r="V37" s="438"/>
      <c r="W37" s="451"/>
      <c r="X37" s="467" t="s">
        <v>557</v>
      </c>
      <c r="Y37" s="466"/>
      <c r="Z37" s="484"/>
      <c r="AA37" s="469">
        <v>17</v>
      </c>
      <c r="AB37" s="469">
        <v>16</v>
      </c>
      <c r="AC37" s="469">
        <v>16</v>
      </c>
      <c r="AD37" s="469">
        <v>16</v>
      </c>
      <c r="AE37" s="469">
        <v>16</v>
      </c>
      <c r="AF37" s="469">
        <v>16</v>
      </c>
      <c r="AG37" s="469">
        <v>16</v>
      </c>
      <c r="AH37" s="469">
        <v>16</v>
      </c>
      <c r="AI37" s="469">
        <v>16</v>
      </c>
      <c r="AJ37" s="469">
        <v>15</v>
      </c>
      <c r="AK37" s="469">
        <v>15</v>
      </c>
      <c r="AL37" s="469">
        <v>15</v>
      </c>
      <c r="AM37" s="469">
        <v>15</v>
      </c>
      <c r="AN37" s="469">
        <v>14.846901104377032</v>
      </c>
      <c r="AO37" s="469">
        <v>14.418612234094869</v>
      </c>
      <c r="AP37" s="469">
        <v>13.877241013323866</v>
      </c>
      <c r="AQ37" s="469">
        <v>13.0876155956022</v>
      </c>
      <c r="AR37" s="469">
        <v>12.447491884376699</v>
      </c>
      <c r="AS37" s="469">
        <v>11.886114291393334</v>
      </c>
      <c r="AT37" s="469">
        <v>11.524637049845323</v>
      </c>
      <c r="AU37" s="469">
        <v>11.107458600753997</v>
      </c>
      <c r="AV37" s="469">
        <v>10.649488836988084</v>
      </c>
      <c r="AW37" s="469">
        <v>10.134134898829451</v>
      </c>
      <c r="AX37" s="469">
        <v>9.581018757533819</v>
      </c>
      <c r="AY37" s="469">
        <v>9.0081270023810589</v>
      </c>
      <c r="AZ37" s="469">
        <v>8.460099042440886</v>
      </c>
      <c r="BA37" s="469">
        <v>7.9248904530986959</v>
      </c>
      <c r="BB37" s="469">
        <v>7.4087955167648394</v>
      </c>
      <c r="BC37" s="469">
        <v>6.8760066934047748</v>
      </c>
      <c r="BD37" s="469">
        <v>6.3642413721156768</v>
      </c>
      <c r="BE37" s="469">
        <v>5.9313666844722039</v>
      </c>
      <c r="BF37" s="469">
        <v>5.5602056034312985</v>
      </c>
    </row>
    <row r="38" spans="1:59" s="430" customFormat="1" ht="14">
      <c r="U38" s="439"/>
      <c r="V38" s="438"/>
      <c r="W38" s="434"/>
      <c r="X38" s="467" t="s">
        <v>556</v>
      </c>
      <c r="Y38" s="466"/>
      <c r="Z38" s="484"/>
      <c r="AA38" s="469">
        <v>17</v>
      </c>
      <c r="AB38" s="469">
        <v>17</v>
      </c>
      <c r="AC38" s="469">
        <v>16</v>
      </c>
      <c r="AD38" s="469">
        <v>16</v>
      </c>
      <c r="AE38" s="469">
        <v>15</v>
      </c>
      <c r="AF38" s="469">
        <v>15</v>
      </c>
      <c r="AG38" s="469">
        <v>15</v>
      </c>
      <c r="AH38" s="469">
        <v>14</v>
      </c>
      <c r="AI38" s="469">
        <v>14</v>
      </c>
      <c r="AJ38" s="469">
        <v>13</v>
      </c>
      <c r="AK38" s="469">
        <v>13</v>
      </c>
      <c r="AL38" s="469">
        <v>13</v>
      </c>
      <c r="AM38" s="469">
        <v>13</v>
      </c>
      <c r="AN38" s="469">
        <v>13</v>
      </c>
      <c r="AO38" s="469">
        <v>13</v>
      </c>
      <c r="AP38" s="469">
        <v>13</v>
      </c>
      <c r="AQ38" s="469">
        <v>13</v>
      </c>
      <c r="AR38" s="469">
        <v>13</v>
      </c>
      <c r="AS38" s="469">
        <v>13</v>
      </c>
      <c r="AT38" s="469">
        <v>13</v>
      </c>
      <c r="AU38" s="469">
        <v>13</v>
      </c>
      <c r="AV38" s="469">
        <v>13</v>
      </c>
      <c r="AW38" s="469">
        <v>13</v>
      </c>
      <c r="AX38" s="469">
        <v>13</v>
      </c>
      <c r="AY38" s="469">
        <v>13</v>
      </c>
      <c r="AZ38" s="469">
        <v>13</v>
      </c>
      <c r="BA38" s="469">
        <v>13</v>
      </c>
      <c r="BB38" s="469">
        <v>13</v>
      </c>
      <c r="BC38" s="469">
        <v>13</v>
      </c>
      <c r="BD38" s="469">
        <v>13</v>
      </c>
      <c r="BE38" s="469">
        <v>13</v>
      </c>
      <c r="BF38" s="469">
        <v>13</v>
      </c>
    </row>
    <row r="39" spans="1:59" s="430" customFormat="1" ht="14">
      <c r="U39" s="439"/>
      <c r="V39" s="438"/>
      <c r="W39" s="451" t="s">
        <v>554</v>
      </c>
      <c r="X39" s="467" t="s">
        <v>560</v>
      </c>
      <c r="Y39" s="466"/>
      <c r="Z39" s="484"/>
      <c r="AA39" s="469">
        <f t="shared" ref="AA39:BF39" si="3">AA27</f>
        <v>14.53656</v>
      </c>
      <c r="AB39" s="469">
        <f t="shared" si="3"/>
        <v>14.53656</v>
      </c>
      <c r="AC39" s="469">
        <f t="shared" si="3"/>
        <v>14.53656</v>
      </c>
      <c r="AD39" s="469">
        <f t="shared" si="3"/>
        <v>14.53656</v>
      </c>
      <c r="AE39" s="469">
        <f t="shared" si="3"/>
        <v>14.53656</v>
      </c>
      <c r="AF39" s="469">
        <f t="shared" si="3"/>
        <v>14.53656</v>
      </c>
      <c r="AG39" s="469">
        <f t="shared" si="3"/>
        <v>14.53656</v>
      </c>
      <c r="AH39" s="469">
        <f t="shared" si="3"/>
        <v>14.53656</v>
      </c>
      <c r="AI39" s="469">
        <f t="shared" si="3"/>
        <v>14.53656</v>
      </c>
      <c r="AJ39" s="469">
        <f t="shared" si="3"/>
        <v>14.53656</v>
      </c>
      <c r="AK39" s="469">
        <f t="shared" si="3"/>
        <v>14.334999142485874</v>
      </c>
      <c r="AL39" s="469">
        <f t="shared" si="3"/>
        <v>13.686765167367559</v>
      </c>
      <c r="AM39" s="469">
        <f t="shared" si="3"/>
        <v>13.037338928494222</v>
      </c>
      <c r="AN39" s="469">
        <f t="shared" si="3"/>
        <v>12.442919772091008</v>
      </c>
      <c r="AO39" s="469">
        <f t="shared" si="3"/>
        <v>11.884257578473484</v>
      </c>
      <c r="AP39" s="469">
        <f t="shared" si="3"/>
        <v>11.26965563663337</v>
      </c>
      <c r="AQ39" s="469">
        <f t="shared" si="3"/>
        <v>10.529731243811749</v>
      </c>
      <c r="AR39" s="469">
        <f t="shared" si="3"/>
        <v>9.8116352659919617</v>
      </c>
      <c r="AS39" s="469">
        <f t="shared" si="3"/>
        <v>9.1993594760094375</v>
      </c>
      <c r="AT39" s="469">
        <f t="shared" si="3"/>
        <v>8.5485702604406004</v>
      </c>
      <c r="AU39" s="469">
        <f t="shared" si="3"/>
        <v>7.9911070248668024</v>
      </c>
      <c r="AV39" s="469">
        <f t="shared" si="3"/>
        <v>7.5210446417190449</v>
      </c>
      <c r="AW39" s="469">
        <f t="shared" si="3"/>
        <v>7.0624107980912312</v>
      </c>
      <c r="AX39" s="469">
        <f t="shared" si="3"/>
        <v>6.6261139718694126</v>
      </c>
      <c r="AY39" s="469">
        <f t="shared" si="3"/>
        <v>6.2892729431814196</v>
      </c>
      <c r="AZ39" s="469">
        <f t="shared" si="3"/>
        <v>5.9867842761248209</v>
      </c>
      <c r="BA39" s="469">
        <f t="shared" si="3"/>
        <v>5.7266642756460859</v>
      </c>
      <c r="BB39" s="469">
        <f t="shared" si="3"/>
        <v>5.4834772398067075</v>
      </c>
      <c r="BC39" s="469">
        <f t="shared" si="3"/>
        <v>5.295369869593868</v>
      </c>
      <c r="BD39" s="469">
        <f t="shared" si="3"/>
        <v>5.1544060331709227</v>
      </c>
      <c r="BE39" s="469">
        <f t="shared" si="3"/>
        <v>5.046527252192142</v>
      </c>
      <c r="BF39" s="469">
        <f t="shared" si="3"/>
        <v>4.965945571902064</v>
      </c>
    </row>
    <row r="40" spans="1:59" s="430" customFormat="1" ht="14">
      <c r="U40" s="439"/>
      <c r="V40" s="438"/>
      <c r="W40" s="471"/>
      <c r="X40" s="467" t="s">
        <v>560</v>
      </c>
      <c r="Y40" s="466"/>
      <c r="Z40" s="484"/>
      <c r="AA40" s="501">
        <v>13.343999999999999</v>
      </c>
      <c r="AB40" s="497">
        <v>13.343999999999999</v>
      </c>
      <c r="AC40" s="497">
        <v>13.343999999999999</v>
      </c>
      <c r="AD40" s="497">
        <v>13.343999999999999</v>
      </c>
      <c r="AE40" s="497">
        <v>13.343999999999999</v>
      </c>
      <c r="AF40" s="497">
        <v>13.343999999999999</v>
      </c>
      <c r="AG40" s="497">
        <v>13.343999999999999</v>
      </c>
      <c r="AH40" s="497">
        <v>13.343999999999999</v>
      </c>
      <c r="AI40" s="497">
        <v>13.343999999999999</v>
      </c>
      <c r="AJ40" s="497">
        <v>13.343999999999999</v>
      </c>
      <c r="AK40" s="497">
        <v>13.343999999999999</v>
      </c>
      <c r="AL40" s="497">
        <v>13.343999999999999</v>
      </c>
      <c r="AM40" s="497">
        <v>13.343999999999999</v>
      </c>
      <c r="AN40" s="497">
        <v>13.343999999999999</v>
      </c>
      <c r="AO40" s="497">
        <v>13.343999999999999</v>
      </c>
      <c r="AP40" s="497">
        <v>13.343999999999999</v>
      </c>
      <c r="AQ40" s="497">
        <v>13.343999999999999</v>
      </c>
      <c r="AR40" s="497">
        <v>13.343999999999999</v>
      </c>
      <c r="AS40" s="497">
        <v>13.343999999999999</v>
      </c>
      <c r="AT40" s="497">
        <v>13.343999999999999</v>
      </c>
      <c r="AU40" s="497">
        <v>13.343999999999999</v>
      </c>
      <c r="AV40" s="496">
        <v>13.343999999999999</v>
      </c>
      <c r="AW40" s="496">
        <v>13.343999999999999</v>
      </c>
      <c r="AX40" s="492">
        <v>13.343999999999999</v>
      </c>
      <c r="AY40" s="497">
        <v>13.343999999999999</v>
      </c>
      <c r="AZ40" s="497">
        <v>13.343999999999999</v>
      </c>
      <c r="BA40" s="497">
        <v>13.343999999999999</v>
      </c>
      <c r="BB40" s="497">
        <v>13.343999999999999</v>
      </c>
      <c r="BC40" s="497">
        <v>13.343999999999999</v>
      </c>
      <c r="BD40" s="497">
        <v>13.343999999999999</v>
      </c>
      <c r="BE40" s="497">
        <v>13.343999999999999</v>
      </c>
      <c r="BF40" s="565">
        <v>13.343999999999999</v>
      </c>
    </row>
    <row r="41" spans="1:59" s="430" customFormat="1" ht="14">
      <c r="U41" s="439"/>
      <c r="V41" s="438"/>
      <c r="W41" s="451" t="s">
        <v>552</v>
      </c>
      <c r="X41" s="467" t="s">
        <v>559</v>
      </c>
      <c r="Y41" s="466"/>
      <c r="Z41" s="484"/>
      <c r="AA41" s="501">
        <v>50</v>
      </c>
      <c r="AB41" s="497">
        <v>50</v>
      </c>
      <c r="AC41" s="497">
        <v>50</v>
      </c>
      <c r="AD41" s="497">
        <v>50</v>
      </c>
      <c r="AE41" s="497">
        <v>50</v>
      </c>
      <c r="AF41" s="497">
        <v>50</v>
      </c>
      <c r="AG41" s="497">
        <v>50</v>
      </c>
      <c r="AH41" s="497">
        <v>50</v>
      </c>
      <c r="AI41" s="497">
        <v>50</v>
      </c>
      <c r="AJ41" s="497">
        <v>50</v>
      </c>
      <c r="AK41" s="497">
        <v>50</v>
      </c>
      <c r="AL41" s="497">
        <v>50</v>
      </c>
      <c r="AM41" s="497">
        <v>50</v>
      </c>
      <c r="AN41" s="497">
        <v>50</v>
      </c>
      <c r="AO41" s="497">
        <v>50</v>
      </c>
      <c r="AP41" s="497">
        <v>50</v>
      </c>
      <c r="AQ41" s="497">
        <v>50</v>
      </c>
      <c r="AR41" s="497">
        <v>50</v>
      </c>
      <c r="AS41" s="497">
        <v>50</v>
      </c>
      <c r="AT41" s="497">
        <v>50</v>
      </c>
      <c r="AU41" s="497">
        <v>50</v>
      </c>
      <c r="AV41" s="496">
        <v>50</v>
      </c>
      <c r="AW41" s="496">
        <v>50</v>
      </c>
      <c r="AX41" s="492">
        <v>50</v>
      </c>
      <c r="AY41" s="497">
        <v>50</v>
      </c>
      <c r="AZ41" s="497">
        <v>50</v>
      </c>
      <c r="BA41" s="497">
        <v>50</v>
      </c>
      <c r="BB41" s="497">
        <v>50</v>
      </c>
      <c r="BC41" s="497">
        <v>50</v>
      </c>
      <c r="BD41" s="497">
        <v>50</v>
      </c>
      <c r="BE41" s="497">
        <v>50</v>
      </c>
      <c r="BF41" s="565">
        <v>50</v>
      </c>
    </row>
    <row r="42" spans="1:59" s="430" customFormat="1" ht="14">
      <c r="U42" s="439"/>
      <c r="V42" s="438"/>
      <c r="W42" s="451"/>
      <c r="X42" s="472" t="s">
        <v>575</v>
      </c>
      <c r="Y42" s="466"/>
      <c r="Z42" s="484"/>
      <c r="AA42" s="501">
        <v>92.875</v>
      </c>
      <c r="AB42" s="497">
        <v>92.875</v>
      </c>
      <c r="AC42" s="497">
        <v>92.875</v>
      </c>
      <c r="AD42" s="497">
        <v>92.875</v>
      </c>
      <c r="AE42" s="497">
        <v>92.875</v>
      </c>
      <c r="AF42" s="497">
        <v>92.875</v>
      </c>
      <c r="AG42" s="497">
        <v>92.875</v>
      </c>
      <c r="AH42" s="497">
        <v>92.875</v>
      </c>
      <c r="AI42" s="497">
        <v>92.875</v>
      </c>
      <c r="AJ42" s="497">
        <v>92.875</v>
      </c>
      <c r="AK42" s="497">
        <v>92.875</v>
      </c>
      <c r="AL42" s="497">
        <v>92.875</v>
      </c>
      <c r="AM42" s="497">
        <v>92.875</v>
      </c>
      <c r="AN42" s="497">
        <v>92.875</v>
      </c>
      <c r="AO42" s="497">
        <v>92.875</v>
      </c>
      <c r="AP42" s="497">
        <v>92.875</v>
      </c>
      <c r="AQ42" s="497">
        <v>92.875</v>
      </c>
      <c r="AR42" s="497">
        <v>92.875</v>
      </c>
      <c r="AS42" s="497">
        <v>92.875</v>
      </c>
      <c r="AT42" s="497">
        <v>92.875</v>
      </c>
      <c r="AU42" s="497">
        <v>92.875</v>
      </c>
      <c r="AV42" s="496">
        <v>92.875</v>
      </c>
      <c r="AW42" s="496">
        <v>92.875</v>
      </c>
      <c r="AX42" s="492">
        <v>92.875</v>
      </c>
      <c r="AY42" s="497">
        <v>92.875</v>
      </c>
      <c r="AZ42" s="497">
        <v>92.875</v>
      </c>
      <c r="BA42" s="497">
        <v>92.875</v>
      </c>
      <c r="BB42" s="497">
        <v>92.875</v>
      </c>
      <c r="BC42" s="497">
        <v>92.875</v>
      </c>
      <c r="BD42" s="497">
        <v>92.875</v>
      </c>
      <c r="BE42" s="497">
        <v>92.875</v>
      </c>
      <c r="BF42" s="565">
        <v>92.875</v>
      </c>
    </row>
    <row r="43" spans="1:59" s="430" customFormat="1" ht="14">
      <c r="U43" s="439"/>
      <c r="V43" s="438"/>
      <c r="W43" s="434"/>
      <c r="X43" s="467" t="s">
        <v>556</v>
      </c>
      <c r="Y43" s="466"/>
      <c r="Z43" s="482"/>
      <c r="AA43" s="501">
        <v>104.99202315154523</v>
      </c>
      <c r="AB43" s="497">
        <v>104.99202315154523</v>
      </c>
      <c r="AC43" s="497">
        <v>104.99202315154523</v>
      </c>
      <c r="AD43" s="497">
        <v>104.99202315154523</v>
      </c>
      <c r="AE43" s="497">
        <v>104.99202315154523</v>
      </c>
      <c r="AF43" s="497">
        <v>104.99202315154523</v>
      </c>
      <c r="AG43" s="497">
        <v>104.99202315154523</v>
      </c>
      <c r="AH43" s="497">
        <v>104.99202315154523</v>
      </c>
      <c r="AI43" s="497">
        <v>104.99202315154523</v>
      </c>
      <c r="AJ43" s="497">
        <v>104.99202315154523</v>
      </c>
      <c r="AK43" s="497">
        <v>104.99202315154523</v>
      </c>
      <c r="AL43" s="497">
        <v>104.99202315154523</v>
      </c>
      <c r="AM43" s="497">
        <v>104.99202315154523</v>
      </c>
      <c r="AN43" s="497">
        <v>104.99202315154523</v>
      </c>
      <c r="AO43" s="497">
        <v>104.99202315154523</v>
      </c>
      <c r="AP43" s="497">
        <v>104.99202315154523</v>
      </c>
      <c r="AQ43" s="497">
        <v>104.99202315154523</v>
      </c>
      <c r="AR43" s="497">
        <v>104.99202315154523</v>
      </c>
      <c r="AS43" s="497">
        <v>104.99202315154523</v>
      </c>
      <c r="AT43" s="497">
        <v>104.99202315154523</v>
      </c>
      <c r="AU43" s="497">
        <v>104.99202315154523</v>
      </c>
      <c r="AV43" s="496">
        <v>104.99202315154523</v>
      </c>
      <c r="AW43" s="496">
        <v>104.99202315154523</v>
      </c>
      <c r="AX43" s="492">
        <v>104.99202315154523</v>
      </c>
      <c r="AY43" s="497">
        <v>104.99202315154523</v>
      </c>
      <c r="AZ43" s="497">
        <v>104.99202315154523</v>
      </c>
      <c r="BA43" s="497">
        <v>104.99202315154523</v>
      </c>
      <c r="BB43" s="497">
        <v>104.99202315154523</v>
      </c>
      <c r="BC43" s="497">
        <v>104.99202315154523</v>
      </c>
      <c r="BD43" s="497">
        <v>104.99202315154523</v>
      </c>
      <c r="BE43" s="497">
        <v>104.99202315154523</v>
      </c>
      <c r="BF43" s="565">
        <v>104.99202315154523</v>
      </c>
    </row>
    <row r="44" spans="1:59" s="413" customFormat="1" ht="14">
      <c r="U44" s="426"/>
      <c r="V44" s="425"/>
      <c r="Y44" s="489"/>
      <c r="AA44" s="490"/>
      <c r="AB44" s="490"/>
      <c r="AC44" s="490"/>
      <c r="AD44" s="490"/>
      <c r="AE44" s="490"/>
      <c r="AF44" s="490"/>
      <c r="AG44" s="490"/>
      <c r="AH44" s="490"/>
      <c r="AI44" s="490"/>
      <c r="AJ44" s="490"/>
      <c r="AK44" s="490"/>
      <c r="AL44" s="490"/>
      <c r="AM44" s="490"/>
      <c r="AN44" s="490"/>
      <c r="AO44" s="490" t="s">
        <v>25</v>
      </c>
      <c r="AP44" s="490"/>
      <c r="AQ44" s="490"/>
      <c r="AR44" s="490"/>
      <c r="AS44" s="490"/>
      <c r="AT44" s="490"/>
      <c r="AU44" s="490"/>
      <c r="AV44" s="490"/>
      <c r="AW44" s="490"/>
      <c r="AX44" s="490"/>
      <c r="AY44" s="490"/>
      <c r="AZ44" s="490"/>
      <c r="BA44" s="490"/>
      <c r="BB44" s="490"/>
      <c r="BC44" s="490"/>
      <c r="BD44" s="490"/>
      <c r="BE44" s="490"/>
      <c r="BF44" s="490"/>
    </row>
    <row r="45" spans="1:59" s="413" customFormat="1" ht="14">
      <c r="U45" s="426"/>
      <c r="V45" s="425"/>
      <c r="Y45" s="489"/>
      <c r="AA45" s="490"/>
      <c r="AB45" s="490"/>
      <c r="AC45" s="490"/>
      <c r="AD45" s="490"/>
      <c r="AE45" s="490"/>
      <c r="AF45" s="490"/>
      <c r="AG45" s="490"/>
      <c r="AH45" s="490"/>
      <c r="AI45" s="490"/>
      <c r="AJ45" s="490"/>
      <c r="AK45" s="490"/>
      <c r="AL45" s="490"/>
      <c r="AM45" s="490"/>
      <c r="AN45" s="490"/>
      <c r="AO45" s="490"/>
      <c r="AP45" s="490"/>
      <c r="AQ45" s="490"/>
      <c r="AR45" s="490"/>
      <c r="AS45" s="490"/>
      <c r="AT45" s="490"/>
      <c r="AU45" s="490"/>
      <c r="AV45" s="490"/>
      <c r="AW45" s="490"/>
      <c r="AX45" s="490"/>
      <c r="AY45" s="490"/>
      <c r="AZ45" s="490"/>
      <c r="BA45" s="490"/>
      <c r="BB45" s="490"/>
      <c r="BC45" s="490"/>
      <c r="BD45" s="490"/>
      <c r="BE45" s="490"/>
      <c r="BF45" s="490"/>
    </row>
    <row r="46" spans="1:59" s="430" customFormat="1" ht="17">
      <c r="U46" s="439" t="s">
        <v>525</v>
      </c>
      <c r="V46" s="438">
        <f>V24+1</f>
        <v>43</v>
      </c>
      <c r="W46" s="500" t="s">
        <v>588</v>
      </c>
      <c r="X46" s="438"/>
    </row>
    <row r="47" spans="1:59" s="430" customFormat="1" ht="14">
      <c r="A47" s="413"/>
      <c r="B47" s="413"/>
      <c r="C47" s="413"/>
      <c r="D47" s="413"/>
      <c r="E47" s="413"/>
      <c r="F47" s="413"/>
      <c r="G47" s="413"/>
      <c r="H47" s="413"/>
      <c r="I47" s="413"/>
      <c r="J47" s="413"/>
      <c r="K47" s="413"/>
      <c r="L47" s="413"/>
      <c r="M47" s="413"/>
      <c r="N47" s="413"/>
      <c r="O47" s="413"/>
      <c r="P47" s="413"/>
      <c r="Q47" s="413"/>
      <c r="R47" s="413"/>
      <c r="S47" s="413"/>
      <c r="T47" s="413"/>
      <c r="U47" s="426"/>
      <c r="V47" s="425"/>
      <c r="W47" s="498" t="s">
        <v>523</v>
      </c>
      <c r="X47" s="499" t="s">
        <v>587</v>
      </c>
      <c r="Y47" s="422"/>
      <c r="Z47" s="474" t="s">
        <v>570</v>
      </c>
      <c r="AA47" s="498">
        <v>1990</v>
      </c>
      <c r="AB47" s="498">
        <f t="shared" ref="AB47:BF47" si="4">AA47+1</f>
        <v>1991</v>
      </c>
      <c r="AC47" s="498">
        <f t="shared" si="4"/>
        <v>1992</v>
      </c>
      <c r="AD47" s="498">
        <f t="shared" si="4"/>
        <v>1993</v>
      </c>
      <c r="AE47" s="498">
        <f t="shared" si="4"/>
        <v>1994</v>
      </c>
      <c r="AF47" s="498">
        <f t="shared" si="4"/>
        <v>1995</v>
      </c>
      <c r="AG47" s="498">
        <f t="shared" si="4"/>
        <v>1996</v>
      </c>
      <c r="AH47" s="498">
        <f t="shared" si="4"/>
        <v>1997</v>
      </c>
      <c r="AI47" s="498">
        <f t="shared" si="4"/>
        <v>1998</v>
      </c>
      <c r="AJ47" s="498">
        <f t="shared" si="4"/>
        <v>1999</v>
      </c>
      <c r="AK47" s="498">
        <f t="shared" si="4"/>
        <v>2000</v>
      </c>
      <c r="AL47" s="498">
        <f t="shared" si="4"/>
        <v>2001</v>
      </c>
      <c r="AM47" s="498">
        <f t="shared" si="4"/>
        <v>2002</v>
      </c>
      <c r="AN47" s="498">
        <f t="shared" si="4"/>
        <v>2003</v>
      </c>
      <c r="AO47" s="498">
        <f t="shared" si="4"/>
        <v>2004</v>
      </c>
      <c r="AP47" s="498">
        <f t="shared" si="4"/>
        <v>2005</v>
      </c>
      <c r="AQ47" s="498">
        <f t="shared" si="4"/>
        <v>2006</v>
      </c>
      <c r="AR47" s="498">
        <f t="shared" si="4"/>
        <v>2007</v>
      </c>
      <c r="AS47" s="498">
        <f t="shared" si="4"/>
        <v>2008</v>
      </c>
      <c r="AT47" s="498">
        <f t="shared" si="4"/>
        <v>2009</v>
      </c>
      <c r="AU47" s="498">
        <f t="shared" si="4"/>
        <v>2010</v>
      </c>
      <c r="AV47" s="498">
        <f t="shared" si="4"/>
        <v>2011</v>
      </c>
      <c r="AW47" s="498">
        <f t="shared" si="4"/>
        <v>2012</v>
      </c>
      <c r="AX47" s="498">
        <f t="shared" si="4"/>
        <v>2013</v>
      </c>
      <c r="AY47" s="498">
        <f t="shared" si="4"/>
        <v>2014</v>
      </c>
      <c r="AZ47" s="498">
        <f t="shared" si="4"/>
        <v>2015</v>
      </c>
      <c r="BA47" s="498">
        <f t="shared" si="4"/>
        <v>2016</v>
      </c>
      <c r="BB47" s="498">
        <f t="shared" si="4"/>
        <v>2017</v>
      </c>
      <c r="BC47" s="498">
        <f t="shared" si="4"/>
        <v>2018</v>
      </c>
      <c r="BD47" s="498">
        <f t="shared" si="4"/>
        <v>2019</v>
      </c>
      <c r="BE47" s="498">
        <f t="shared" si="4"/>
        <v>2020</v>
      </c>
      <c r="BF47" s="498">
        <f t="shared" si="4"/>
        <v>2021</v>
      </c>
    </row>
    <row r="48" spans="1:59" s="430" customFormat="1" ht="14">
      <c r="U48" s="439"/>
      <c r="V48" s="438"/>
      <c r="W48" s="471"/>
      <c r="X48" s="467" t="s">
        <v>569</v>
      </c>
      <c r="Y48" s="466"/>
      <c r="Z48" s="487"/>
      <c r="AA48" s="469">
        <v>14.229599999999998</v>
      </c>
      <c r="AB48" s="469">
        <v>14.229599999999998</v>
      </c>
      <c r="AC48" s="469">
        <v>14.229599999999998</v>
      </c>
      <c r="AD48" s="469">
        <v>14.229599999999998</v>
      </c>
      <c r="AE48" s="469">
        <v>14.229599999999998</v>
      </c>
      <c r="AF48" s="469">
        <v>14.229599999999998</v>
      </c>
      <c r="AG48" s="469">
        <v>14.229599999999998</v>
      </c>
      <c r="AH48" s="469">
        <v>14.229599999999998</v>
      </c>
      <c r="AI48" s="469">
        <v>14.229599999999998</v>
      </c>
      <c r="AJ48" s="469">
        <v>14.229599999999998</v>
      </c>
      <c r="AK48" s="469">
        <v>13.922934816638453</v>
      </c>
      <c r="AL48" s="469">
        <v>12.936677895068717</v>
      </c>
      <c r="AM48" s="469">
        <v>11.948607001344076</v>
      </c>
      <c r="AN48" s="469">
        <v>11.044226746962453</v>
      </c>
      <c r="AO48" s="469">
        <v>10.19424899753324</v>
      </c>
      <c r="AP48" s="469">
        <v>9.3266100995839416</v>
      </c>
      <c r="AQ48" s="469">
        <v>8.4001891659604784</v>
      </c>
      <c r="AR48" s="469">
        <v>7.5065055985396345</v>
      </c>
      <c r="AS48" s="469">
        <v>6.7439261285951257</v>
      </c>
      <c r="AT48" s="469">
        <v>5.9303678681049234</v>
      </c>
      <c r="AU48" s="469">
        <v>5.2395522854913308</v>
      </c>
      <c r="AV48" s="469">
        <v>4.6707928708452506</v>
      </c>
      <c r="AW48" s="469">
        <v>4.1199041756835575</v>
      </c>
      <c r="AX48" s="469">
        <v>3.6098971556134156</v>
      </c>
      <c r="AY48" s="469">
        <v>3.2278564474672082</v>
      </c>
      <c r="AZ48" s="469">
        <v>2.8960390934732456</v>
      </c>
      <c r="BA48" s="469">
        <v>2.6225176568178408</v>
      </c>
      <c r="BB48" s="469">
        <v>2.37532279668735</v>
      </c>
      <c r="BC48" s="469">
        <v>2.1963474667055363</v>
      </c>
      <c r="BD48" s="469">
        <v>2.0696601415646616</v>
      </c>
      <c r="BE48" s="469">
        <v>1.9725056297071144</v>
      </c>
      <c r="BF48" s="469">
        <v>1.8981269404709782</v>
      </c>
      <c r="BG48" s="438"/>
    </row>
    <row r="49" spans="21:59" s="430" customFormat="1" ht="14">
      <c r="U49" s="439"/>
      <c r="V49" s="438"/>
      <c r="W49" s="451"/>
      <c r="X49" s="472" t="s">
        <v>578</v>
      </c>
      <c r="Y49" s="466"/>
      <c r="Z49" s="484"/>
      <c r="AA49" s="469">
        <v>23.742666666666665</v>
      </c>
      <c r="AB49" s="469">
        <v>23.742666666666665</v>
      </c>
      <c r="AC49" s="469">
        <v>23.742666666666665</v>
      </c>
      <c r="AD49" s="469">
        <v>23.742666666666665</v>
      </c>
      <c r="AE49" s="469">
        <v>23.742666666666665</v>
      </c>
      <c r="AF49" s="469">
        <v>23.742666666666665</v>
      </c>
      <c r="AG49" s="469">
        <v>23.742666666666665</v>
      </c>
      <c r="AH49" s="469">
        <v>23.423312993517523</v>
      </c>
      <c r="AI49" s="469">
        <v>22.405725938833235</v>
      </c>
      <c r="AJ49" s="469">
        <v>21.473620460319221</v>
      </c>
      <c r="AK49" s="469">
        <v>20.258140566975825</v>
      </c>
      <c r="AL49" s="469">
        <v>18.471620422586788</v>
      </c>
      <c r="AM49" s="469">
        <v>16.708254169467491</v>
      </c>
      <c r="AN49" s="469">
        <v>15.090790356085655</v>
      </c>
      <c r="AO49" s="469">
        <v>13.616592368266698</v>
      </c>
      <c r="AP49" s="469">
        <v>12.184409749812524</v>
      </c>
      <c r="AQ49" s="469">
        <v>10.788329744386305</v>
      </c>
      <c r="AR49" s="469">
        <v>9.4603920769308782</v>
      </c>
      <c r="AS49" s="469">
        <v>8.3750523070125222</v>
      </c>
      <c r="AT49" s="469">
        <v>7.2179631855413424</v>
      </c>
      <c r="AU49" s="469">
        <v>6.3019674076629952</v>
      </c>
      <c r="AV49" s="469">
        <v>5.6139358039257319</v>
      </c>
      <c r="AW49" s="469">
        <v>4.979043647503139</v>
      </c>
      <c r="AX49" s="469">
        <v>4.4249790019629724</v>
      </c>
      <c r="AY49" s="469">
        <v>4.0295784299993729</v>
      </c>
      <c r="AZ49" s="469">
        <v>3.705776516726651</v>
      </c>
      <c r="BA49" s="469">
        <v>3.4359006072999541</v>
      </c>
      <c r="BB49" s="469">
        <v>3.1911950689811635</v>
      </c>
      <c r="BC49" s="469">
        <v>3.0102391802494619</v>
      </c>
      <c r="BD49" s="469">
        <v>2.8769236015286546</v>
      </c>
      <c r="BE49" s="469">
        <v>2.7706164573410721</v>
      </c>
      <c r="BF49" s="469">
        <v>2.6854966039059747</v>
      </c>
      <c r="BG49" s="438"/>
    </row>
    <row r="50" spans="21:59" s="430" customFormat="1" ht="14">
      <c r="U50" s="439"/>
      <c r="V50" s="438"/>
      <c r="W50" s="451"/>
      <c r="X50" s="472" t="s">
        <v>566</v>
      </c>
      <c r="Y50" s="466"/>
      <c r="Z50" s="484"/>
      <c r="AA50" s="469" t="s">
        <v>514</v>
      </c>
      <c r="AB50" s="469" t="s">
        <v>514</v>
      </c>
      <c r="AC50" s="469" t="s">
        <v>514</v>
      </c>
      <c r="AD50" s="469" t="s">
        <v>514</v>
      </c>
      <c r="AE50" s="469" t="s">
        <v>514</v>
      </c>
      <c r="AF50" s="469" t="s">
        <v>514</v>
      </c>
      <c r="AG50" s="469" t="s">
        <v>514</v>
      </c>
      <c r="AH50" s="469" t="s">
        <v>514</v>
      </c>
      <c r="AI50" s="469" t="s">
        <v>514</v>
      </c>
      <c r="AJ50" s="469" t="s">
        <v>514</v>
      </c>
      <c r="AK50" s="469" t="s">
        <v>514</v>
      </c>
      <c r="AL50" s="469" t="s">
        <v>514</v>
      </c>
      <c r="AM50" s="469" t="s">
        <v>514</v>
      </c>
      <c r="AN50" s="469">
        <v>0.80797427855375825</v>
      </c>
      <c r="AO50" s="469">
        <v>0.80797427855375825</v>
      </c>
      <c r="AP50" s="469">
        <v>0.80797427855375825</v>
      </c>
      <c r="AQ50" s="469">
        <v>0.80797427855375836</v>
      </c>
      <c r="AR50" s="469">
        <v>0.80797427855375825</v>
      </c>
      <c r="AS50" s="469">
        <v>0.80797427855375825</v>
      </c>
      <c r="AT50" s="469">
        <v>0.80797427855375825</v>
      </c>
      <c r="AU50" s="469">
        <v>0.80797427855375825</v>
      </c>
      <c r="AV50" s="469">
        <v>0.80797427855375825</v>
      </c>
      <c r="AW50" s="469">
        <v>0.80797427855375825</v>
      </c>
      <c r="AX50" s="469">
        <v>0.80797427855375825</v>
      </c>
      <c r="AY50" s="469">
        <v>0.80797427855375825</v>
      </c>
      <c r="AZ50" s="469">
        <v>0.80797427855375825</v>
      </c>
      <c r="BA50" s="469">
        <v>0.80797427855375825</v>
      </c>
      <c r="BB50" s="469">
        <v>0.80797427855375825</v>
      </c>
      <c r="BC50" s="469">
        <v>0.81584475511004884</v>
      </c>
      <c r="BD50" s="469">
        <v>0.8366564213232861</v>
      </c>
      <c r="BE50" s="469">
        <v>0.85285622971136865</v>
      </c>
      <c r="BF50" s="469">
        <v>0.86794727797010751</v>
      </c>
      <c r="BG50" s="438"/>
    </row>
    <row r="51" spans="21:59" s="430" customFormat="1" ht="14">
      <c r="U51" s="439"/>
      <c r="V51" s="438"/>
      <c r="W51" s="451"/>
      <c r="X51" s="467" t="s">
        <v>559</v>
      </c>
      <c r="Y51" s="466"/>
      <c r="Z51" s="484"/>
      <c r="AA51" s="494">
        <v>25</v>
      </c>
      <c r="AB51" s="491">
        <v>25</v>
      </c>
      <c r="AC51" s="491">
        <v>25</v>
      </c>
      <c r="AD51" s="491">
        <v>25</v>
      </c>
      <c r="AE51" s="491">
        <v>25</v>
      </c>
      <c r="AF51" s="491">
        <v>25</v>
      </c>
      <c r="AG51" s="491">
        <v>25</v>
      </c>
      <c r="AH51" s="491">
        <v>25</v>
      </c>
      <c r="AI51" s="491">
        <v>25</v>
      </c>
      <c r="AJ51" s="491">
        <v>25</v>
      </c>
      <c r="AK51" s="491">
        <v>25</v>
      </c>
      <c r="AL51" s="491">
        <v>25</v>
      </c>
      <c r="AM51" s="491">
        <v>25</v>
      </c>
      <c r="AN51" s="491">
        <v>25</v>
      </c>
      <c r="AO51" s="491">
        <v>25</v>
      </c>
      <c r="AP51" s="491">
        <v>25</v>
      </c>
      <c r="AQ51" s="491">
        <v>25</v>
      </c>
      <c r="AR51" s="491">
        <v>25</v>
      </c>
      <c r="AS51" s="491">
        <v>25</v>
      </c>
      <c r="AT51" s="491">
        <v>25</v>
      </c>
      <c r="AU51" s="491">
        <v>25</v>
      </c>
      <c r="AV51" s="496">
        <v>25</v>
      </c>
      <c r="AW51" s="496">
        <v>25</v>
      </c>
      <c r="AX51" s="492">
        <v>25</v>
      </c>
      <c r="AY51" s="497">
        <v>25</v>
      </c>
      <c r="AZ51" s="497">
        <v>25</v>
      </c>
      <c r="BA51" s="497">
        <v>25</v>
      </c>
      <c r="BB51" s="497">
        <v>25</v>
      </c>
      <c r="BC51" s="497">
        <v>25</v>
      </c>
      <c r="BD51" s="497">
        <v>25</v>
      </c>
      <c r="BE51" s="497">
        <v>25</v>
      </c>
      <c r="BF51" s="565">
        <v>25</v>
      </c>
      <c r="BG51" s="438"/>
    </row>
    <row r="52" spans="21:59" s="430" customFormat="1" ht="14">
      <c r="U52" s="439"/>
      <c r="V52" s="438"/>
      <c r="W52" s="451" t="s">
        <v>564</v>
      </c>
      <c r="X52" s="467" t="s">
        <v>563</v>
      </c>
      <c r="Y52" s="466"/>
      <c r="Z52" s="484"/>
      <c r="AA52" s="469">
        <v>23.742666666666665</v>
      </c>
      <c r="AB52" s="469">
        <v>23.742666666666665</v>
      </c>
      <c r="AC52" s="469">
        <v>23.742666666666665</v>
      </c>
      <c r="AD52" s="469">
        <v>23.742666666666665</v>
      </c>
      <c r="AE52" s="469">
        <v>23.742666666666665</v>
      </c>
      <c r="AF52" s="469">
        <v>23.742666666666665</v>
      </c>
      <c r="AG52" s="469">
        <v>23.742666666666665</v>
      </c>
      <c r="AH52" s="469">
        <v>23.742666666666665</v>
      </c>
      <c r="AI52" s="469">
        <v>23.524923021363371</v>
      </c>
      <c r="AJ52" s="469">
        <v>22.662723247521345</v>
      </c>
      <c r="AK52" s="469">
        <v>21.684791125658354</v>
      </c>
      <c r="AL52" s="469">
        <v>20.724953194720484</v>
      </c>
      <c r="AM52" s="469">
        <v>19.364675921017668</v>
      </c>
      <c r="AN52" s="469">
        <v>16.851001798452767</v>
      </c>
      <c r="AO52" s="469">
        <v>14.715924138594959</v>
      </c>
      <c r="AP52" s="469">
        <v>12.800309882145907</v>
      </c>
      <c r="AQ52" s="469">
        <v>11.157213462526084</v>
      </c>
      <c r="AR52" s="469">
        <v>9.9010721144632523</v>
      </c>
      <c r="AS52" s="469">
        <v>8.7761687912247517</v>
      </c>
      <c r="AT52" s="469">
        <v>8.0124754070195188</v>
      </c>
      <c r="AU52" s="469">
        <v>7.3443706492366445</v>
      </c>
      <c r="AV52" s="469">
        <v>6.7727334060323567</v>
      </c>
      <c r="AW52" s="469">
        <v>6.2352771205415412</v>
      </c>
      <c r="AX52" s="469">
        <v>5.7499522520105346</v>
      </c>
      <c r="AY52" s="469">
        <v>5.3430673159343431</v>
      </c>
      <c r="AZ52" s="469">
        <v>4.9944976918543942</v>
      </c>
      <c r="BA52" s="469">
        <v>4.6883296898584117</v>
      </c>
      <c r="BB52" s="469">
        <v>4.4240797871087034</v>
      </c>
      <c r="BC52" s="469">
        <v>4.1759138002550493</v>
      </c>
      <c r="BD52" s="469">
        <v>3.9714008970000347</v>
      </c>
      <c r="BE52" s="469">
        <v>3.8057117803973628</v>
      </c>
      <c r="BF52" s="469">
        <v>3.6646757186197605</v>
      </c>
      <c r="BG52" s="438"/>
    </row>
    <row r="53" spans="21:59" s="430" customFormat="1" ht="14">
      <c r="U53" s="439"/>
      <c r="V53" s="438"/>
      <c r="W53" s="451"/>
      <c r="X53" s="467" t="s">
        <v>558</v>
      </c>
      <c r="Y53" s="466"/>
      <c r="Z53" s="484"/>
      <c r="AA53" s="469">
        <v>21.093261642728375</v>
      </c>
      <c r="AB53" s="469">
        <v>21.22115451343852</v>
      </c>
      <c r="AC53" s="469">
        <v>21.33705494750599</v>
      </c>
      <c r="AD53" s="469">
        <v>21.422299645714602</v>
      </c>
      <c r="AE53" s="469">
        <v>21.535029140595555</v>
      </c>
      <c r="AF53" s="469">
        <v>21.643499559509927</v>
      </c>
      <c r="AG53" s="469">
        <v>21.686434910843641</v>
      </c>
      <c r="AH53" s="469">
        <v>21.720055104032742</v>
      </c>
      <c r="AI53" s="469">
        <v>21.758996584403437</v>
      </c>
      <c r="AJ53" s="469">
        <v>21.815332280328519</v>
      </c>
      <c r="AK53" s="469">
        <v>21.754253291679362</v>
      </c>
      <c r="AL53" s="469">
        <v>21.054492417390247</v>
      </c>
      <c r="AM53" s="469">
        <v>19.206260824970535</v>
      </c>
      <c r="AN53" s="469">
        <v>16.934479688268574</v>
      </c>
      <c r="AO53" s="469">
        <v>14.946111897563787</v>
      </c>
      <c r="AP53" s="469">
        <v>13.123403506236205</v>
      </c>
      <c r="AQ53" s="469">
        <v>11.5757477884876</v>
      </c>
      <c r="AR53" s="469">
        <v>10.424167514387594</v>
      </c>
      <c r="AS53" s="469">
        <v>9.330992562243539</v>
      </c>
      <c r="AT53" s="469">
        <v>8.5456584318497555</v>
      </c>
      <c r="AU53" s="469">
        <v>7.8313307280204674</v>
      </c>
      <c r="AV53" s="469">
        <v>7.2059182930438999</v>
      </c>
      <c r="AW53" s="469">
        <v>6.6074673082546758</v>
      </c>
      <c r="AX53" s="469">
        <v>6.0665632409067998</v>
      </c>
      <c r="AY53" s="469">
        <v>5.6096049392525922</v>
      </c>
      <c r="AZ53" s="469">
        <v>5.2132802420836395</v>
      </c>
      <c r="BA53" s="469">
        <v>4.8665914012797087</v>
      </c>
      <c r="BB53" s="469">
        <v>4.5708114634675168</v>
      </c>
      <c r="BC53" s="469">
        <v>4.2998823991496833</v>
      </c>
      <c r="BD53" s="469">
        <v>4.0766882942258853</v>
      </c>
      <c r="BE53" s="469">
        <v>3.8892637533979628</v>
      </c>
      <c r="BF53" s="469">
        <v>3.7323236042463761</v>
      </c>
      <c r="BG53" s="438"/>
    </row>
    <row r="54" spans="21:59" s="430" customFormat="1" ht="14">
      <c r="U54" s="439"/>
      <c r="V54" s="438"/>
      <c r="W54" s="451"/>
      <c r="X54" s="467" t="s">
        <v>557</v>
      </c>
      <c r="Y54" s="466"/>
      <c r="Z54" s="484"/>
      <c r="AA54" s="494">
        <v>25</v>
      </c>
      <c r="AB54" s="491">
        <v>25</v>
      </c>
      <c r="AC54" s="491">
        <v>25</v>
      </c>
      <c r="AD54" s="491">
        <v>25</v>
      </c>
      <c r="AE54" s="491">
        <v>25</v>
      </c>
      <c r="AF54" s="491">
        <v>25</v>
      </c>
      <c r="AG54" s="491">
        <v>25</v>
      </c>
      <c r="AH54" s="491">
        <v>25</v>
      </c>
      <c r="AI54" s="491">
        <v>25</v>
      </c>
      <c r="AJ54" s="491">
        <v>25</v>
      </c>
      <c r="AK54" s="491">
        <v>25</v>
      </c>
      <c r="AL54" s="491">
        <v>25</v>
      </c>
      <c r="AM54" s="491">
        <v>25</v>
      </c>
      <c r="AN54" s="491">
        <v>25</v>
      </c>
      <c r="AO54" s="491">
        <v>25</v>
      </c>
      <c r="AP54" s="491">
        <v>25</v>
      </c>
      <c r="AQ54" s="491">
        <v>25</v>
      </c>
      <c r="AR54" s="491">
        <v>25</v>
      </c>
      <c r="AS54" s="491">
        <v>25</v>
      </c>
      <c r="AT54" s="491">
        <v>25</v>
      </c>
      <c r="AU54" s="491">
        <v>25</v>
      </c>
      <c r="AV54" s="496">
        <v>25</v>
      </c>
      <c r="AW54" s="496">
        <v>25</v>
      </c>
      <c r="AX54" s="492">
        <v>25</v>
      </c>
      <c r="AY54" s="497">
        <v>25</v>
      </c>
      <c r="AZ54" s="497">
        <v>25</v>
      </c>
      <c r="BA54" s="497">
        <v>25</v>
      </c>
      <c r="BB54" s="497">
        <v>25</v>
      </c>
      <c r="BC54" s="497">
        <v>25</v>
      </c>
      <c r="BD54" s="497">
        <v>25</v>
      </c>
      <c r="BE54" s="497">
        <v>25</v>
      </c>
      <c r="BF54" s="565">
        <v>25</v>
      </c>
      <c r="BG54" s="438"/>
    </row>
    <row r="55" spans="21:59" s="430" customFormat="1" ht="14">
      <c r="U55" s="439"/>
      <c r="V55" s="438"/>
      <c r="W55" s="434"/>
      <c r="X55" s="467" t="s">
        <v>556</v>
      </c>
      <c r="Y55" s="466"/>
      <c r="Z55" s="484"/>
      <c r="AA55" s="494">
        <v>25</v>
      </c>
      <c r="AB55" s="491">
        <v>25</v>
      </c>
      <c r="AC55" s="491">
        <v>25</v>
      </c>
      <c r="AD55" s="491">
        <v>25</v>
      </c>
      <c r="AE55" s="491">
        <v>25</v>
      </c>
      <c r="AF55" s="491">
        <v>25</v>
      </c>
      <c r="AG55" s="491">
        <v>25</v>
      </c>
      <c r="AH55" s="491">
        <v>25</v>
      </c>
      <c r="AI55" s="491">
        <v>25</v>
      </c>
      <c r="AJ55" s="491">
        <v>25</v>
      </c>
      <c r="AK55" s="491">
        <v>25</v>
      </c>
      <c r="AL55" s="491">
        <v>25</v>
      </c>
      <c r="AM55" s="491">
        <v>25</v>
      </c>
      <c r="AN55" s="491">
        <v>25</v>
      </c>
      <c r="AO55" s="491">
        <v>25</v>
      </c>
      <c r="AP55" s="491">
        <v>25</v>
      </c>
      <c r="AQ55" s="491">
        <v>25</v>
      </c>
      <c r="AR55" s="491">
        <v>25</v>
      </c>
      <c r="AS55" s="491">
        <v>25</v>
      </c>
      <c r="AT55" s="491">
        <v>25</v>
      </c>
      <c r="AU55" s="491">
        <v>25</v>
      </c>
      <c r="AV55" s="496">
        <v>25</v>
      </c>
      <c r="AW55" s="496">
        <v>25</v>
      </c>
      <c r="AX55" s="492">
        <v>25</v>
      </c>
      <c r="AY55" s="497">
        <v>25</v>
      </c>
      <c r="AZ55" s="497">
        <v>25</v>
      </c>
      <c r="BA55" s="497">
        <v>25</v>
      </c>
      <c r="BB55" s="497">
        <v>25</v>
      </c>
      <c r="BC55" s="497">
        <v>25</v>
      </c>
      <c r="BD55" s="497">
        <v>25</v>
      </c>
      <c r="BE55" s="497">
        <v>25</v>
      </c>
      <c r="BF55" s="565">
        <v>25</v>
      </c>
      <c r="BG55" s="438"/>
    </row>
    <row r="56" spans="21:59" s="430" customFormat="1" ht="17">
      <c r="U56" s="439"/>
      <c r="V56" s="438"/>
      <c r="W56" s="471"/>
      <c r="X56" s="467" t="s">
        <v>560</v>
      </c>
      <c r="Y56" s="466"/>
      <c r="Z56" s="450" t="s">
        <v>586</v>
      </c>
      <c r="AA56" s="469">
        <v>5.6783967808284359</v>
      </c>
      <c r="AB56" s="469">
        <v>5.5462993500288782</v>
      </c>
      <c r="AC56" s="469">
        <v>5.3671048510824244</v>
      </c>
      <c r="AD56" s="469">
        <v>5.2117397757764241</v>
      </c>
      <c r="AE56" s="469">
        <v>4.9969499670896615</v>
      </c>
      <c r="AF56" s="469">
        <v>4.7075281564538773</v>
      </c>
      <c r="AG56" s="469">
        <v>4.4716265329677967</v>
      </c>
      <c r="AH56" s="469">
        <v>4.3254915539627303</v>
      </c>
      <c r="AI56" s="469">
        <v>4.2852105910501654</v>
      </c>
      <c r="AJ56" s="469">
        <v>4.3645459564112272</v>
      </c>
      <c r="AK56" s="469">
        <v>4.3829898921538586</v>
      </c>
      <c r="AL56" s="469">
        <v>4.3726449846832995</v>
      </c>
      <c r="AM56" s="469">
        <v>4.338147487450609</v>
      </c>
      <c r="AN56" s="469">
        <v>4.3124915361613745</v>
      </c>
      <c r="AO56" s="469">
        <v>4.3282043917605515</v>
      </c>
      <c r="AP56" s="469">
        <v>4.3704292956129542</v>
      </c>
      <c r="AQ56" s="469">
        <v>4.4260005525379942</v>
      </c>
      <c r="AR56" s="469">
        <v>4.4840883734260251</v>
      </c>
      <c r="AS56" s="469">
        <v>4.5900713640310977</v>
      </c>
      <c r="AT56" s="469">
        <v>4.7722989071218631</v>
      </c>
      <c r="AU56" s="469">
        <v>4.903505891030477</v>
      </c>
      <c r="AV56" s="469">
        <v>5.0053065301642965</v>
      </c>
      <c r="AW56" s="469">
        <v>5.1976579106184078</v>
      </c>
      <c r="AX56" s="469">
        <v>5.3592489646263832</v>
      </c>
      <c r="AY56" s="469">
        <v>5.2728175300662681</v>
      </c>
      <c r="AZ56" s="469">
        <v>5.083421482700591</v>
      </c>
      <c r="BA56" s="469">
        <v>4.8973814785002814</v>
      </c>
      <c r="BB56" s="469">
        <v>4.8266704781414491</v>
      </c>
      <c r="BC56" s="469">
        <v>4.7041412593536087</v>
      </c>
      <c r="BD56" s="469">
        <v>4.4843208686255274</v>
      </c>
      <c r="BE56" s="469">
        <v>4.3084944779789334</v>
      </c>
      <c r="BF56" s="469">
        <v>4.1799129492517535</v>
      </c>
    </row>
    <row r="57" spans="21:59" s="430" customFormat="1" ht="14">
      <c r="U57" s="439"/>
      <c r="V57" s="438"/>
      <c r="W57" s="451"/>
      <c r="X57" s="467" t="s">
        <v>559</v>
      </c>
      <c r="Y57" s="470"/>
      <c r="Z57" s="484"/>
      <c r="AA57" s="494">
        <v>3</v>
      </c>
      <c r="AB57" s="491">
        <v>3</v>
      </c>
      <c r="AC57" s="491">
        <v>3</v>
      </c>
      <c r="AD57" s="491">
        <v>3</v>
      </c>
      <c r="AE57" s="491">
        <v>3</v>
      </c>
      <c r="AF57" s="491">
        <v>3</v>
      </c>
      <c r="AG57" s="491">
        <v>3</v>
      </c>
      <c r="AH57" s="491">
        <v>3</v>
      </c>
      <c r="AI57" s="491">
        <v>3</v>
      </c>
      <c r="AJ57" s="491">
        <v>3</v>
      </c>
      <c r="AK57" s="491">
        <v>3</v>
      </c>
      <c r="AL57" s="491">
        <v>3</v>
      </c>
      <c r="AM57" s="491">
        <v>3</v>
      </c>
      <c r="AN57" s="491">
        <v>3</v>
      </c>
      <c r="AO57" s="491">
        <v>3</v>
      </c>
      <c r="AP57" s="491">
        <v>3</v>
      </c>
      <c r="AQ57" s="491">
        <v>3</v>
      </c>
      <c r="AR57" s="491">
        <v>3</v>
      </c>
      <c r="AS57" s="491">
        <v>3</v>
      </c>
      <c r="AT57" s="491">
        <v>3</v>
      </c>
      <c r="AU57" s="491">
        <v>3</v>
      </c>
      <c r="AV57" s="496">
        <v>3</v>
      </c>
      <c r="AW57" s="496">
        <v>3</v>
      </c>
      <c r="AX57" s="495">
        <v>3</v>
      </c>
      <c r="AY57" s="491">
        <v>3</v>
      </c>
      <c r="AZ57" s="491">
        <v>3</v>
      </c>
      <c r="BA57" s="491">
        <v>3</v>
      </c>
      <c r="BB57" s="491">
        <v>3</v>
      </c>
      <c r="BC57" s="491">
        <v>3</v>
      </c>
      <c r="BD57" s="491">
        <v>3</v>
      </c>
      <c r="BE57" s="491">
        <v>3</v>
      </c>
      <c r="BF57" s="564">
        <v>3</v>
      </c>
    </row>
    <row r="58" spans="21:59" s="430" customFormat="1" ht="14">
      <c r="U58" s="439"/>
      <c r="V58" s="438"/>
      <c r="W58" s="451" t="s">
        <v>522</v>
      </c>
      <c r="X58" s="467" t="s">
        <v>558</v>
      </c>
      <c r="Y58" s="466"/>
      <c r="Z58" s="484"/>
      <c r="AA58" s="469">
        <v>9.2996202627401612</v>
      </c>
      <c r="AB58" s="469">
        <v>9.4138488115752761</v>
      </c>
      <c r="AC58" s="469">
        <v>9.5729348545512956</v>
      </c>
      <c r="AD58" s="469">
        <v>9.7575759333899814</v>
      </c>
      <c r="AE58" s="469">
        <v>10.021599085035779</v>
      </c>
      <c r="AF58" s="469">
        <v>10.331970114971035</v>
      </c>
      <c r="AG58" s="469">
        <v>10.481477628445555</v>
      </c>
      <c r="AH58" s="469">
        <v>10.624096373683175</v>
      </c>
      <c r="AI58" s="469">
        <v>10.767530458703753</v>
      </c>
      <c r="AJ58" s="469">
        <v>10.926446339981577</v>
      </c>
      <c r="AK58" s="469">
        <v>11.104333454441269</v>
      </c>
      <c r="AL58" s="469">
        <v>11.276792729432621</v>
      </c>
      <c r="AM58" s="469">
        <v>11.458841884008494</v>
      </c>
      <c r="AN58" s="469">
        <v>11.613297625799484</v>
      </c>
      <c r="AO58" s="469">
        <v>11.665206762969785</v>
      </c>
      <c r="AP58" s="469">
        <v>11.698477573778487</v>
      </c>
      <c r="AQ58" s="469">
        <v>11.814135458513704</v>
      </c>
      <c r="AR58" s="469">
        <v>11.893494016497701</v>
      </c>
      <c r="AS58" s="469">
        <v>11.993654277113215</v>
      </c>
      <c r="AT58" s="469">
        <v>12.07710242034193</v>
      </c>
      <c r="AU58" s="469">
        <v>12.166763710249498</v>
      </c>
      <c r="AV58" s="469">
        <v>12.263541075525687</v>
      </c>
      <c r="AW58" s="469">
        <v>12.364590173868491</v>
      </c>
      <c r="AX58" s="469">
        <v>12.475898655984345</v>
      </c>
      <c r="AY58" s="469">
        <v>12.586538406171655</v>
      </c>
      <c r="AZ58" s="469">
        <v>12.684746616045979</v>
      </c>
      <c r="BA58" s="469">
        <v>12.770801210984756</v>
      </c>
      <c r="BB58" s="469">
        <v>12.849383840830889</v>
      </c>
      <c r="BC58" s="469">
        <v>12.927620479636046</v>
      </c>
      <c r="BD58" s="469">
        <v>12.996741369102315</v>
      </c>
      <c r="BE58" s="469">
        <v>13.03724524985482</v>
      </c>
      <c r="BF58" s="469">
        <v>13.068656287013246</v>
      </c>
    </row>
    <row r="59" spans="21:59" s="430" customFormat="1" ht="14">
      <c r="U59" s="439"/>
      <c r="V59" s="438"/>
      <c r="W59" s="451"/>
      <c r="X59" s="467" t="s">
        <v>557</v>
      </c>
      <c r="Y59" s="466"/>
      <c r="Z59" s="484"/>
      <c r="AA59" s="469">
        <v>15</v>
      </c>
      <c r="AB59" s="469">
        <v>15</v>
      </c>
      <c r="AC59" s="469">
        <v>15</v>
      </c>
      <c r="AD59" s="469">
        <v>15</v>
      </c>
      <c r="AE59" s="469">
        <v>15</v>
      </c>
      <c r="AF59" s="469">
        <v>15</v>
      </c>
      <c r="AG59" s="469">
        <v>15</v>
      </c>
      <c r="AH59" s="469">
        <v>15</v>
      </c>
      <c r="AI59" s="469">
        <v>15</v>
      </c>
      <c r="AJ59" s="469">
        <v>14.987710162594523</v>
      </c>
      <c r="AK59" s="469">
        <v>14.946097916333409</v>
      </c>
      <c r="AL59" s="469">
        <v>14.905790578354317</v>
      </c>
      <c r="AM59" s="469">
        <v>14.863924207243269</v>
      </c>
      <c r="AN59" s="469">
        <v>14.779246831772463</v>
      </c>
      <c r="AO59" s="469">
        <v>14.836441056474854</v>
      </c>
      <c r="AP59" s="469">
        <v>16.850279356554715</v>
      </c>
      <c r="AQ59" s="469">
        <v>19.822296583729976</v>
      </c>
      <c r="AR59" s="469">
        <v>23.440677219621914</v>
      </c>
      <c r="AS59" s="469">
        <v>27.475391017194308</v>
      </c>
      <c r="AT59" s="469">
        <v>30.054332300250174</v>
      </c>
      <c r="AU59" s="469">
        <v>31.780535642943477</v>
      </c>
      <c r="AV59" s="469">
        <v>32.90735253104156</v>
      </c>
      <c r="AW59" s="469">
        <v>34.051390197495365</v>
      </c>
      <c r="AX59" s="469">
        <v>35.220193149007784</v>
      </c>
      <c r="AY59" s="469">
        <v>36.422725818682999</v>
      </c>
      <c r="AZ59" s="469">
        <v>37.574131531870819</v>
      </c>
      <c r="BA59" s="469">
        <v>38.574457350883023</v>
      </c>
      <c r="BB59" s="469">
        <v>39.270377823224798</v>
      </c>
      <c r="BC59" s="469">
        <v>39.718577254596504</v>
      </c>
      <c r="BD59" s="469">
        <v>40.06164328400645</v>
      </c>
      <c r="BE59" s="469">
        <v>40.182711041206836</v>
      </c>
      <c r="BF59" s="469">
        <v>40.181264630372468</v>
      </c>
    </row>
    <row r="60" spans="21:59" s="430" customFormat="1" ht="14">
      <c r="U60" s="439"/>
      <c r="V60" s="438"/>
      <c r="W60" s="434"/>
      <c r="X60" s="467" t="s">
        <v>556</v>
      </c>
      <c r="Y60" s="466"/>
      <c r="Z60" s="484"/>
      <c r="AA60" s="494">
        <v>3</v>
      </c>
      <c r="AB60" s="491">
        <v>3</v>
      </c>
      <c r="AC60" s="491">
        <v>3</v>
      </c>
      <c r="AD60" s="491">
        <v>3</v>
      </c>
      <c r="AE60" s="491">
        <v>3</v>
      </c>
      <c r="AF60" s="491">
        <v>3</v>
      </c>
      <c r="AG60" s="491">
        <v>3</v>
      </c>
      <c r="AH60" s="491">
        <v>3</v>
      </c>
      <c r="AI60" s="491">
        <v>3</v>
      </c>
      <c r="AJ60" s="491">
        <v>3</v>
      </c>
      <c r="AK60" s="491">
        <v>3</v>
      </c>
      <c r="AL60" s="491">
        <v>3</v>
      </c>
      <c r="AM60" s="491">
        <v>3</v>
      </c>
      <c r="AN60" s="491">
        <v>3</v>
      </c>
      <c r="AO60" s="491">
        <v>3</v>
      </c>
      <c r="AP60" s="491">
        <v>3</v>
      </c>
      <c r="AQ60" s="491">
        <v>3</v>
      </c>
      <c r="AR60" s="491">
        <v>3</v>
      </c>
      <c r="AS60" s="491">
        <v>3</v>
      </c>
      <c r="AT60" s="491">
        <v>3</v>
      </c>
      <c r="AU60" s="491">
        <v>3</v>
      </c>
      <c r="AV60" s="496">
        <v>3</v>
      </c>
      <c r="AW60" s="496">
        <v>3</v>
      </c>
      <c r="AX60" s="495">
        <v>3</v>
      </c>
      <c r="AY60" s="491">
        <v>3</v>
      </c>
      <c r="AZ60" s="491">
        <v>3</v>
      </c>
      <c r="BA60" s="491">
        <v>3</v>
      </c>
      <c r="BB60" s="491">
        <v>3</v>
      </c>
      <c r="BC60" s="491">
        <v>3</v>
      </c>
      <c r="BD60" s="491">
        <v>3</v>
      </c>
      <c r="BE60" s="491">
        <v>3</v>
      </c>
      <c r="BF60" s="564">
        <v>3</v>
      </c>
    </row>
    <row r="61" spans="21:59" s="430" customFormat="1" ht="14">
      <c r="U61" s="439"/>
      <c r="V61" s="438"/>
      <c r="W61" s="451" t="s">
        <v>554</v>
      </c>
      <c r="X61" s="467" t="s">
        <v>560</v>
      </c>
      <c r="Y61" s="466"/>
      <c r="Z61" s="484"/>
      <c r="AA61" s="469">
        <f t="shared" ref="AA61:BF61" si="5">AA49</f>
        <v>23.742666666666665</v>
      </c>
      <c r="AB61" s="469">
        <f t="shared" si="5"/>
        <v>23.742666666666665</v>
      </c>
      <c r="AC61" s="469">
        <f t="shared" si="5"/>
        <v>23.742666666666665</v>
      </c>
      <c r="AD61" s="469">
        <f t="shared" si="5"/>
        <v>23.742666666666665</v>
      </c>
      <c r="AE61" s="469">
        <f t="shared" si="5"/>
        <v>23.742666666666665</v>
      </c>
      <c r="AF61" s="469">
        <f t="shared" si="5"/>
        <v>23.742666666666665</v>
      </c>
      <c r="AG61" s="469">
        <f t="shared" si="5"/>
        <v>23.742666666666665</v>
      </c>
      <c r="AH61" s="469">
        <f t="shared" si="5"/>
        <v>23.423312993517523</v>
      </c>
      <c r="AI61" s="469">
        <f t="shared" si="5"/>
        <v>22.405725938833235</v>
      </c>
      <c r="AJ61" s="469">
        <f t="shared" si="5"/>
        <v>21.473620460319221</v>
      </c>
      <c r="AK61" s="469">
        <f t="shared" si="5"/>
        <v>20.258140566975825</v>
      </c>
      <c r="AL61" s="469">
        <f t="shared" si="5"/>
        <v>18.471620422586788</v>
      </c>
      <c r="AM61" s="469">
        <f t="shared" si="5"/>
        <v>16.708254169467491</v>
      </c>
      <c r="AN61" s="469">
        <f t="shared" si="5"/>
        <v>15.090790356085655</v>
      </c>
      <c r="AO61" s="469">
        <f t="shared" si="5"/>
        <v>13.616592368266698</v>
      </c>
      <c r="AP61" s="469">
        <f t="shared" si="5"/>
        <v>12.184409749812524</v>
      </c>
      <c r="AQ61" s="469">
        <f t="shared" si="5"/>
        <v>10.788329744386305</v>
      </c>
      <c r="AR61" s="469">
        <f t="shared" si="5"/>
        <v>9.4603920769308782</v>
      </c>
      <c r="AS61" s="469">
        <f t="shared" si="5"/>
        <v>8.3750523070125222</v>
      </c>
      <c r="AT61" s="469">
        <f t="shared" si="5"/>
        <v>7.2179631855413424</v>
      </c>
      <c r="AU61" s="469">
        <f t="shared" si="5"/>
        <v>6.3019674076629952</v>
      </c>
      <c r="AV61" s="469">
        <f t="shared" si="5"/>
        <v>5.6139358039257319</v>
      </c>
      <c r="AW61" s="469">
        <f t="shared" si="5"/>
        <v>4.979043647503139</v>
      </c>
      <c r="AX61" s="469">
        <f t="shared" si="5"/>
        <v>4.4249790019629724</v>
      </c>
      <c r="AY61" s="469">
        <f t="shared" si="5"/>
        <v>4.0295784299993729</v>
      </c>
      <c r="AZ61" s="469">
        <f t="shared" si="5"/>
        <v>3.705776516726651</v>
      </c>
      <c r="BA61" s="469">
        <f t="shared" si="5"/>
        <v>3.4359006072999541</v>
      </c>
      <c r="BB61" s="469">
        <f t="shared" si="5"/>
        <v>3.1911950689811635</v>
      </c>
      <c r="BC61" s="469">
        <f t="shared" si="5"/>
        <v>3.0102391802494619</v>
      </c>
      <c r="BD61" s="469">
        <f t="shared" si="5"/>
        <v>2.8769236015286546</v>
      </c>
      <c r="BE61" s="469">
        <f t="shared" si="5"/>
        <v>2.7706164573410721</v>
      </c>
      <c r="BF61" s="469">
        <f t="shared" si="5"/>
        <v>2.6854966039059747</v>
      </c>
    </row>
    <row r="62" spans="21:59" s="430" customFormat="1" ht="14">
      <c r="U62" s="439"/>
      <c r="V62" s="438"/>
      <c r="W62" s="471"/>
      <c r="X62" s="467" t="s">
        <v>560</v>
      </c>
      <c r="Y62" s="466"/>
      <c r="Z62" s="484"/>
      <c r="AA62" s="494">
        <v>0.22798010771257463</v>
      </c>
      <c r="AB62" s="491">
        <v>0.22798010771257463</v>
      </c>
      <c r="AC62" s="491">
        <v>0.22798010771257463</v>
      </c>
      <c r="AD62" s="491">
        <v>0.22798010771257463</v>
      </c>
      <c r="AE62" s="491">
        <v>0.22798010771257463</v>
      </c>
      <c r="AF62" s="491">
        <v>0.22798010771257463</v>
      </c>
      <c r="AG62" s="491">
        <v>0.22798010771257463</v>
      </c>
      <c r="AH62" s="491">
        <v>0.22798010771257463</v>
      </c>
      <c r="AI62" s="491">
        <v>0.22798010771257463</v>
      </c>
      <c r="AJ62" s="491">
        <v>0.22798010771257463</v>
      </c>
      <c r="AK62" s="491">
        <v>0.22798010771257463</v>
      </c>
      <c r="AL62" s="491">
        <v>0.22798010771257463</v>
      </c>
      <c r="AM62" s="491">
        <v>0.22798010771257463</v>
      </c>
      <c r="AN62" s="491">
        <v>0.22798010771257463</v>
      </c>
      <c r="AO62" s="491">
        <v>0.22798010771257463</v>
      </c>
      <c r="AP62" s="491">
        <v>0.22798010771257463</v>
      </c>
      <c r="AQ62" s="491">
        <v>0.22798010771257463</v>
      </c>
      <c r="AR62" s="491">
        <v>0.22798010771257463</v>
      </c>
      <c r="AS62" s="491">
        <v>0.22798010771257463</v>
      </c>
      <c r="AT62" s="491">
        <v>0.22798010771257463</v>
      </c>
      <c r="AU62" s="491">
        <v>0.22798010771257463</v>
      </c>
      <c r="AV62" s="493">
        <v>0.22798010771257463</v>
      </c>
      <c r="AW62" s="493">
        <v>0.22798010771257463</v>
      </c>
      <c r="AX62" s="495">
        <v>0.22798010771257463</v>
      </c>
      <c r="AY62" s="491">
        <v>0.22798010771257463</v>
      </c>
      <c r="AZ62" s="491">
        <v>0.22798010771257463</v>
      </c>
      <c r="BA62" s="491">
        <v>0.22798010771257463</v>
      </c>
      <c r="BB62" s="491">
        <v>0.22798010771257463</v>
      </c>
      <c r="BC62" s="491">
        <v>0.22798010771257463</v>
      </c>
      <c r="BD62" s="491">
        <v>0.22798010771257463</v>
      </c>
      <c r="BE62" s="491">
        <v>0.22798010771257463</v>
      </c>
      <c r="BF62" s="564">
        <v>0.22798010771257463</v>
      </c>
    </row>
    <row r="63" spans="21:59" s="430" customFormat="1" ht="14">
      <c r="U63" s="439"/>
      <c r="V63" s="438"/>
      <c r="W63" s="451" t="s">
        <v>552</v>
      </c>
      <c r="X63" s="467" t="s">
        <v>559</v>
      </c>
      <c r="Y63" s="466"/>
      <c r="Z63" s="484"/>
      <c r="AA63" s="494">
        <v>38.441816389536598</v>
      </c>
      <c r="AB63" s="491">
        <v>38.441816389536598</v>
      </c>
      <c r="AC63" s="491">
        <v>38.441816389536598</v>
      </c>
      <c r="AD63" s="491">
        <v>38.441816389536598</v>
      </c>
      <c r="AE63" s="491">
        <v>38.441816389536598</v>
      </c>
      <c r="AF63" s="491">
        <v>38.441816389536598</v>
      </c>
      <c r="AG63" s="491">
        <v>38.441816389536598</v>
      </c>
      <c r="AH63" s="491">
        <v>38.441816389536598</v>
      </c>
      <c r="AI63" s="491">
        <v>38.441816389536598</v>
      </c>
      <c r="AJ63" s="491">
        <v>38.441816389536598</v>
      </c>
      <c r="AK63" s="491">
        <v>38.441816389536598</v>
      </c>
      <c r="AL63" s="491">
        <v>38.441816389536598</v>
      </c>
      <c r="AM63" s="491">
        <v>38.441816389536598</v>
      </c>
      <c r="AN63" s="491">
        <v>38.441816389536598</v>
      </c>
      <c r="AO63" s="491">
        <v>38.441816389536598</v>
      </c>
      <c r="AP63" s="491">
        <v>38.441816389536598</v>
      </c>
      <c r="AQ63" s="491">
        <v>38.441816389536598</v>
      </c>
      <c r="AR63" s="491">
        <v>38.441816389536598</v>
      </c>
      <c r="AS63" s="491">
        <v>38.441816389536598</v>
      </c>
      <c r="AT63" s="491">
        <v>38.441816389536598</v>
      </c>
      <c r="AU63" s="491">
        <v>38.441816389536598</v>
      </c>
      <c r="AV63" s="493">
        <v>38.441816389536598</v>
      </c>
      <c r="AW63" s="493">
        <v>38.441816389536598</v>
      </c>
      <c r="AX63" s="492">
        <v>38.441816389536598</v>
      </c>
      <c r="AY63" s="491">
        <v>38.441816389536598</v>
      </c>
      <c r="AZ63" s="491">
        <v>38.441816389536598</v>
      </c>
      <c r="BA63" s="491">
        <v>38.441816389536598</v>
      </c>
      <c r="BB63" s="491">
        <v>38.441816389536598</v>
      </c>
      <c r="BC63" s="491">
        <v>38.441816389536598</v>
      </c>
      <c r="BD63" s="491">
        <v>38.441816389536598</v>
      </c>
      <c r="BE63" s="491">
        <v>38.441816389536598</v>
      </c>
      <c r="BF63" s="564">
        <v>38.441816389536598</v>
      </c>
    </row>
    <row r="64" spans="21:59" s="430" customFormat="1" ht="14">
      <c r="U64" s="439"/>
      <c r="V64" s="438"/>
      <c r="W64" s="451"/>
      <c r="X64" s="472" t="s">
        <v>575</v>
      </c>
      <c r="Y64" s="466"/>
      <c r="Z64" s="484"/>
      <c r="AA64" s="494">
        <v>12.8139387965122</v>
      </c>
      <c r="AB64" s="491">
        <v>12.8139387965122</v>
      </c>
      <c r="AC64" s="491">
        <v>12.8139387965122</v>
      </c>
      <c r="AD64" s="491">
        <v>12.8139387965122</v>
      </c>
      <c r="AE64" s="491">
        <v>12.8139387965122</v>
      </c>
      <c r="AF64" s="491">
        <v>12.8139387965122</v>
      </c>
      <c r="AG64" s="491">
        <v>12.8139387965122</v>
      </c>
      <c r="AH64" s="491">
        <v>12.8139387965122</v>
      </c>
      <c r="AI64" s="491">
        <v>12.8139387965122</v>
      </c>
      <c r="AJ64" s="491">
        <v>12.8139387965122</v>
      </c>
      <c r="AK64" s="491">
        <v>12.8139387965122</v>
      </c>
      <c r="AL64" s="491">
        <v>12.8139387965122</v>
      </c>
      <c r="AM64" s="491">
        <v>12.8139387965122</v>
      </c>
      <c r="AN64" s="491">
        <v>12.8139387965122</v>
      </c>
      <c r="AO64" s="491">
        <v>12.8139387965122</v>
      </c>
      <c r="AP64" s="491">
        <v>12.8139387965122</v>
      </c>
      <c r="AQ64" s="491">
        <v>12.8139387965122</v>
      </c>
      <c r="AR64" s="491">
        <v>12.8139387965122</v>
      </c>
      <c r="AS64" s="491">
        <v>12.8139387965122</v>
      </c>
      <c r="AT64" s="491">
        <v>12.8139387965122</v>
      </c>
      <c r="AU64" s="491">
        <v>12.8139387965122</v>
      </c>
      <c r="AV64" s="493">
        <v>12.8139387965122</v>
      </c>
      <c r="AW64" s="493">
        <v>12.8139387965122</v>
      </c>
      <c r="AX64" s="492">
        <v>12.8139387965122</v>
      </c>
      <c r="AY64" s="491">
        <v>12.8139387965122</v>
      </c>
      <c r="AZ64" s="491">
        <v>12.8139387965122</v>
      </c>
      <c r="BA64" s="491">
        <v>12.8139387965122</v>
      </c>
      <c r="BB64" s="491">
        <v>12.8139387965122</v>
      </c>
      <c r="BC64" s="491">
        <v>12.8139387965122</v>
      </c>
      <c r="BD64" s="491">
        <v>12.8139387965122</v>
      </c>
      <c r="BE64" s="491">
        <v>12.8139387965122</v>
      </c>
      <c r="BF64" s="564">
        <v>12.8139387965122</v>
      </c>
    </row>
    <row r="65" spans="21:58" s="430" customFormat="1" ht="14">
      <c r="U65" s="439"/>
      <c r="V65" s="438"/>
      <c r="W65" s="434"/>
      <c r="X65" s="467" t="s">
        <v>556</v>
      </c>
      <c r="Y65" s="466"/>
      <c r="Z65" s="482"/>
      <c r="AA65" s="494">
        <v>14.512775895529112</v>
      </c>
      <c r="AB65" s="491">
        <v>14.512775895529112</v>
      </c>
      <c r="AC65" s="491">
        <v>14.512775895529112</v>
      </c>
      <c r="AD65" s="491">
        <v>14.512775895529112</v>
      </c>
      <c r="AE65" s="491">
        <v>14.512775895529112</v>
      </c>
      <c r="AF65" s="491">
        <v>14.512775895529112</v>
      </c>
      <c r="AG65" s="491">
        <v>14.512775895529112</v>
      </c>
      <c r="AH65" s="491">
        <v>14.512775895529112</v>
      </c>
      <c r="AI65" s="491">
        <v>14.512775895529112</v>
      </c>
      <c r="AJ65" s="491">
        <v>14.512775895529112</v>
      </c>
      <c r="AK65" s="491">
        <v>14.512775895529112</v>
      </c>
      <c r="AL65" s="491">
        <v>14.512775895529112</v>
      </c>
      <c r="AM65" s="491">
        <v>14.512775895529112</v>
      </c>
      <c r="AN65" s="491">
        <v>14.512775895529112</v>
      </c>
      <c r="AO65" s="491">
        <v>14.512775895529112</v>
      </c>
      <c r="AP65" s="491">
        <v>14.512775895529112</v>
      </c>
      <c r="AQ65" s="491">
        <v>14.512775895529112</v>
      </c>
      <c r="AR65" s="491">
        <v>14.512775895529112</v>
      </c>
      <c r="AS65" s="491">
        <v>14.512775895529112</v>
      </c>
      <c r="AT65" s="491">
        <v>14.512775895529112</v>
      </c>
      <c r="AU65" s="491">
        <v>14.512775895529112</v>
      </c>
      <c r="AV65" s="493">
        <v>14.512775895529112</v>
      </c>
      <c r="AW65" s="493">
        <v>14.512775895529112</v>
      </c>
      <c r="AX65" s="492">
        <v>14.512775895529112</v>
      </c>
      <c r="AY65" s="491">
        <v>14.512775895529112</v>
      </c>
      <c r="AZ65" s="491">
        <v>14.512775895529112</v>
      </c>
      <c r="BA65" s="491">
        <v>14.512775895529112</v>
      </c>
      <c r="BB65" s="491">
        <v>14.512775895529112</v>
      </c>
      <c r="BC65" s="491">
        <v>14.512775895529112</v>
      </c>
      <c r="BD65" s="491">
        <v>14.512775895529112</v>
      </c>
      <c r="BE65" s="491">
        <v>14.512775895529112</v>
      </c>
      <c r="BF65" s="564">
        <v>14.512775895529112</v>
      </c>
    </row>
    <row r="66" spans="21:58" s="413" customFormat="1" ht="14">
      <c r="U66" s="426"/>
      <c r="V66" s="425"/>
      <c r="AA66" s="490"/>
      <c r="AB66" s="490"/>
      <c r="AC66" s="490"/>
      <c r="AD66" s="490"/>
      <c r="AE66" s="490"/>
      <c r="AF66" s="490"/>
      <c r="AG66" s="490"/>
      <c r="AH66" s="490"/>
      <c r="AI66" s="490"/>
      <c r="AJ66" s="490"/>
      <c r="AK66" s="490"/>
      <c r="AL66" s="490"/>
      <c r="AM66" s="490"/>
      <c r="AN66" s="490"/>
      <c r="AO66" s="490"/>
      <c r="AP66" s="490"/>
      <c r="AQ66" s="490"/>
      <c r="AR66" s="490"/>
      <c r="AS66" s="490"/>
      <c r="AT66" s="490"/>
      <c r="AU66" s="490"/>
      <c r="AV66" s="490"/>
      <c r="AW66" s="490"/>
      <c r="AX66" s="490"/>
      <c r="AY66" s="490"/>
      <c r="AZ66" s="490"/>
      <c r="BA66" s="490"/>
      <c r="BB66" s="490"/>
      <c r="BC66" s="490"/>
      <c r="BD66" s="490"/>
      <c r="BE66" s="490"/>
      <c r="BF66" s="490"/>
    </row>
    <row r="67" spans="21:58" s="413" customFormat="1" ht="14">
      <c r="U67" s="426"/>
      <c r="V67" s="425"/>
      <c r="Y67" s="489"/>
    </row>
    <row r="68" spans="21:58" ht="13.5" customHeight="1">
      <c r="U68" s="426" t="s">
        <v>525</v>
      </c>
      <c r="V68" s="425">
        <f>V46+1</f>
        <v>44</v>
      </c>
      <c r="W68" s="424" t="s">
        <v>585</v>
      </c>
      <c r="X68" s="423"/>
      <c r="Y68" s="423"/>
      <c r="Z68" s="423"/>
      <c r="AA68" s="423"/>
      <c r="AB68" s="423"/>
      <c r="AC68" s="423"/>
      <c r="AD68" s="423"/>
      <c r="AE68" s="423"/>
      <c r="AF68" s="423"/>
      <c r="AG68" s="423"/>
      <c r="AH68" s="423"/>
      <c r="AI68" s="423"/>
      <c r="AJ68" s="423"/>
      <c r="AK68" s="423"/>
      <c r="AL68" s="423"/>
      <c r="AM68" s="423"/>
      <c r="AN68" s="423"/>
      <c r="AO68" s="423"/>
      <c r="AP68" s="423"/>
      <c r="AQ68" s="423"/>
      <c r="AR68" s="423"/>
      <c r="AS68" s="423"/>
      <c r="AT68" s="423"/>
      <c r="AU68" s="423"/>
      <c r="AV68" s="423"/>
      <c r="AW68" s="423"/>
      <c r="AX68" s="423"/>
      <c r="AY68" s="423"/>
      <c r="AZ68" s="423"/>
      <c r="BA68" s="423"/>
      <c r="BB68" s="423"/>
      <c r="BC68" s="423"/>
      <c r="BD68" s="423"/>
      <c r="BE68" s="423"/>
      <c r="BF68" s="423"/>
    </row>
    <row r="69" spans="21:58" ht="14">
      <c r="U69" s="426"/>
      <c r="W69" s="420" t="s">
        <v>572</v>
      </c>
      <c r="X69" s="421" t="s">
        <v>571</v>
      </c>
      <c r="Y69" s="422"/>
      <c r="Z69" s="474" t="s">
        <v>570</v>
      </c>
      <c r="AA69" s="419">
        <v>1990</v>
      </c>
      <c r="AB69" s="419">
        <f t="shared" ref="AB69:BF69" si="6">AA69+1</f>
        <v>1991</v>
      </c>
      <c r="AC69" s="419">
        <f t="shared" si="6"/>
        <v>1992</v>
      </c>
      <c r="AD69" s="419">
        <f t="shared" si="6"/>
        <v>1993</v>
      </c>
      <c r="AE69" s="419">
        <f t="shared" si="6"/>
        <v>1994</v>
      </c>
      <c r="AF69" s="419">
        <f t="shared" si="6"/>
        <v>1995</v>
      </c>
      <c r="AG69" s="419">
        <f t="shared" si="6"/>
        <v>1996</v>
      </c>
      <c r="AH69" s="419">
        <f t="shared" si="6"/>
        <v>1997</v>
      </c>
      <c r="AI69" s="419">
        <f t="shared" si="6"/>
        <v>1998</v>
      </c>
      <c r="AJ69" s="419">
        <f t="shared" si="6"/>
        <v>1999</v>
      </c>
      <c r="AK69" s="419">
        <f t="shared" si="6"/>
        <v>2000</v>
      </c>
      <c r="AL69" s="419">
        <f t="shared" si="6"/>
        <v>2001</v>
      </c>
      <c r="AM69" s="419">
        <f t="shared" si="6"/>
        <v>2002</v>
      </c>
      <c r="AN69" s="419">
        <f t="shared" si="6"/>
        <v>2003</v>
      </c>
      <c r="AO69" s="419">
        <f t="shared" si="6"/>
        <v>2004</v>
      </c>
      <c r="AP69" s="419">
        <f t="shared" si="6"/>
        <v>2005</v>
      </c>
      <c r="AQ69" s="419">
        <f t="shared" si="6"/>
        <v>2006</v>
      </c>
      <c r="AR69" s="419">
        <f t="shared" si="6"/>
        <v>2007</v>
      </c>
      <c r="AS69" s="419">
        <f t="shared" si="6"/>
        <v>2008</v>
      </c>
      <c r="AT69" s="419">
        <f t="shared" si="6"/>
        <v>2009</v>
      </c>
      <c r="AU69" s="419">
        <f t="shared" si="6"/>
        <v>2010</v>
      </c>
      <c r="AV69" s="419">
        <f t="shared" si="6"/>
        <v>2011</v>
      </c>
      <c r="AW69" s="419">
        <f t="shared" si="6"/>
        <v>2012</v>
      </c>
      <c r="AX69" s="419">
        <f t="shared" si="6"/>
        <v>2013</v>
      </c>
      <c r="AY69" s="419">
        <f t="shared" si="6"/>
        <v>2014</v>
      </c>
      <c r="AZ69" s="419">
        <f t="shared" si="6"/>
        <v>2015</v>
      </c>
      <c r="BA69" s="419">
        <f t="shared" si="6"/>
        <v>2016</v>
      </c>
      <c r="BB69" s="419">
        <f t="shared" si="6"/>
        <v>2017</v>
      </c>
      <c r="BC69" s="419">
        <f t="shared" si="6"/>
        <v>2018</v>
      </c>
      <c r="BD69" s="419">
        <f t="shared" si="6"/>
        <v>2019</v>
      </c>
      <c r="BE69" s="419">
        <f t="shared" si="6"/>
        <v>2020</v>
      </c>
      <c r="BF69" s="419">
        <f t="shared" si="6"/>
        <v>2021</v>
      </c>
    </row>
    <row r="70" spans="21:58" ht="14">
      <c r="U70" s="426"/>
      <c r="W70" s="471"/>
      <c r="X70" s="467" t="s">
        <v>569</v>
      </c>
      <c r="Y70" s="466"/>
      <c r="Z70" s="487"/>
      <c r="AA70" s="431">
        <v>15.800329622000001</v>
      </c>
      <c r="AB70" s="431">
        <v>21.430833930000002</v>
      </c>
      <c r="AC70" s="431">
        <v>26.498562023999998</v>
      </c>
      <c r="AD70" s="431">
        <v>30.682438292000001</v>
      </c>
      <c r="AE70" s="431">
        <v>35.100555886000002</v>
      </c>
      <c r="AF70" s="431">
        <v>40.725413520000004</v>
      </c>
      <c r="AG70" s="431">
        <v>46.677894053999999</v>
      </c>
      <c r="AH70" s="431">
        <v>51.297637512000001</v>
      </c>
      <c r="AI70" s="431">
        <v>56.727018480000005</v>
      </c>
      <c r="AJ70" s="431">
        <v>65.122928904000005</v>
      </c>
      <c r="AK70" s="431">
        <v>72.436403666000018</v>
      </c>
      <c r="AL70" s="431">
        <v>80.214809290000005</v>
      </c>
      <c r="AM70" s="431">
        <v>86.93212618199999</v>
      </c>
      <c r="AN70" s="431">
        <v>94.080019285999995</v>
      </c>
      <c r="AO70" s="431">
        <v>100.35844660600002</v>
      </c>
      <c r="AP70" s="431">
        <v>106.08937713</v>
      </c>
      <c r="AQ70" s="431">
        <v>112.41719139200001</v>
      </c>
      <c r="AR70" s="431">
        <v>120.400665066</v>
      </c>
      <c r="AS70" s="431">
        <v>125.45170853600001</v>
      </c>
      <c r="AT70" s="431">
        <v>132.95718262200003</v>
      </c>
      <c r="AU70" s="431">
        <v>136.64123599999999</v>
      </c>
      <c r="AV70" s="431">
        <v>137.62643400000002</v>
      </c>
      <c r="AW70" s="431">
        <v>146.35418299999998</v>
      </c>
      <c r="AX70" s="431">
        <v>150.25380200000001</v>
      </c>
      <c r="AY70" s="431">
        <v>156.7483</v>
      </c>
      <c r="AZ70" s="431">
        <v>160.60657800000001</v>
      </c>
      <c r="BA70" s="431">
        <v>169.649371</v>
      </c>
      <c r="BB70" s="431">
        <v>176.154822</v>
      </c>
      <c r="BC70" s="431">
        <v>180.36197200000001</v>
      </c>
      <c r="BD70" s="431">
        <v>181.09885399999999</v>
      </c>
      <c r="BE70" s="431">
        <v>162.54655400000001</v>
      </c>
      <c r="BF70" s="431">
        <v>159.03178800000001</v>
      </c>
    </row>
    <row r="71" spans="21:58" ht="15" customHeight="1">
      <c r="U71" s="426"/>
      <c r="W71" s="451"/>
      <c r="X71" s="472" t="s">
        <v>578</v>
      </c>
      <c r="Y71" s="466"/>
      <c r="Z71" s="484"/>
      <c r="AA71" s="431">
        <v>272.90193014063965</v>
      </c>
      <c r="AB71" s="431">
        <v>284.96454337364344</v>
      </c>
      <c r="AC71" s="431">
        <v>291.92338272479287</v>
      </c>
      <c r="AD71" s="431">
        <v>286.37039959195681</v>
      </c>
      <c r="AE71" s="431">
        <v>295.24509149704693</v>
      </c>
      <c r="AF71" s="431">
        <v>304.2970757868049</v>
      </c>
      <c r="AG71" s="431">
        <v>312.04091279670172</v>
      </c>
      <c r="AH71" s="431">
        <v>323.51229747260265</v>
      </c>
      <c r="AI71" s="431">
        <v>327.77669054277641</v>
      </c>
      <c r="AJ71" s="431">
        <v>339.40415210449009</v>
      </c>
      <c r="AK71" s="431">
        <v>342.90087521450744</v>
      </c>
      <c r="AL71" s="431">
        <v>355.42529468656397</v>
      </c>
      <c r="AM71" s="431">
        <v>356.73277682747818</v>
      </c>
      <c r="AN71" s="431">
        <v>355.39005007019148</v>
      </c>
      <c r="AO71" s="431">
        <v>354.86376716159958</v>
      </c>
      <c r="AP71" s="431">
        <v>348.52387944100479</v>
      </c>
      <c r="AQ71" s="431">
        <v>342.13724327778323</v>
      </c>
      <c r="AR71" s="431">
        <v>338.39632688701556</v>
      </c>
      <c r="AS71" s="431">
        <v>326.26483762640078</v>
      </c>
      <c r="AT71" s="431">
        <v>325.1150979479192</v>
      </c>
      <c r="AU71" s="431">
        <v>318.91105695367878</v>
      </c>
      <c r="AV71" s="431">
        <v>322.69663730009268</v>
      </c>
      <c r="AW71" s="431">
        <v>315.83728311213736</v>
      </c>
      <c r="AX71" s="431">
        <v>302.71270097801693</v>
      </c>
      <c r="AY71" s="431">
        <v>281.92239298553466</v>
      </c>
      <c r="AZ71" s="431">
        <v>272.85774768294584</v>
      </c>
      <c r="BA71" s="431">
        <v>266.82455599938794</v>
      </c>
      <c r="BB71" s="431">
        <v>260.40066020724146</v>
      </c>
      <c r="BC71" s="431">
        <v>255.32820999305503</v>
      </c>
      <c r="BD71" s="431">
        <v>244.15607613999398</v>
      </c>
      <c r="BE71" s="431">
        <v>208.51017805212271</v>
      </c>
      <c r="BF71" s="431">
        <v>193.11306064468928</v>
      </c>
    </row>
    <row r="72" spans="21:58" ht="15" customHeight="1">
      <c r="U72" s="426"/>
      <c r="W72" s="451"/>
      <c r="X72" s="472" t="s">
        <v>566</v>
      </c>
      <c r="Y72" s="466"/>
      <c r="Z72" s="484"/>
      <c r="AA72" s="431" t="s">
        <v>514</v>
      </c>
      <c r="AB72" s="431" t="s">
        <v>514</v>
      </c>
      <c r="AC72" s="431" t="s">
        <v>514</v>
      </c>
      <c r="AD72" s="431" t="s">
        <v>514</v>
      </c>
      <c r="AE72" s="431" t="s">
        <v>514</v>
      </c>
      <c r="AF72" s="431" t="s">
        <v>514</v>
      </c>
      <c r="AG72" s="431" t="s">
        <v>514</v>
      </c>
      <c r="AH72" s="431" t="s">
        <v>514</v>
      </c>
      <c r="AI72" s="431" t="s">
        <v>514</v>
      </c>
      <c r="AJ72" s="431" t="s">
        <v>514</v>
      </c>
      <c r="AK72" s="431" t="s">
        <v>514</v>
      </c>
      <c r="AL72" s="431" t="s">
        <v>514</v>
      </c>
      <c r="AM72" s="431" t="s">
        <v>514</v>
      </c>
      <c r="AN72" s="431">
        <v>1.3302155082442741</v>
      </c>
      <c r="AO72" s="431">
        <v>1.9683088626033278</v>
      </c>
      <c r="AP72" s="431">
        <v>2.5595045321240941</v>
      </c>
      <c r="AQ72" s="431">
        <v>3.4114202191003544</v>
      </c>
      <c r="AR72" s="431">
        <v>4.2573764759550139</v>
      </c>
      <c r="AS72" s="431">
        <v>5.3070341349491805</v>
      </c>
      <c r="AT72" s="431">
        <v>9.8087169437027395</v>
      </c>
      <c r="AU72" s="431">
        <v>14.332948</v>
      </c>
      <c r="AV72" s="431">
        <v>19.548742999999998</v>
      </c>
      <c r="AW72" s="431">
        <v>29.418534999999999</v>
      </c>
      <c r="AX72" s="431">
        <v>38.352558999999999</v>
      </c>
      <c r="AY72" s="431">
        <v>48.023114</v>
      </c>
      <c r="AZ72" s="431">
        <v>58.257923000000005</v>
      </c>
      <c r="BA72" s="431">
        <v>67.183486000000002</v>
      </c>
      <c r="BB72" s="431">
        <v>77.865972999999997</v>
      </c>
      <c r="BC72" s="431">
        <v>88.399167000000006</v>
      </c>
      <c r="BD72" s="431">
        <v>97.056763000000004</v>
      </c>
      <c r="BE72" s="431">
        <v>90.59597500000001</v>
      </c>
      <c r="BF72" s="431">
        <v>95.01221799999999</v>
      </c>
    </row>
    <row r="73" spans="21:58" ht="14">
      <c r="U73" s="426"/>
      <c r="W73" s="451"/>
      <c r="X73" s="467" t="s">
        <v>559</v>
      </c>
      <c r="Y73" s="466"/>
      <c r="Z73" s="484"/>
      <c r="AA73" s="483">
        <v>9.0437986696155853E-2</v>
      </c>
      <c r="AB73" s="483">
        <v>7.5217095372731427E-2</v>
      </c>
      <c r="AC73" s="483">
        <v>6.0170295063200041E-2</v>
      </c>
      <c r="AD73" s="483">
        <v>4.2924161630770098E-2</v>
      </c>
      <c r="AE73" s="483">
        <v>3.6213873907770276E-2</v>
      </c>
      <c r="AF73" s="483">
        <v>3.0293612886277754E-2</v>
      </c>
      <c r="AG73" s="483">
        <v>2.4721309686504149E-2</v>
      </c>
      <c r="AH73" s="483">
        <v>2.2856972045831269E-2</v>
      </c>
      <c r="AI73" s="483">
        <v>1.9917841857914328E-2</v>
      </c>
      <c r="AJ73" s="483">
        <v>2.1806778893134787E-2</v>
      </c>
      <c r="AK73" s="483">
        <v>2.0288242072820165E-2</v>
      </c>
      <c r="AL73" s="483">
        <v>2.1379081652454522E-2</v>
      </c>
      <c r="AM73" s="483">
        <v>2.1383650046066818E-2</v>
      </c>
      <c r="AN73" s="483">
        <v>2.7526595007183716E-2</v>
      </c>
      <c r="AO73" s="483">
        <v>3.2639606409408703E-2</v>
      </c>
      <c r="AP73" s="483">
        <v>4.3148753266039813E-2</v>
      </c>
      <c r="AQ73" s="483">
        <v>5.1517557379175641E-2</v>
      </c>
      <c r="AR73" s="483">
        <v>6.5144899264633488E-2</v>
      </c>
      <c r="AS73" s="483">
        <v>6.8674117012055086E-2</v>
      </c>
      <c r="AT73" s="483">
        <v>8.0936481893255668E-2</v>
      </c>
      <c r="AU73" s="483">
        <v>0.31399306656943432</v>
      </c>
      <c r="AV73" s="483">
        <v>0.23364247304509642</v>
      </c>
      <c r="AW73" s="483">
        <v>0.18125524767152565</v>
      </c>
      <c r="AX73" s="483">
        <v>0.18770925003229752</v>
      </c>
      <c r="AY73" s="483">
        <v>0.19251426669147337</v>
      </c>
      <c r="AZ73" s="483">
        <v>0.21167492196962226</v>
      </c>
      <c r="BA73" s="483">
        <v>0.21215434539417929</v>
      </c>
      <c r="BB73" s="483">
        <v>0.21345733935432443</v>
      </c>
      <c r="BC73" s="483">
        <v>0.22069857420937566</v>
      </c>
      <c r="BD73" s="483">
        <v>0.22680764337442075</v>
      </c>
      <c r="BE73" s="483">
        <v>0.1719574372269424</v>
      </c>
      <c r="BF73" s="483">
        <v>0.18694324444435764</v>
      </c>
    </row>
    <row r="74" spans="21:58" ht="14">
      <c r="U74" s="426"/>
      <c r="W74" s="451" t="s">
        <v>564</v>
      </c>
      <c r="X74" s="467" t="s">
        <v>563</v>
      </c>
      <c r="Y74" s="466"/>
      <c r="Z74" s="484"/>
      <c r="AA74" s="431">
        <v>90.707188002000009</v>
      </c>
      <c r="AB74" s="431">
        <v>90.839675111999995</v>
      </c>
      <c r="AC74" s="431">
        <v>91.727235347000004</v>
      </c>
      <c r="AD74" s="431">
        <v>90.947422938000003</v>
      </c>
      <c r="AE74" s="431">
        <v>89.54081505500001</v>
      </c>
      <c r="AF74" s="431">
        <v>89.82774748300001</v>
      </c>
      <c r="AG74" s="431">
        <v>87.588880662999998</v>
      </c>
      <c r="AH74" s="431">
        <v>84.635128930999997</v>
      </c>
      <c r="AI74" s="431">
        <v>82.048788627999997</v>
      </c>
      <c r="AJ74" s="431">
        <v>80.496437534999998</v>
      </c>
      <c r="AK74" s="431">
        <v>79.56004556900001</v>
      </c>
      <c r="AL74" s="431">
        <v>77.971505388000011</v>
      </c>
      <c r="AM74" s="431">
        <v>76.832560483999998</v>
      </c>
      <c r="AN74" s="431">
        <v>78.169144493000005</v>
      </c>
      <c r="AO74" s="431">
        <v>78.901358532999993</v>
      </c>
      <c r="AP74" s="431">
        <v>78.332790403999994</v>
      </c>
      <c r="AQ74" s="431">
        <v>77.925837055000017</v>
      </c>
      <c r="AR74" s="431">
        <v>77.886464072999999</v>
      </c>
      <c r="AS74" s="431">
        <v>77.803203494000002</v>
      </c>
      <c r="AT74" s="431">
        <v>76.811696591</v>
      </c>
      <c r="AU74" s="431">
        <v>75.073021999999995</v>
      </c>
      <c r="AV74" s="431">
        <v>73.153250999999997</v>
      </c>
      <c r="AW74" s="431">
        <v>75.16396300000001</v>
      </c>
      <c r="AX74" s="431">
        <v>77.420645000000007</v>
      </c>
      <c r="AY74" s="431">
        <v>77.724238999999997</v>
      </c>
      <c r="AZ74" s="431">
        <v>75.876255999999998</v>
      </c>
      <c r="BA74" s="431">
        <v>76.331002999999995</v>
      </c>
      <c r="BB74" s="431">
        <v>75.192474000000004</v>
      </c>
      <c r="BC74" s="431">
        <v>72.936036999999999</v>
      </c>
      <c r="BD74" s="431">
        <v>71.459732000000002</v>
      </c>
      <c r="BE74" s="431">
        <v>66.408782000000002</v>
      </c>
      <c r="BF74" s="431">
        <v>62.453764999999997</v>
      </c>
    </row>
    <row r="75" spans="21:58" ht="14">
      <c r="U75" s="426"/>
      <c r="W75" s="451"/>
      <c r="X75" s="467" t="s">
        <v>558</v>
      </c>
      <c r="Y75" s="466"/>
      <c r="Z75" s="484"/>
      <c r="AA75" s="431">
        <v>28.971930223783183</v>
      </c>
      <c r="AB75" s="431">
        <v>27.263311850621914</v>
      </c>
      <c r="AC75" s="431">
        <v>23.516307292009952</v>
      </c>
      <c r="AD75" s="431">
        <v>22.331992869096862</v>
      </c>
      <c r="AE75" s="431">
        <v>20.720635239182339</v>
      </c>
      <c r="AF75" s="431">
        <v>20.28585415666787</v>
      </c>
      <c r="AG75" s="431">
        <v>19.423681114629879</v>
      </c>
      <c r="AH75" s="431">
        <v>18.705116905552099</v>
      </c>
      <c r="AI75" s="431">
        <v>19.620850779662646</v>
      </c>
      <c r="AJ75" s="431">
        <v>19.285813688789393</v>
      </c>
      <c r="AK75" s="431">
        <v>19.58164966635432</v>
      </c>
      <c r="AL75" s="431">
        <v>19.585153957309064</v>
      </c>
      <c r="AM75" s="431">
        <v>20.045665025336763</v>
      </c>
      <c r="AN75" s="431">
        <v>21.209891032035618</v>
      </c>
      <c r="AO75" s="431">
        <v>20.950578054833322</v>
      </c>
      <c r="AP75" s="431">
        <v>20.852964342514824</v>
      </c>
      <c r="AQ75" s="431">
        <v>21.249925034960459</v>
      </c>
      <c r="AR75" s="431">
        <v>21.217188906221619</v>
      </c>
      <c r="AS75" s="431">
        <v>20.663908416060913</v>
      </c>
      <c r="AT75" s="431">
        <v>20.43687580417863</v>
      </c>
      <c r="AU75" s="431">
        <v>22.228101394779014</v>
      </c>
      <c r="AV75" s="431">
        <v>23.057698140289418</v>
      </c>
      <c r="AW75" s="431">
        <v>23.161993340013986</v>
      </c>
      <c r="AX75" s="431">
        <v>23.172029211265823</v>
      </c>
      <c r="AY75" s="431">
        <v>23.176072128863982</v>
      </c>
      <c r="AZ75" s="431">
        <v>22.994292120400871</v>
      </c>
      <c r="BA75" s="431">
        <v>21.466843852966981</v>
      </c>
      <c r="BB75" s="431">
        <v>21.364947284927908</v>
      </c>
      <c r="BC75" s="431">
        <v>21.342125015727845</v>
      </c>
      <c r="BD75" s="431">
        <v>21.217013494069054</v>
      </c>
      <c r="BE75" s="431">
        <v>20.060914825267645</v>
      </c>
      <c r="BF75" s="431">
        <v>18.389650084180975</v>
      </c>
    </row>
    <row r="76" spans="21:58" ht="14">
      <c r="U76" s="426"/>
      <c r="W76" s="451"/>
      <c r="X76" s="467" t="s">
        <v>557</v>
      </c>
      <c r="Y76" s="466"/>
      <c r="Z76" s="484"/>
      <c r="AA76" s="431">
        <v>0.36431199595668623</v>
      </c>
      <c r="AB76" s="431">
        <v>0.3553371594097357</v>
      </c>
      <c r="AC76" s="431">
        <v>0.33836749708472713</v>
      </c>
      <c r="AD76" s="431">
        <v>0.32542713434167608</v>
      </c>
      <c r="AE76" s="431">
        <v>0.31279461391493607</v>
      </c>
      <c r="AF76" s="431">
        <v>0.29391772842744596</v>
      </c>
      <c r="AG76" s="431">
        <v>0.28280785950449883</v>
      </c>
      <c r="AH76" s="431">
        <v>0.2751786258393763</v>
      </c>
      <c r="AI76" s="431">
        <v>0.27303721007794024</v>
      </c>
      <c r="AJ76" s="431">
        <v>0.25743153454291551</v>
      </c>
      <c r="AK76" s="431">
        <v>0.2696081472745735</v>
      </c>
      <c r="AL76" s="431">
        <v>0.28563319043707658</v>
      </c>
      <c r="AM76" s="431">
        <v>0.33942850086230281</v>
      </c>
      <c r="AN76" s="431">
        <v>0.41433282959925755</v>
      </c>
      <c r="AO76" s="431">
        <v>0.52425981280710332</v>
      </c>
      <c r="AP76" s="431">
        <v>0.60533021340114679</v>
      </c>
      <c r="AQ76" s="431">
        <v>0.71878463616834376</v>
      </c>
      <c r="AR76" s="431">
        <v>0.8119441500929292</v>
      </c>
      <c r="AS76" s="431">
        <v>0.86711803107548768</v>
      </c>
      <c r="AT76" s="431">
        <v>0.89132746213446523</v>
      </c>
      <c r="AU76" s="431">
        <v>1.4106922530711921</v>
      </c>
      <c r="AV76" s="431">
        <v>1.4377928747527216</v>
      </c>
      <c r="AW76" s="431">
        <v>1.5060630636500236</v>
      </c>
      <c r="AX76" s="431">
        <v>1.3854346708027916</v>
      </c>
      <c r="AY76" s="431">
        <v>1.3371944404160414</v>
      </c>
      <c r="AZ76" s="431">
        <v>1.4036736529809537</v>
      </c>
      <c r="BA76" s="431">
        <v>1.3755754827771862</v>
      </c>
      <c r="BB76" s="431">
        <v>1.3485205322483251</v>
      </c>
      <c r="BC76" s="431">
        <v>1.368176077027208</v>
      </c>
      <c r="BD76" s="431">
        <v>1.3961615185308074</v>
      </c>
      <c r="BE76" s="431">
        <v>1.2045821802714214</v>
      </c>
      <c r="BF76" s="431">
        <v>1.2143742168531286</v>
      </c>
    </row>
    <row r="77" spans="21:58" ht="14">
      <c r="U77" s="426"/>
      <c r="W77" s="434"/>
      <c r="X77" s="467" t="s">
        <v>556</v>
      </c>
      <c r="Y77" s="466"/>
      <c r="Z77" s="486" t="s">
        <v>584</v>
      </c>
      <c r="AA77" s="431">
        <v>0.66207294430822994</v>
      </c>
      <c r="AB77" s="431">
        <v>0.61741340072461559</v>
      </c>
      <c r="AC77" s="431">
        <v>0.66271661382840197</v>
      </c>
      <c r="AD77" s="431">
        <v>0.65402539637940849</v>
      </c>
      <c r="AE77" s="431">
        <v>0.65248931413130951</v>
      </c>
      <c r="AF77" s="431">
        <v>0.69292808030244235</v>
      </c>
      <c r="AG77" s="431">
        <v>0.78304292846293588</v>
      </c>
      <c r="AH77" s="431">
        <v>0.87602514885722271</v>
      </c>
      <c r="AI77" s="431">
        <v>1.001206390372323</v>
      </c>
      <c r="AJ77" s="431">
        <v>1.1550899621191115</v>
      </c>
      <c r="AK77" s="431">
        <v>1.2826452805473785</v>
      </c>
      <c r="AL77" s="431">
        <v>1.2204639023781414</v>
      </c>
      <c r="AM77" s="431">
        <v>1.2614113419868007</v>
      </c>
      <c r="AN77" s="431">
        <v>1.3152189283621303</v>
      </c>
      <c r="AO77" s="431">
        <v>1.3239551285888984</v>
      </c>
      <c r="AP77" s="431">
        <v>1.272273649000448</v>
      </c>
      <c r="AQ77" s="431">
        <v>1.3170734219340587</v>
      </c>
      <c r="AR77" s="431">
        <v>1.3920701336617995</v>
      </c>
      <c r="AS77" s="431">
        <v>1.421933081861148</v>
      </c>
      <c r="AT77" s="431">
        <v>1.5031764378355543</v>
      </c>
      <c r="AU77" s="431">
        <v>2.8407453319015747</v>
      </c>
      <c r="AV77" s="431">
        <v>2.7276742118200796</v>
      </c>
      <c r="AW77" s="431">
        <v>2.7142342365271253</v>
      </c>
      <c r="AX77" s="431">
        <v>2.6040678898821463</v>
      </c>
      <c r="AY77" s="431">
        <v>2.4735471784938725</v>
      </c>
      <c r="AZ77" s="431">
        <v>2.4608516217027208</v>
      </c>
      <c r="BA77" s="431">
        <v>2.414669319473699</v>
      </c>
      <c r="BB77" s="431">
        <v>2.475564636227968</v>
      </c>
      <c r="BC77" s="431">
        <v>2.512692339980529</v>
      </c>
      <c r="BD77" s="431">
        <v>2.5333042040317197</v>
      </c>
      <c r="BE77" s="431">
        <v>2.3089155051112606</v>
      </c>
      <c r="BF77" s="431">
        <v>2.5356058098322394</v>
      </c>
    </row>
    <row r="78" spans="21:58" ht="14">
      <c r="U78" s="426"/>
      <c r="W78" s="471"/>
      <c r="X78" s="467" t="s">
        <v>560</v>
      </c>
      <c r="Y78" s="466"/>
      <c r="Z78" s="486"/>
      <c r="AA78" s="431">
        <v>39.831273075614561</v>
      </c>
      <c r="AB78" s="431">
        <v>42.427086376044912</v>
      </c>
      <c r="AC78" s="431">
        <v>48.880059556414572</v>
      </c>
      <c r="AD78" s="431">
        <v>57.997660689955303</v>
      </c>
      <c r="AE78" s="431">
        <v>57.333503729156156</v>
      </c>
      <c r="AF78" s="431">
        <v>62.934365505458679</v>
      </c>
      <c r="AG78" s="431">
        <v>66.883753478848888</v>
      </c>
      <c r="AH78" s="431">
        <v>62.441504060627494</v>
      </c>
      <c r="AI78" s="431">
        <v>60.252620687774623</v>
      </c>
      <c r="AJ78" s="431">
        <v>59.15878862414624</v>
      </c>
      <c r="AK78" s="431">
        <v>55.437423615762448</v>
      </c>
      <c r="AL78" s="431">
        <v>53.271704008746767</v>
      </c>
      <c r="AM78" s="431">
        <v>48.451950986826255</v>
      </c>
      <c r="AN78" s="431">
        <v>42.634063816470096</v>
      </c>
      <c r="AO78" s="431">
        <v>34.294409733989539</v>
      </c>
      <c r="AP78" s="431">
        <v>29.124051460813327</v>
      </c>
      <c r="AQ78" s="431">
        <v>23.374243057883504</v>
      </c>
      <c r="AR78" s="431">
        <v>20.213446917042699</v>
      </c>
      <c r="AS78" s="431">
        <v>16.677444065284003</v>
      </c>
      <c r="AT78" s="431">
        <v>14.027857023906341</v>
      </c>
      <c r="AU78" s="431">
        <v>10.356669</v>
      </c>
      <c r="AV78" s="431">
        <v>9.3076090000000011</v>
      </c>
      <c r="AW78" s="431">
        <v>8.4613479999999992</v>
      </c>
      <c r="AX78" s="431">
        <v>8.0752679999999994</v>
      </c>
      <c r="AY78" s="431">
        <v>7.8751709999999999</v>
      </c>
      <c r="AZ78" s="431">
        <v>8.6320859999999993</v>
      </c>
      <c r="BA78" s="431">
        <v>9.244629999999999</v>
      </c>
      <c r="BB78" s="431">
        <v>10.596365</v>
      </c>
      <c r="BC78" s="431">
        <v>12.199102999999999</v>
      </c>
      <c r="BD78" s="431">
        <v>13.811845</v>
      </c>
      <c r="BE78" s="431">
        <v>13.177479</v>
      </c>
      <c r="BF78" s="431">
        <v>14.153291999999999</v>
      </c>
    </row>
    <row r="79" spans="21:58" ht="14">
      <c r="U79" s="426"/>
      <c r="W79" s="451"/>
      <c r="X79" s="467" t="s">
        <v>559</v>
      </c>
      <c r="Y79" s="470"/>
      <c r="Z79" s="484"/>
      <c r="AA79" s="431">
        <v>6.8889145973038444</v>
      </c>
      <c r="AB79" s="431">
        <v>6.9740382706272683</v>
      </c>
      <c r="AC79" s="431">
        <v>6.8751497149368008</v>
      </c>
      <c r="AD79" s="431">
        <v>6.7633313033692293</v>
      </c>
      <c r="AE79" s="431">
        <v>6.6495125670922297</v>
      </c>
      <c r="AF79" s="431">
        <v>6.6191001891137216</v>
      </c>
      <c r="AG79" s="431">
        <v>6.5654567533134962</v>
      </c>
      <c r="AH79" s="431">
        <v>6.5047278509541684</v>
      </c>
      <c r="AI79" s="431">
        <v>6.3928540381420849</v>
      </c>
      <c r="AJ79" s="431">
        <v>6.4684127371068652</v>
      </c>
      <c r="AK79" s="431">
        <v>6.4878259779271801</v>
      </c>
      <c r="AL79" s="431">
        <v>6.6250173223475448</v>
      </c>
      <c r="AM79" s="431">
        <v>6.523609532953933</v>
      </c>
      <c r="AN79" s="431">
        <v>6.5291524099928155</v>
      </c>
      <c r="AO79" s="431">
        <v>6.5299431445905913</v>
      </c>
      <c r="AP79" s="431">
        <v>6.5060665457339599</v>
      </c>
      <c r="AQ79" s="431">
        <v>6.5010491386208233</v>
      </c>
      <c r="AR79" s="431">
        <v>6.5558514487353667</v>
      </c>
      <c r="AS79" s="431">
        <v>6.4099176369879451</v>
      </c>
      <c r="AT79" s="431">
        <v>6.3715289141067446</v>
      </c>
      <c r="AU79" s="431">
        <v>6.1784799999999995</v>
      </c>
      <c r="AV79" s="431">
        <v>6.0200630000000004</v>
      </c>
      <c r="AW79" s="431">
        <v>6.0403509999999994</v>
      </c>
      <c r="AX79" s="431">
        <v>5.9748830000000002</v>
      </c>
      <c r="AY79" s="431">
        <v>5.9211319999999992</v>
      </c>
      <c r="AZ79" s="431">
        <v>5.8512719999999998</v>
      </c>
      <c r="BA79" s="431">
        <v>5.7090739999999993</v>
      </c>
      <c r="BB79" s="431">
        <v>5.5917870000000001</v>
      </c>
      <c r="BC79" s="431">
        <v>5.5133619999999999</v>
      </c>
      <c r="BD79" s="431">
        <v>5.3275350000000001</v>
      </c>
      <c r="BE79" s="431">
        <v>3.7771399999999997</v>
      </c>
      <c r="BF79" s="431">
        <v>3.6578930000000001</v>
      </c>
    </row>
    <row r="80" spans="21:58" ht="14">
      <c r="U80" s="426"/>
      <c r="W80" s="451" t="s">
        <v>522</v>
      </c>
      <c r="X80" s="467" t="s">
        <v>558</v>
      </c>
      <c r="Y80" s="466"/>
      <c r="Z80" s="484"/>
      <c r="AA80" s="431">
        <v>43.648802964216813</v>
      </c>
      <c r="AB80" s="431">
        <v>46.471144616378098</v>
      </c>
      <c r="AC80" s="431">
        <v>48.689545265990049</v>
      </c>
      <c r="AD80" s="431">
        <v>48.830550647903138</v>
      </c>
      <c r="AE80" s="431">
        <v>47.540866122817661</v>
      </c>
      <c r="AF80" s="431">
        <v>48.800740120332129</v>
      </c>
      <c r="AG80" s="431">
        <v>48.469782357370121</v>
      </c>
      <c r="AH80" s="431">
        <v>47.600490368447893</v>
      </c>
      <c r="AI80" s="431">
        <v>45.254047119337358</v>
      </c>
      <c r="AJ80" s="431">
        <v>44.688942590210608</v>
      </c>
      <c r="AK80" s="431">
        <v>45.017341318645691</v>
      </c>
      <c r="AL80" s="431">
        <v>44.247235252690928</v>
      </c>
      <c r="AM80" s="431">
        <v>42.228204419663236</v>
      </c>
      <c r="AN80" s="431">
        <v>40.147130200964391</v>
      </c>
      <c r="AO80" s="431">
        <v>35.671885055166683</v>
      </c>
      <c r="AP80" s="431">
        <v>32.81591598648518</v>
      </c>
      <c r="AQ80" s="431">
        <v>30.797981637039541</v>
      </c>
      <c r="AR80" s="431">
        <v>29.987100030778386</v>
      </c>
      <c r="AS80" s="431">
        <v>28.598523371939088</v>
      </c>
      <c r="AT80" s="431">
        <v>26.235713431821363</v>
      </c>
      <c r="AU80" s="431">
        <v>23.154368999999999</v>
      </c>
      <c r="AV80" s="431">
        <v>22.563762999999998</v>
      </c>
      <c r="AW80" s="431">
        <v>22.621016000000001</v>
      </c>
      <c r="AX80" s="431">
        <v>22.552057000000001</v>
      </c>
      <c r="AY80" s="431">
        <v>22.227277999999998</v>
      </c>
      <c r="AZ80" s="431">
        <v>21.583952</v>
      </c>
      <c r="BA80" s="431">
        <v>20.289626999999999</v>
      </c>
      <c r="BB80" s="431">
        <v>19.802495</v>
      </c>
      <c r="BC80" s="431">
        <v>19.376840999999999</v>
      </c>
      <c r="BD80" s="431">
        <v>19.293149</v>
      </c>
      <c r="BE80" s="431">
        <v>17.798128000000002</v>
      </c>
      <c r="BF80" s="431">
        <v>17.677085999999999</v>
      </c>
    </row>
    <row r="81" spans="21:58" ht="14">
      <c r="U81" s="426"/>
      <c r="W81" s="451"/>
      <c r="X81" s="467" t="s">
        <v>557</v>
      </c>
      <c r="Y81" s="466"/>
      <c r="Z81" s="484"/>
      <c r="AA81" s="431">
        <v>57.82406741704331</v>
      </c>
      <c r="AB81" s="431">
        <v>62.277156141590268</v>
      </c>
      <c r="AC81" s="431">
        <v>63.62994495391527</v>
      </c>
      <c r="AD81" s="431">
        <v>63.353375254658324</v>
      </c>
      <c r="AE81" s="431">
        <v>65.669126543085056</v>
      </c>
      <c r="AF81" s="431">
        <v>68.142655325572548</v>
      </c>
      <c r="AG81" s="431">
        <v>70.457614729495504</v>
      </c>
      <c r="AH81" s="431">
        <v>70.37627438816061</v>
      </c>
      <c r="AI81" s="431">
        <v>68.906408983922063</v>
      </c>
      <c r="AJ81" s="431">
        <v>70.24569259645709</v>
      </c>
      <c r="AK81" s="431">
        <v>72.43429142872543</v>
      </c>
      <c r="AL81" s="431">
        <v>72.145360381562924</v>
      </c>
      <c r="AM81" s="431">
        <v>71.660515696137693</v>
      </c>
      <c r="AN81" s="431">
        <v>72.970757237400747</v>
      </c>
      <c r="AO81" s="431">
        <v>70.804380852192892</v>
      </c>
      <c r="AP81" s="431">
        <v>69.360889941598842</v>
      </c>
      <c r="AQ81" s="431">
        <v>70.298107359831661</v>
      </c>
      <c r="AR81" s="431">
        <v>70.890218291907075</v>
      </c>
      <c r="AS81" s="431">
        <v>68.562292134924519</v>
      </c>
      <c r="AT81" s="431">
        <v>65.291600561865536</v>
      </c>
      <c r="AU81" s="431">
        <v>62.855819000000004</v>
      </c>
      <c r="AV81" s="431">
        <v>61.155608999999998</v>
      </c>
      <c r="AW81" s="431">
        <v>59.394671000000002</v>
      </c>
      <c r="AX81" s="431">
        <v>59.091127999999998</v>
      </c>
      <c r="AY81" s="431">
        <v>58.975842999999998</v>
      </c>
      <c r="AZ81" s="431">
        <v>59.367815999999998</v>
      </c>
      <c r="BA81" s="431">
        <v>59.124451000000001</v>
      </c>
      <c r="BB81" s="431">
        <v>59.538540999999995</v>
      </c>
      <c r="BC81" s="431">
        <v>59.777627000000003</v>
      </c>
      <c r="BD81" s="431">
        <v>59.539754000000002</v>
      </c>
      <c r="BE81" s="431">
        <v>55.950150999999998</v>
      </c>
      <c r="BF81" s="431">
        <v>58.460526000000002</v>
      </c>
    </row>
    <row r="82" spans="21:58" ht="14">
      <c r="U82" s="426"/>
      <c r="W82" s="434"/>
      <c r="X82" s="467" t="s">
        <v>556</v>
      </c>
      <c r="Y82" s="466"/>
      <c r="Z82" s="484"/>
      <c r="AA82" s="431">
        <v>9.1726549756917688</v>
      </c>
      <c r="AB82" s="431">
        <v>9.7866636392753836</v>
      </c>
      <c r="AC82" s="431">
        <v>11.387113488171597</v>
      </c>
      <c r="AD82" s="431">
        <v>12.143353519620591</v>
      </c>
      <c r="AE82" s="431">
        <v>12.708164735868694</v>
      </c>
      <c r="AF82" s="431">
        <v>13.598119731697558</v>
      </c>
      <c r="AG82" s="431">
        <v>14.289762301537063</v>
      </c>
      <c r="AH82" s="431">
        <v>14.385648657142777</v>
      </c>
      <c r="AI82" s="431">
        <v>14.947441129627673</v>
      </c>
      <c r="AJ82" s="431">
        <v>15.790603477880888</v>
      </c>
      <c r="AK82" s="431">
        <v>17.07406095945262</v>
      </c>
      <c r="AL82" s="431">
        <v>16.848561639621856</v>
      </c>
      <c r="AM82" s="431">
        <v>17.727506876013198</v>
      </c>
      <c r="AN82" s="431">
        <v>18.097069021637868</v>
      </c>
      <c r="AO82" s="431">
        <v>17.665314533411099</v>
      </c>
      <c r="AP82" s="431">
        <v>17.108240896999551</v>
      </c>
      <c r="AQ82" s="431">
        <v>18.07000521606594</v>
      </c>
      <c r="AR82" s="431">
        <v>18.365095770338201</v>
      </c>
      <c r="AS82" s="431">
        <v>18.081895314138848</v>
      </c>
      <c r="AT82" s="431">
        <v>17.648397844164446</v>
      </c>
      <c r="AU82" s="431">
        <v>20.726559000000002</v>
      </c>
      <c r="AV82" s="431">
        <v>20.475745</v>
      </c>
      <c r="AW82" s="431">
        <v>20.819688999999997</v>
      </c>
      <c r="AX82" s="431">
        <v>21.151066</v>
      </c>
      <c r="AY82" s="431">
        <v>21.270468000000001</v>
      </c>
      <c r="AZ82" s="431">
        <v>21.46707</v>
      </c>
      <c r="BA82" s="431">
        <v>21.181207999999998</v>
      </c>
      <c r="BB82" s="431">
        <v>21.067070000000001</v>
      </c>
      <c r="BC82" s="431">
        <v>21.049047999999999</v>
      </c>
      <c r="BD82" s="431">
        <v>20.891033</v>
      </c>
      <c r="BE82" s="431">
        <v>19.460746</v>
      </c>
      <c r="BF82" s="431">
        <v>20.310212</v>
      </c>
    </row>
    <row r="83" spans="21:58" ht="14">
      <c r="U83" s="426"/>
      <c r="W83" s="433" t="s">
        <v>554</v>
      </c>
      <c r="X83" s="488" t="s">
        <v>583</v>
      </c>
      <c r="Y83" s="466"/>
      <c r="Z83" s="482"/>
      <c r="AA83" s="431">
        <v>18.000197749745766</v>
      </c>
      <c r="AB83" s="431">
        <v>18.402998902311644</v>
      </c>
      <c r="AC83" s="431">
        <v>17.986259232792531</v>
      </c>
      <c r="AD83" s="431">
        <v>17.462317420087878</v>
      </c>
      <c r="AE83" s="431">
        <v>16.999307193796842</v>
      </c>
      <c r="AF83" s="431">
        <v>16.848213993736394</v>
      </c>
      <c r="AG83" s="431">
        <v>16.424445938449288</v>
      </c>
      <c r="AH83" s="431">
        <v>15.979855216769879</v>
      </c>
      <c r="AI83" s="431">
        <v>15.491201721449006</v>
      </c>
      <c r="AJ83" s="431">
        <v>15.176508993363692</v>
      </c>
      <c r="AK83" s="431">
        <v>15.074113601730078</v>
      </c>
      <c r="AL83" s="431">
        <v>14.725984420689228</v>
      </c>
      <c r="AM83" s="431">
        <v>14.746122089695568</v>
      </c>
      <c r="AN83" s="431">
        <v>14.54116918909404</v>
      </c>
      <c r="AO83" s="431">
        <v>13.821864101807611</v>
      </c>
      <c r="AP83" s="431">
        <v>13.691966658057835</v>
      </c>
      <c r="AQ83" s="431">
        <v>13.530521995232958</v>
      </c>
      <c r="AR83" s="431">
        <v>13.158797173986759</v>
      </c>
      <c r="AS83" s="431">
        <v>12.607085627366017</v>
      </c>
      <c r="AT83" s="431">
        <v>12.114351548471712</v>
      </c>
      <c r="AU83" s="431">
        <v>12.160883999999999</v>
      </c>
      <c r="AV83" s="431">
        <v>11.284428</v>
      </c>
      <c r="AW83" s="431">
        <v>10.665537</v>
      </c>
      <c r="AX83" s="431">
        <v>10.258342000000001</v>
      </c>
      <c r="AY83" s="431">
        <v>9.8018089999999987</v>
      </c>
      <c r="AZ83" s="431">
        <v>9.2388379999999994</v>
      </c>
      <c r="BA83" s="431">
        <v>8.4932060000000007</v>
      </c>
      <c r="BB83" s="431">
        <v>8.0674799999999998</v>
      </c>
      <c r="BC83" s="431">
        <v>7.3652709999999999</v>
      </c>
      <c r="BD83" s="431">
        <v>6.494993</v>
      </c>
      <c r="BE83" s="431">
        <v>3.7856450000000001</v>
      </c>
      <c r="BF83" s="431">
        <v>3.7136840000000002</v>
      </c>
    </row>
    <row r="84" spans="21:58" ht="14">
      <c r="U84" s="426"/>
      <c r="W84" s="471"/>
      <c r="X84" s="467" t="s">
        <v>560</v>
      </c>
      <c r="Y84" s="466"/>
      <c r="Z84" s="484"/>
      <c r="AA84" s="483">
        <v>5.0981676746104862E-2</v>
      </c>
      <c r="AB84" s="483">
        <v>5.0926175464047312E-2</v>
      </c>
      <c r="AC84" s="483">
        <v>8.146334701506909E-2</v>
      </c>
      <c r="AD84" s="483">
        <v>0.11892912222261116</v>
      </c>
      <c r="AE84" s="483">
        <v>0.11746764921318957</v>
      </c>
      <c r="AF84" s="483">
        <v>9.8223288086850644E-2</v>
      </c>
      <c r="AG84" s="483">
        <v>0.24418393884950909</v>
      </c>
      <c r="AH84" s="483">
        <v>0.59079998497920305</v>
      </c>
      <c r="AI84" s="483">
        <v>0.94229240525289404</v>
      </c>
      <c r="AJ84" s="483">
        <v>1.3549234259956326</v>
      </c>
      <c r="AK84" s="483">
        <v>1.9276630388418581</v>
      </c>
      <c r="AL84" s="483">
        <v>2.9826976242330341</v>
      </c>
      <c r="AM84" s="483">
        <v>4.0614071933408677</v>
      </c>
      <c r="AN84" s="483">
        <v>4.936860763401258</v>
      </c>
      <c r="AO84" s="483">
        <v>5.4861735484058762</v>
      </c>
      <c r="AP84" s="483">
        <v>5.9146022709910326</v>
      </c>
      <c r="AQ84" s="483">
        <v>6.4309325697633248</v>
      </c>
      <c r="AR84" s="483">
        <v>6.7566732906963791</v>
      </c>
      <c r="AS84" s="483">
        <v>6.8861553572949274</v>
      </c>
      <c r="AT84" s="483">
        <v>6.8874156976669347</v>
      </c>
      <c r="AU84" s="483">
        <v>6.0009912197284061</v>
      </c>
      <c r="AV84" s="483">
        <v>5.034457345999602</v>
      </c>
      <c r="AW84" s="483">
        <v>3.9890581567337673</v>
      </c>
      <c r="AX84" s="483">
        <v>3.0054417133845459</v>
      </c>
      <c r="AY84" s="483">
        <v>2.1742295687768736</v>
      </c>
      <c r="AZ84" s="483">
        <v>1.5695892380399168</v>
      </c>
      <c r="BA84" s="483">
        <v>1.1667869658529231</v>
      </c>
      <c r="BB84" s="483">
        <v>0.70422246220118367</v>
      </c>
      <c r="BC84" s="483">
        <v>0.27629774742865759</v>
      </c>
      <c r="BD84" s="483">
        <v>0.19327480559621157</v>
      </c>
      <c r="BE84" s="483">
        <v>8.8734784498770231E-2</v>
      </c>
      <c r="BF84" s="483">
        <v>6.274023254039722E-2</v>
      </c>
    </row>
    <row r="85" spans="21:58" ht="14">
      <c r="U85" s="426"/>
      <c r="W85" s="451" t="s">
        <v>552</v>
      </c>
      <c r="X85" s="467" t="s">
        <v>559</v>
      </c>
      <c r="Y85" s="466"/>
      <c r="Z85" s="486" t="s">
        <v>582</v>
      </c>
      <c r="AA85" s="483" t="s">
        <v>514</v>
      </c>
      <c r="AB85" s="483" t="s">
        <v>514</v>
      </c>
      <c r="AC85" s="483">
        <v>4.7419737813308938E-2</v>
      </c>
      <c r="AD85" s="483">
        <v>0.14115165280665282</v>
      </c>
      <c r="AE85" s="483">
        <v>0.61349283640692542</v>
      </c>
      <c r="AF85" s="469">
        <v>1.8558307567896828</v>
      </c>
      <c r="AG85" s="431">
        <v>4.093045833113977</v>
      </c>
      <c r="AH85" s="431">
        <v>4.7604123489834915</v>
      </c>
      <c r="AI85" s="431">
        <v>7.6238849345719064</v>
      </c>
      <c r="AJ85" s="431">
        <v>10.764191393404765</v>
      </c>
      <c r="AK85" s="431">
        <v>15.131757487555365</v>
      </c>
      <c r="AL85" s="431">
        <v>22.734278673730397</v>
      </c>
      <c r="AM85" s="431">
        <v>31.227631503087451</v>
      </c>
      <c r="AN85" s="431">
        <v>38.522031031146682</v>
      </c>
      <c r="AO85" s="431">
        <v>43.556980041701472</v>
      </c>
      <c r="AP85" s="431">
        <v>48.025515426188889</v>
      </c>
      <c r="AQ85" s="431">
        <v>52.281611972515364</v>
      </c>
      <c r="AR85" s="431">
        <v>54.585219226712347</v>
      </c>
      <c r="AS85" s="431">
        <v>57.071520771152002</v>
      </c>
      <c r="AT85" s="431">
        <v>56.271595795172239</v>
      </c>
      <c r="AU85" s="431">
        <v>52.390837768414826</v>
      </c>
      <c r="AV85" s="431">
        <v>49.047522866303062</v>
      </c>
      <c r="AW85" s="431">
        <v>46.59930963168128</v>
      </c>
      <c r="AX85" s="431">
        <v>39.319697281504062</v>
      </c>
      <c r="AY85" s="431">
        <v>34.400813335249318</v>
      </c>
      <c r="AZ85" s="431">
        <v>28.240237801339873</v>
      </c>
      <c r="BA85" s="431">
        <v>21.730375478100207</v>
      </c>
      <c r="BB85" s="431">
        <v>14.856481550339554</v>
      </c>
      <c r="BC85" s="431">
        <v>10.848852902044133</v>
      </c>
      <c r="BD85" s="431">
        <v>8.5530635011890137</v>
      </c>
      <c r="BE85" s="431">
        <v>4.6161682292186637</v>
      </c>
      <c r="BF85" s="431">
        <v>3.0990087339490455</v>
      </c>
    </row>
    <row r="86" spans="21:58" ht="14">
      <c r="U86" s="426"/>
      <c r="W86" s="451"/>
      <c r="X86" s="472" t="s">
        <v>575</v>
      </c>
      <c r="Y86" s="466"/>
      <c r="Z86" s="484"/>
      <c r="AA86" s="483">
        <v>0.21740424363039604</v>
      </c>
      <c r="AB86" s="483">
        <v>0.5828527563922119</v>
      </c>
      <c r="AC86" s="483">
        <v>1.5122506564644742</v>
      </c>
      <c r="AD86" s="483">
        <v>3.073274871097214</v>
      </c>
      <c r="AE86" s="483">
        <v>5.2393277581313153</v>
      </c>
      <c r="AF86" s="431">
        <v>9.7002502493406784</v>
      </c>
      <c r="AG86" s="431">
        <v>15.005069988649506</v>
      </c>
      <c r="AH86" s="431">
        <v>22.779672147388673</v>
      </c>
      <c r="AI86" s="431">
        <v>37.018396083239971</v>
      </c>
      <c r="AJ86" s="431">
        <v>53.204095956950901</v>
      </c>
      <c r="AK86" s="431">
        <v>79.195607081199128</v>
      </c>
      <c r="AL86" s="431">
        <v>122.6144203235763</v>
      </c>
      <c r="AM86" s="431">
        <v>171.30583538915187</v>
      </c>
      <c r="AN86" s="431">
        <v>217.20427339310586</v>
      </c>
      <c r="AO86" s="431">
        <v>235.31496638432353</v>
      </c>
      <c r="AP86" s="431">
        <v>253.70293173015739</v>
      </c>
      <c r="AQ86" s="431">
        <v>281.11014464749894</v>
      </c>
      <c r="AR86" s="431">
        <v>298.0068239847871</v>
      </c>
      <c r="AS86" s="431">
        <v>316.66263022416894</v>
      </c>
      <c r="AT86" s="431">
        <v>308.14104539964882</v>
      </c>
      <c r="AU86" s="431">
        <v>303.17510879563343</v>
      </c>
      <c r="AV86" s="431">
        <v>305.1816982788489</v>
      </c>
      <c r="AW86" s="431">
        <v>283.26510891591641</v>
      </c>
      <c r="AX86" s="431">
        <v>265.41949002451747</v>
      </c>
      <c r="AY86" s="431">
        <v>253.98457771802856</v>
      </c>
      <c r="AZ86" s="431">
        <v>229.74289240552963</v>
      </c>
      <c r="BA86" s="431">
        <v>198.09895512451439</v>
      </c>
      <c r="BB86" s="431">
        <v>169.5017800639238</v>
      </c>
      <c r="BC86" s="431">
        <v>141.15994543180142</v>
      </c>
      <c r="BD86" s="431">
        <v>110.03891497743898</v>
      </c>
      <c r="BE86" s="431">
        <v>85.274024734617001</v>
      </c>
      <c r="BF86" s="431">
        <v>67.597766257921265</v>
      </c>
    </row>
    <row r="87" spans="21:58" ht="14">
      <c r="U87" s="426"/>
      <c r="W87" s="434"/>
      <c r="X87" s="467" t="s">
        <v>556</v>
      </c>
      <c r="Y87" s="466"/>
      <c r="Z87" s="482"/>
      <c r="AA87" s="483">
        <v>4.8523122559009486E-2</v>
      </c>
      <c r="AB87" s="483">
        <v>0.13008870139792256</v>
      </c>
      <c r="AC87" s="483">
        <v>0.33752388048284099</v>
      </c>
      <c r="AD87" s="483">
        <v>0.68593368159500168</v>
      </c>
      <c r="AE87" s="483">
        <v>1.1693816950824307</v>
      </c>
      <c r="AF87" s="469">
        <v>2.1650287218037163</v>
      </c>
      <c r="AG87" s="431">
        <v>3.3490277738256529</v>
      </c>
      <c r="AH87" s="431">
        <v>5.0842651689033262</v>
      </c>
      <c r="AI87" s="431">
        <v>8.2622498075003996</v>
      </c>
      <c r="AJ87" s="431">
        <v>11.874786000724981</v>
      </c>
      <c r="AK87" s="431">
        <v>17.675911400649895</v>
      </c>
      <c r="AL87" s="431">
        <v>27.366690021826965</v>
      </c>
      <c r="AM87" s="431">
        <v>38.234276879125048</v>
      </c>
      <c r="AN87" s="431">
        <v>48.478490586007702</v>
      </c>
      <c r="AO87" s="431">
        <v>52.520671920496532</v>
      </c>
      <c r="AP87" s="431">
        <v>56.624738525578977</v>
      </c>
      <c r="AQ87" s="431">
        <v>62.741838767881234</v>
      </c>
      <c r="AR87" s="431">
        <v>66.51306065680339</v>
      </c>
      <c r="AS87" s="431">
        <v>70.676907495642624</v>
      </c>
      <c r="AT87" s="431">
        <v>68.774948739307774</v>
      </c>
      <c r="AU87" s="431">
        <v>66.986062216223331</v>
      </c>
      <c r="AV87" s="431">
        <v>66.276321508848426</v>
      </c>
      <c r="AW87" s="431">
        <v>65.331523295668504</v>
      </c>
      <c r="AX87" s="431">
        <v>61.778370980593969</v>
      </c>
      <c r="AY87" s="431">
        <v>56.404379377945276</v>
      </c>
      <c r="AZ87" s="431">
        <v>49.306280555090574</v>
      </c>
      <c r="BA87" s="431">
        <v>39.384882431532489</v>
      </c>
      <c r="BB87" s="431">
        <v>32.92351592353549</v>
      </c>
      <c r="BC87" s="431">
        <v>27.1779039187258</v>
      </c>
      <c r="BD87" s="431">
        <v>22.538746715775783</v>
      </c>
      <c r="BE87" s="431">
        <v>16.573072251665558</v>
      </c>
      <c r="BF87" s="431">
        <v>13.140484775589295</v>
      </c>
    </row>
    <row r="88" spans="21:58" ht="13.5" customHeight="1">
      <c r="U88" s="426"/>
      <c r="X88" s="423"/>
      <c r="Y88" s="423"/>
      <c r="Z88" s="423"/>
      <c r="AA88" s="423"/>
      <c r="AB88" s="423"/>
      <c r="AC88" s="423"/>
      <c r="AD88" s="423"/>
      <c r="AE88" s="423"/>
      <c r="AF88" s="423"/>
      <c r="AG88" s="423"/>
      <c r="AH88" s="423"/>
      <c r="AI88" s="423"/>
      <c r="AJ88" s="423"/>
      <c r="AK88" s="423"/>
      <c r="AL88" s="423"/>
      <c r="AM88" s="423"/>
      <c r="AN88" s="423"/>
      <c r="AO88" s="423"/>
      <c r="AP88" s="423"/>
      <c r="AQ88" s="423"/>
      <c r="AR88" s="423"/>
      <c r="AS88" s="423"/>
      <c r="AT88" s="423"/>
      <c r="AU88" s="423"/>
      <c r="AV88" s="423"/>
      <c r="AW88" s="423"/>
      <c r="AX88" s="423"/>
      <c r="AY88" s="423"/>
      <c r="AZ88" s="423"/>
      <c r="BA88" s="423"/>
      <c r="BB88" s="423"/>
      <c r="BC88" s="423"/>
      <c r="BD88" s="423"/>
      <c r="BE88" s="423"/>
      <c r="BF88" s="423"/>
    </row>
    <row r="89" spans="21:58" ht="13.5" customHeight="1">
      <c r="U89" s="475" t="s">
        <v>574</v>
      </c>
      <c r="V89" s="425">
        <f>V68+1</f>
        <v>45</v>
      </c>
      <c r="W89" s="424" t="s">
        <v>581</v>
      </c>
      <c r="X89" s="423"/>
      <c r="Y89" s="423"/>
      <c r="Z89" s="423"/>
      <c r="AA89" s="423"/>
      <c r="AB89" s="423"/>
      <c r="AC89" s="423"/>
      <c r="AD89" s="423"/>
      <c r="AE89" s="423"/>
      <c r="AF89" s="423"/>
      <c r="AG89" s="423"/>
      <c r="AH89" s="423"/>
      <c r="AI89" s="423"/>
      <c r="AJ89" s="423"/>
      <c r="AK89" s="423"/>
      <c r="AL89" s="423"/>
      <c r="AM89" s="423"/>
      <c r="AN89" s="423"/>
      <c r="AO89" s="423"/>
      <c r="AP89" s="423"/>
      <c r="AQ89" s="423"/>
      <c r="AR89" s="423"/>
      <c r="AS89" s="423"/>
      <c r="AT89" s="423"/>
      <c r="AU89" s="423"/>
      <c r="AV89" s="423"/>
      <c r="AW89" s="423"/>
      <c r="AX89" s="423"/>
      <c r="AY89" s="423"/>
      <c r="AZ89" s="423"/>
      <c r="BA89" s="423"/>
      <c r="BB89" s="423"/>
      <c r="BC89" s="423"/>
      <c r="BD89" s="423"/>
      <c r="BE89" s="423"/>
      <c r="BF89" s="423"/>
    </row>
    <row r="90" spans="21:58" ht="14">
      <c r="U90" s="426"/>
      <c r="W90" s="420" t="s">
        <v>572</v>
      </c>
      <c r="X90" s="421" t="s">
        <v>571</v>
      </c>
      <c r="Y90" s="422"/>
      <c r="Z90" s="474" t="s">
        <v>570</v>
      </c>
      <c r="AA90" s="419">
        <v>1990</v>
      </c>
      <c r="AB90" s="419">
        <f t="shared" ref="AB90:BF90" si="7">AA90+1</f>
        <v>1991</v>
      </c>
      <c r="AC90" s="419">
        <f t="shared" si="7"/>
        <v>1992</v>
      </c>
      <c r="AD90" s="419">
        <f t="shared" si="7"/>
        <v>1993</v>
      </c>
      <c r="AE90" s="419">
        <f t="shared" si="7"/>
        <v>1994</v>
      </c>
      <c r="AF90" s="419">
        <f t="shared" si="7"/>
        <v>1995</v>
      </c>
      <c r="AG90" s="419">
        <f t="shared" si="7"/>
        <v>1996</v>
      </c>
      <c r="AH90" s="419">
        <f t="shared" si="7"/>
        <v>1997</v>
      </c>
      <c r="AI90" s="419">
        <f t="shared" si="7"/>
        <v>1998</v>
      </c>
      <c r="AJ90" s="419">
        <f t="shared" si="7"/>
        <v>1999</v>
      </c>
      <c r="AK90" s="419">
        <f t="shared" si="7"/>
        <v>2000</v>
      </c>
      <c r="AL90" s="419">
        <f t="shared" si="7"/>
        <v>2001</v>
      </c>
      <c r="AM90" s="419">
        <f t="shared" si="7"/>
        <v>2002</v>
      </c>
      <c r="AN90" s="419">
        <f t="shared" si="7"/>
        <v>2003</v>
      </c>
      <c r="AO90" s="419">
        <f t="shared" si="7"/>
        <v>2004</v>
      </c>
      <c r="AP90" s="419">
        <f t="shared" si="7"/>
        <v>2005</v>
      </c>
      <c r="AQ90" s="419">
        <f t="shared" si="7"/>
        <v>2006</v>
      </c>
      <c r="AR90" s="419">
        <f t="shared" si="7"/>
        <v>2007</v>
      </c>
      <c r="AS90" s="419">
        <f t="shared" si="7"/>
        <v>2008</v>
      </c>
      <c r="AT90" s="419">
        <f t="shared" si="7"/>
        <v>2009</v>
      </c>
      <c r="AU90" s="419">
        <f t="shared" si="7"/>
        <v>2010</v>
      </c>
      <c r="AV90" s="419">
        <f t="shared" si="7"/>
        <v>2011</v>
      </c>
      <c r="AW90" s="419">
        <f t="shared" si="7"/>
        <v>2012</v>
      </c>
      <c r="AX90" s="419">
        <f t="shared" si="7"/>
        <v>2013</v>
      </c>
      <c r="AY90" s="419">
        <f t="shared" si="7"/>
        <v>2014</v>
      </c>
      <c r="AZ90" s="419">
        <f t="shared" si="7"/>
        <v>2015</v>
      </c>
      <c r="BA90" s="419">
        <f t="shared" si="7"/>
        <v>2016</v>
      </c>
      <c r="BB90" s="419">
        <f t="shared" si="7"/>
        <v>2017</v>
      </c>
      <c r="BC90" s="419">
        <f t="shared" si="7"/>
        <v>2018</v>
      </c>
      <c r="BD90" s="419">
        <f t="shared" si="7"/>
        <v>2019</v>
      </c>
      <c r="BE90" s="419">
        <f t="shared" si="7"/>
        <v>2020</v>
      </c>
      <c r="BF90" s="419">
        <f t="shared" si="7"/>
        <v>2021</v>
      </c>
    </row>
    <row r="91" spans="21:58" ht="14">
      <c r="U91" s="426"/>
      <c r="W91" s="471"/>
      <c r="X91" s="467" t="s">
        <v>569</v>
      </c>
      <c r="Y91" s="466"/>
      <c r="Z91" s="487"/>
      <c r="AA91" s="431">
        <v>2715.3339999999998</v>
      </c>
      <c r="AB91" s="431">
        <v>3360.0529999999999</v>
      </c>
      <c r="AC91" s="431">
        <v>3930.0830000000001</v>
      </c>
      <c r="AD91" s="431">
        <v>4551.7690000000002</v>
      </c>
      <c r="AE91" s="431">
        <v>5201.8180000000002</v>
      </c>
      <c r="AF91" s="431">
        <v>5965.8220000000001</v>
      </c>
      <c r="AG91" s="431">
        <v>6738.2579999999998</v>
      </c>
      <c r="AH91" s="431">
        <v>7401.2129999999997</v>
      </c>
      <c r="AI91" s="431">
        <v>8185.2730000000001</v>
      </c>
      <c r="AJ91" s="431">
        <v>9166.4240000000009</v>
      </c>
      <c r="AK91" s="431">
        <v>10084.285</v>
      </c>
      <c r="AL91" s="431">
        <v>10959.561</v>
      </c>
      <c r="AM91" s="431">
        <v>11816.447</v>
      </c>
      <c r="AN91" s="431">
        <v>12663.918</v>
      </c>
      <c r="AO91" s="431">
        <v>13512.078</v>
      </c>
      <c r="AP91" s="431">
        <v>14350.39</v>
      </c>
      <c r="AQ91" s="431">
        <v>15280.950999999999</v>
      </c>
      <c r="AR91" s="431">
        <v>16082.259</v>
      </c>
      <c r="AS91" s="431">
        <v>16883.23</v>
      </c>
      <c r="AT91" s="431">
        <v>17483.915000000001</v>
      </c>
      <c r="AU91" s="431">
        <v>18004.339</v>
      </c>
      <c r="AV91" s="431">
        <v>18585.901999999998</v>
      </c>
      <c r="AW91" s="431">
        <v>19347.873</v>
      </c>
      <c r="AX91" s="431">
        <v>20230.294999999998</v>
      </c>
      <c r="AY91" s="431">
        <v>21026.132000000001</v>
      </c>
      <c r="AZ91" s="431">
        <v>21477.246999999999</v>
      </c>
      <c r="BA91" s="431">
        <v>21761.334999999999</v>
      </c>
      <c r="BB91" s="431">
        <v>22051.124</v>
      </c>
      <c r="BC91" s="431">
        <v>22324.893</v>
      </c>
      <c r="BD91" s="431">
        <v>22528.178</v>
      </c>
      <c r="BE91" s="431">
        <v>22735.611000000001</v>
      </c>
      <c r="BF91" s="431">
        <v>22850.114000000001</v>
      </c>
    </row>
    <row r="92" spans="21:58" ht="14">
      <c r="U92" s="426"/>
      <c r="W92" s="451"/>
      <c r="X92" s="472" t="s">
        <v>578</v>
      </c>
      <c r="Y92" s="466"/>
      <c r="Z92" s="484"/>
      <c r="AA92" s="431">
        <v>29139.819</v>
      </c>
      <c r="AB92" s="431">
        <v>30179.01</v>
      </c>
      <c r="AC92" s="431">
        <v>30999.302</v>
      </c>
      <c r="AD92" s="431">
        <v>31910.351999999999</v>
      </c>
      <c r="AE92" s="431">
        <v>32829.463000000003</v>
      </c>
      <c r="AF92" s="431">
        <v>33890.860999999997</v>
      </c>
      <c r="AG92" s="431">
        <v>35116.953000000001</v>
      </c>
      <c r="AH92" s="431">
        <v>35997.589</v>
      </c>
      <c r="AI92" s="431">
        <v>36697.637999999999</v>
      </c>
      <c r="AJ92" s="431">
        <v>37182.917999999998</v>
      </c>
      <c r="AK92" s="431">
        <v>37794.495999999999</v>
      </c>
      <c r="AL92" s="431">
        <v>38292.828000000001</v>
      </c>
      <c r="AM92" s="431">
        <v>38842.461000000003</v>
      </c>
      <c r="AN92" s="431">
        <v>39228.008000000002</v>
      </c>
      <c r="AO92" s="431">
        <v>39767.686999999998</v>
      </c>
      <c r="AP92" s="431">
        <v>40103.671000000002</v>
      </c>
      <c r="AQ92" s="431">
        <v>39843.385000000002</v>
      </c>
      <c r="AR92" s="431">
        <v>39298.216999999997</v>
      </c>
      <c r="AS92" s="431">
        <v>38742.745999999999</v>
      </c>
      <c r="AT92" s="431">
        <v>38142.027000000002</v>
      </c>
      <c r="AU92" s="431">
        <v>37593.625</v>
      </c>
      <c r="AV92" s="431">
        <v>37098.930999999997</v>
      </c>
      <c r="AW92" s="431">
        <v>36178.154000000002</v>
      </c>
      <c r="AX92" s="431">
        <v>35023.307999999997</v>
      </c>
      <c r="AY92" s="431">
        <v>33793.347999999998</v>
      </c>
      <c r="AZ92" s="431">
        <v>32685.115000000002</v>
      </c>
      <c r="BA92" s="431">
        <v>31732.607</v>
      </c>
      <c r="BB92" s="431">
        <v>30688.342000000001</v>
      </c>
      <c r="BC92" s="431">
        <v>29524.543000000001</v>
      </c>
      <c r="BD92" s="431">
        <v>28412.652999999998</v>
      </c>
      <c r="BE92" s="431">
        <v>27468.661</v>
      </c>
      <c r="BF92" s="431">
        <v>26416.192999999999</v>
      </c>
    </row>
    <row r="93" spans="21:58" ht="14">
      <c r="U93" s="426"/>
      <c r="W93" s="451"/>
      <c r="X93" s="472" t="s">
        <v>566</v>
      </c>
      <c r="Y93" s="466"/>
      <c r="Z93" s="484"/>
      <c r="AA93" s="431" t="s">
        <v>514</v>
      </c>
      <c r="AB93" s="431" t="s">
        <v>514</v>
      </c>
      <c r="AC93" s="431" t="s">
        <v>514</v>
      </c>
      <c r="AD93" s="431" t="s">
        <v>514</v>
      </c>
      <c r="AE93" s="431" t="s">
        <v>514</v>
      </c>
      <c r="AF93" s="431" t="s">
        <v>514</v>
      </c>
      <c r="AG93" s="431" t="s">
        <v>514</v>
      </c>
      <c r="AH93" s="431" t="s">
        <v>514</v>
      </c>
      <c r="AI93" s="431" t="s">
        <v>514</v>
      </c>
      <c r="AJ93" s="431" t="s">
        <v>514</v>
      </c>
      <c r="AK93" s="431" t="s">
        <v>514</v>
      </c>
      <c r="AL93" s="431" t="s">
        <v>514</v>
      </c>
      <c r="AM93" s="431" t="s">
        <v>514</v>
      </c>
      <c r="AN93" s="431">
        <v>131.69499999999999</v>
      </c>
      <c r="AO93" s="431">
        <v>194.86799999999999</v>
      </c>
      <c r="AP93" s="431">
        <v>253.398</v>
      </c>
      <c r="AQ93" s="431">
        <v>337.74</v>
      </c>
      <c r="AR93" s="431">
        <v>421.49200000000002</v>
      </c>
      <c r="AS93" s="431">
        <v>525.41099999999994</v>
      </c>
      <c r="AT93" s="431">
        <v>971.09</v>
      </c>
      <c r="AU93" s="431">
        <v>1404.1369999999999</v>
      </c>
      <c r="AV93" s="431">
        <v>2016.691</v>
      </c>
      <c r="AW93" s="431">
        <v>2850.7240000000002</v>
      </c>
      <c r="AX93" s="431">
        <v>3823.0569999999998</v>
      </c>
      <c r="AY93" s="431">
        <v>4684.7550000000001</v>
      </c>
      <c r="AZ93" s="431">
        <v>5558.7250000000004</v>
      </c>
      <c r="BA93" s="431">
        <v>6544.268</v>
      </c>
      <c r="BB93" s="431">
        <v>7512.8459999999995</v>
      </c>
      <c r="BC93" s="431">
        <v>8453.4509999999991</v>
      </c>
      <c r="BD93" s="431">
        <v>9281.3799999999992</v>
      </c>
      <c r="BE93" s="431">
        <v>10014.227999999999</v>
      </c>
      <c r="BF93" s="431">
        <v>10804.981</v>
      </c>
    </row>
    <row r="94" spans="21:58" ht="14">
      <c r="U94" s="426"/>
      <c r="W94" s="451"/>
      <c r="X94" s="467" t="s">
        <v>559</v>
      </c>
      <c r="Y94" s="466"/>
      <c r="Z94" s="484"/>
      <c r="AA94" s="431">
        <v>7.6</v>
      </c>
      <c r="AB94" s="431">
        <v>6.2670000000000003</v>
      </c>
      <c r="AC94" s="431">
        <v>5.3040000000000003</v>
      </c>
      <c r="AD94" s="431">
        <v>4.4550000000000001</v>
      </c>
      <c r="AE94" s="431">
        <v>3.7949999999999999</v>
      </c>
      <c r="AF94" s="431">
        <v>3.266</v>
      </c>
      <c r="AG94" s="431">
        <v>2.8220000000000001</v>
      </c>
      <c r="AH94" s="431">
        <v>2.5070000000000001</v>
      </c>
      <c r="AI94" s="431">
        <v>2.33</v>
      </c>
      <c r="AJ94" s="431">
        <v>2.2480000000000002</v>
      </c>
      <c r="AK94" s="431">
        <v>2.242</v>
      </c>
      <c r="AL94" s="431">
        <v>2.2639999999999998</v>
      </c>
      <c r="AM94" s="431">
        <v>2.5419999999999998</v>
      </c>
      <c r="AN94" s="431">
        <v>3.222</v>
      </c>
      <c r="AO94" s="431">
        <v>4.0519999999999996</v>
      </c>
      <c r="AP94" s="431">
        <v>4.9950000000000001</v>
      </c>
      <c r="AQ94" s="431">
        <v>5.665</v>
      </c>
      <c r="AR94" s="431">
        <v>6.4710000000000001</v>
      </c>
      <c r="AS94" s="431">
        <v>7.2050000000000001</v>
      </c>
      <c r="AT94" s="431">
        <v>8.1880000000000006</v>
      </c>
      <c r="AU94" s="431">
        <v>9.0389999999999997</v>
      </c>
      <c r="AV94" s="431">
        <v>10.244999999999999</v>
      </c>
      <c r="AW94" s="431">
        <v>11.442</v>
      </c>
      <c r="AX94" s="431">
        <v>12.613</v>
      </c>
      <c r="AY94" s="431">
        <v>13.526</v>
      </c>
      <c r="AZ94" s="431">
        <v>14.635</v>
      </c>
      <c r="BA94" s="431">
        <v>15.634</v>
      </c>
      <c r="BB94" s="431">
        <v>16.489000000000001</v>
      </c>
      <c r="BC94" s="431">
        <v>17.367000000000001</v>
      </c>
      <c r="BD94" s="431">
        <v>18.105</v>
      </c>
      <c r="BE94" s="431">
        <v>18.408000000000001</v>
      </c>
      <c r="BF94" s="431">
        <v>18.550999999999998</v>
      </c>
    </row>
    <row r="95" spans="21:58" ht="14">
      <c r="U95" s="426"/>
      <c r="W95" s="451" t="s">
        <v>564</v>
      </c>
      <c r="X95" s="467" t="s">
        <v>563</v>
      </c>
      <c r="Y95" s="466"/>
      <c r="Z95" s="484"/>
      <c r="AA95" s="431">
        <v>12311.663</v>
      </c>
      <c r="AB95" s="431">
        <v>12145.593000000001</v>
      </c>
      <c r="AC95" s="431">
        <v>11960.791999999999</v>
      </c>
      <c r="AD95" s="431">
        <v>11773.412</v>
      </c>
      <c r="AE95" s="431">
        <v>11593.135</v>
      </c>
      <c r="AF95" s="431">
        <v>11377.221</v>
      </c>
      <c r="AG95" s="431">
        <v>11038.44</v>
      </c>
      <c r="AH95" s="431">
        <v>10709.026</v>
      </c>
      <c r="AI95" s="431">
        <v>10385.055</v>
      </c>
      <c r="AJ95" s="431">
        <v>10158.862999999999</v>
      </c>
      <c r="AK95" s="431">
        <v>9958.4580000000005</v>
      </c>
      <c r="AL95" s="431">
        <v>9819.2810000000009</v>
      </c>
      <c r="AM95" s="431">
        <v>9677.1370000000006</v>
      </c>
      <c r="AN95" s="431">
        <v>9600.9179999999997</v>
      </c>
      <c r="AO95" s="431">
        <v>9580.6080000000002</v>
      </c>
      <c r="AP95" s="431">
        <v>9547.7489999999998</v>
      </c>
      <c r="AQ95" s="431">
        <v>9476.6859999999997</v>
      </c>
      <c r="AR95" s="431">
        <v>9380.6270000000004</v>
      </c>
      <c r="AS95" s="431">
        <v>9291.2469999999994</v>
      </c>
      <c r="AT95" s="431">
        <v>9170.8359999999993</v>
      </c>
      <c r="AU95" s="431">
        <v>8922.7939999999999</v>
      </c>
      <c r="AV95" s="431">
        <v>8872.9079999999994</v>
      </c>
      <c r="AW95" s="431">
        <v>8783.5280000000002</v>
      </c>
      <c r="AX95" s="431">
        <v>8708.1810000000005</v>
      </c>
      <c r="AY95" s="431">
        <v>8623.5450000000001</v>
      </c>
      <c r="AZ95" s="431">
        <v>8520.4580000000005</v>
      </c>
      <c r="BA95" s="431">
        <v>8420.8580000000002</v>
      </c>
      <c r="BB95" s="431">
        <v>8345.3140000000003</v>
      </c>
      <c r="BC95" s="431">
        <v>8321.59</v>
      </c>
      <c r="BD95" s="431">
        <v>8278.9179999999997</v>
      </c>
      <c r="BE95" s="431">
        <v>8284.0120000000006</v>
      </c>
      <c r="BF95" s="431">
        <v>8298.8780000000006</v>
      </c>
    </row>
    <row r="96" spans="21:58" ht="14">
      <c r="U96" s="426"/>
      <c r="W96" s="451"/>
      <c r="X96" s="467" t="s">
        <v>558</v>
      </c>
      <c r="Y96" s="466"/>
      <c r="Z96" s="484"/>
      <c r="AA96" s="431">
        <v>2820.1170000000002</v>
      </c>
      <c r="AB96" s="431">
        <v>2615.328</v>
      </c>
      <c r="AC96" s="431">
        <v>2451.8090000000002</v>
      </c>
      <c r="AD96" s="431">
        <v>2337.9899999999998</v>
      </c>
      <c r="AE96" s="431">
        <v>2237.1529999999998</v>
      </c>
      <c r="AF96" s="431">
        <v>2143.5790000000002</v>
      </c>
      <c r="AG96" s="431">
        <v>2078.6039999999998</v>
      </c>
      <c r="AH96" s="431">
        <v>2029.992</v>
      </c>
      <c r="AI96" s="431">
        <v>1974.31</v>
      </c>
      <c r="AJ96" s="431">
        <v>1925.652</v>
      </c>
      <c r="AK96" s="431">
        <v>1901.1189999999999</v>
      </c>
      <c r="AL96" s="431">
        <v>1875.7139999999999</v>
      </c>
      <c r="AM96" s="431">
        <v>1878.944</v>
      </c>
      <c r="AN96" s="431">
        <v>1934.271</v>
      </c>
      <c r="AO96" s="431">
        <v>1963.11</v>
      </c>
      <c r="AP96" s="431">
        <v>1987.8040000000001</v>
      </c>
      <c r="AQ96" s="431">
        <v>1983.3889999999999</v>
      </c>
      <c r="AR96" s="431">
        <v>1965.6089999999999</v>
      </c>
      <c r="AS96" s="431">
        <v>1900.0930000000001</v>
      </c>
      <c r="AT96" s="431">
        <v>1857.498</v>
      </c>
      <c r="AU96" s="431">
        <v>1826.2860000000001</v>
      </c>
      <c r="AV96" s="431">
        <v>1812.691</v>
      </c>
      <c r="AW96" s="431">
        <v>1788.2339999999999</v>
      </c>
      <c r="AX96" s="431">
        <v>1772.42</v>
      </c>
      <c r="AY96" s="431">
        <v>1760.162</v>
      </c>
      <c r="AZ96" s="431">
        <v>1750.462</v>
      </c>
      <c r="BA96" s="431">
        <v>1749.91</v>
      </c>
      <c r="BB96" s="431">
        <v>1746.9190000000001</v>
      </c>
      <c r="BC96" s="431">
        <v>1741.5039999999999</v>
      </c>
      <c r="BD96" s="431">
        <v>1725.3779999999999</v>
      </c>
      <c r="BE96" s="431">
        <v>1709.038</v>
      </c>
      <c r="BF96" s="431">
        <v>1692.4469999999999</v>
      </c>
    </row>
    <row r="97" spans="21:58" ht="14">
      <c r="U97" s="426"/>
      <c r="W97" s="451"/>
      <c r="X97" s="467" t="s">
        <v>557</v>
      </c>
      <c r="Y97" s="466"/>
      <c r="Z97" s="484"/>
      <c r="AA97" s="431">
        <v>41.302999999999997</v>
      </c>
      <c r="AB97" s="431">
        <v>40.683</v>
      </c>
      <c r="AC97" s="431">
        <v>40.344000000000001</v>
      </c>
      <c r="AD97" s="431">
        <v>39.801000000000002</v>
      </c>
      <c r="AE97" s="431">
        <v>39.037999999999997</v>
      </c>
      <c r="AF97" s="431">
        <v>38.287999999999997</v>
      </c>
      <c r="AG97" s="431">
        <v>38.445</v>
      </c>
      <c r="AH97" s="431">
        <v>38.253999999999998</v>
      </c>
      <c r="AI97" s="431">
        <v>37.229999999999997</v>
      </c>
      <c r="AJ97" s="431">
        <v>37.078000000000003</v>
      </c>
      <c r="AK97" s="431">
        <v>38.881</v>
      </c>
      <c r="AL97" s="431">
        <v>43.701000000000001</v>
      </c>
      <c r="AM97" s="431">
        <v>52.088999999999999</v>
      </c>
      <c r="AN97" s="431">
        <v>66.519000000000005</v>
      </c>
      <c r="AO97" s="431">
        <v>78.347999999999999</v>
      </c>
      <c r="AP97" s="431">
        <v>90.134</v>
      </c>
      <c r="AQ97" s="431">
        <v>100.73399999999999</v>
      </c>
      <c r="AR97" s="431">
        <v>109.782</v>
      </c>
      <c r="AS97" s="431">
        <v>116.592</v>
      </c>
      <c r="AT97" s="431">
        <v>122.89700000000001</v>
      </c>
      <c r="AU97" s="431">
        <v>128.16200000000001</v>
      </c>
      <c r="AV97" s="431">
        <v>133.911</v>
      </c>
      <c r="AW97" s="431">
        <v>138.01499999999999</v>
      </c>
      <c r="AX97" s="431">
        <v>140.297</v>
      </c>
      <c r="AY97" s="431">
        <v>145.934</v>
      </c>
      <c r="AZ97" s="431">
        <v>149.929</v>
      </c>
      <c r="BA97" s="431">
        <v>152.80799999999999</v>
      </c>
      <c r="BB97" s="431">
        <v>155.11699999999999</v>
      </c>
      <c r="BC97" s="431">
        <v>157.39599999999999</v>
      </c>
      <c r="BD97" s="431">
        <v>159.63200000000001</v>
      </c>
      <c r="BE97" s="431">
        <v>162.078</v>
      </c>
      <c r="BF97" s="431">
        <v>162.60499999999999</v>
      </c>
    </row>
    <row r="98" spans="21:58" ht="14">
      <c r="U98" s="426"/>
      <c r="W98" s="434"/>
      <c r="X98" s="467" t="s">
        <v>556</v>
      </c>
      <c r="Y98" s="466"/>
      <c r="Z98" s="484"/>
      <c r="AA98" s="431">
        <v>140.51599999999999</v>
      </c>
      <c r="AB98" s="431">
        <v>143.358</v>
      </c>
      <c r="AC98" s="431">
        <v>144.80600000000001</v>
      </c>
      <c r="AD98" s="431">
        <v>152.01300000000001</v>
      </c>
      <c r="AE98" s="431">
        <v>165.97200000000001</v>
      </c>
      <c r="AF98" s="431">
        <v>198.029</v>
      </c>
      <c r="AG98" s="431">
        <v>238.49</v>
      </c>
      <c r="AH98" s="431">
        <v>282.19099999999997</v>
      </c>
      <c r="AI98" s="431">
        <v>332.483</v>
      </c>
      <c r="AJ98" s="431">
        <v>372.07299999999998</v>
      </c>
      <c r="AK98" s="431">
        <v>393.13200000000001</v>
      </c>
      <c r="AL98" s="431">
        <v>391.76299999999998</v>
      </c>
      <c r="AM98" s="431">
        <v>375.99700000000001</v>
      </c>
      <c r="AN98" s="431">
        <v>358.03899999999999</v>
      </c>
      <c r="AO98" s="431">
        <v>342.07100000000003</v>
      </c>
      <c r="AP98" s="431">
        <v>329.50400000000002</v>
      </c>
      <c r="AQ98" s="431">
        <v>319.36500000000001</v>
      </c>
      <c r="AR98" s="431">
        <v>310.55799999999999</v>
      </c>
      <c r="AS98" s="431">
        <v>292.47399999999999</v>
      </c>
      <c r="AT98" s="431">
        <v>291.22399999999999</v>
      </c>
      <c r="AU98" s="431">
        <v>287.26799999999997</v>
      </c>
      <c r="AV98" s="431">
        <v>287.464</v>
      </c>
      <c r="AW98" s="431">
        <v>289.71699999999998</v>
      </c>
      <c r="AX98" s="431">
        <v>291.48399999999998</v>
      </c>
      <c r="AY98" s="431">
        <v>293.38400000000001</v>
      </c>
      <c r="AZ98" s="431">
        <v>296.5</v>
      </c>
      <c r="BA98" s="431">
        <v>299.428</v>
      </c>
      <c r="BB98" s="431">
        <v>301.73599999999999</v>
      </c>
      <c r="BC98" s="431">
        <v>304.36500000000001</v>
      </c>
      <c r="BD98" s="431">
        <v>308.88600000000002</v>
      </c>
      <c r="BE98" s="431">
        <v>312.91899999999998</v>
      </c>
      <c r="BF98" s="431">
        <v>316.82799999999997</v>
      </c>
    </row>
    <row r="99" spans="21:58" ht="14">
      <c r="U99" s="426"/>
      <c r="W99" s="471"/>
      <c r="X99" s="467" t="s">
        <v>560</v>
      </c>
      <c r="Y99" s="466"/>
      <c r="Z99" s="486" t="s">
        <v>580</v>
      </c>
      <c r="AA99" s="485">
        <v>2994.4389999999999</v>
      </c>
      <c r="AB99" s="485">
        <v>3471.3890000000001</v>
      </c>
      <c r="AC99" s="485">
        <v>3936.0749999999998</v>
      </c>
      <c r="AD99" s="485">
        <v>4301.8729999999996</v>
      </c>
      <c r="AE99" s="485">
        <v>4632.29</v>
      </c>
      <c r="AF99" s="485">
        <v>4923.7820000000002</v>
      </c>
      <c r="AG99" s="485">
        <v>5075.29</v>
      </c>
      <c r="AH99" s="485">
        <v>5004.1049999999996</v>
      </c>
      <c r="AI99" s="485">
        <v>4808.6210000000001</v>
      </c>
      <c r="AJ99" s="485">
        <v>4564.0780000000004</v>
      </c>
      <c r="AK99" s="485">
        <v>4253.9709999999995</v>
      </c>
      <c r="AL99" s="485">
        <v>3895.5369999999998</v>
      </c>
      <c r="AM99" s="485">
        <v>3456.37</v>
      </c>
      <c r="AN99" s="485">
        <v>2999.703</v>
      </c>
      <c r="AO99" s="485">
        <v>2548.5990000000002</v>
      </c>
      <c r="AP99" s="485">
        <v>2125.5450000000001</v>
      </c>
      <c r="AQ99" s="485">
        <v>1786.306</v>
      </c>
      <c r="AR99" s="485">
        <v>1489.953</v>
      </c>
      <c r="AS99" s="485">
        <v>1275.942</v>
      </c>
      <c r="AT99" s="485">
        <v>1059.672</v>
      </c>
      <c r="AU99" s="485">
        <v>905.35699999999997</v>
      </c>
      <c r="AV99" s="485">
        <v>795.76099999999997</v>
      </c>
      <c r="AW99" s="485">
        <v>743.62599999999998</v>
      </c>
      <c r="AX99" s="485">
        <v>730.36699999999996</v>
      </c>
      <c r="AY99" s="485">
        <v>760.82799999999997</v>
      </c>
      <c r="AZ99" s="485">
        <v>854.58500000000004</v>
      </c>
      <c r="BA99" s="485">
        <v>952.51099999999997</v>
      </c>
      <c r="BB99" s="485">
        <v>1062.588</v>
      </c>
      <c r="BC99" s="485">
        <v>1196.701</v>
      </c>
      <c r="BD99" s="485">
        <v>1318.396</v>
      </c>
      <c r="BE99" s="485">
        <v>1436.83</v>
      </c>
      <c r="BF99" s="485">
        <v>1527.8620000000001</v>
      </c>
    </row>
    <row r="100" spans="21:58" ht="14">
      <c r="U100" s="426"/>
      <c r="W100" s="451"/>
      <c r="X100" s="467" t="s">
        <v>559</v>
      </c>
      <c r="Y100" s="470"/>
      <c r="Z100" s="484"/>
      <c r="AA100" s="485">
        <v>238.226</v>
      </c>
      <c r="AB100" s="485">
        <v>241.68600000000001</v>
      </c>
      <c r="AC100" s="485">
        <v>243.089</v>
      </c>
      <c r="AD100" s="485">
        <v>242.643</v>
      </c>
      <c r="AE100" s="485">
        <v>240.78700000000001</v>
      </c>
      <c r="AF100" s="485">
        <v>239.58500000000001</v>
      </c>
      <c r="AG100" s="485">
        <v>238.922</v>
      </c>
      <c r="AH100" s="485">
        <v>237.18100000000001</v>
      </c>
      <c r="AI100" s="485">
        <v>234.548</v>
      </c>
      <c r="AJ100" s="485">
        <v>233.12</v>
      </c>
      <c r="AK100" s="485">
        <v>232.88300000000001</v>
      </c>
      <c r="AL100" s="485">
        <v>231.43899999999999</v>
      </c>
      <c r="AM100" s="485">
        <v>229.816</v>
      </c>
      <c r="AN100" s="485">
        <v>227.70400000000001</v>
      </c>
      <c r="AO100" s="485">
        <v>226.69200000000001</v>
      </c>
      <c r="AP100" s="485">
        <v>225.28800000000001</v>
      </c>
      <c r="AQ100" s="485">
        <v>224.50299999999999</v>
      </c>
      <c r="AR100" s="485">
        <v>222.798</v>
      </c>
      <c r="AS100" s="485">
        <v>220.691</v>
      </c>
      <c r="AT100" s="485">
        <v>218.02699999999999</v>
      </c>
      <c r="AU100" s="485">
        <v>215.69499999999999</v>
      </c>
      <c r="AV100" s="485">
        <v>213.89</v>
      </c>
      <c r="AW100" s="485">
        <v>212.40199999999999</v>
      </c>
      <c r="AX100" s="485">
        <v>211.74199999999999</v>
      </c>
      <c r="AY100" s="485">
        <v>211.86600000000001</v>
      </c>
      <c r="AZ100" s="485">
        <v>213.834</v>
      </c>
      <c r="BA100" s="485">
        <v>215.08600000000001</v>
      </c>
      <c r="BB100" s="485">
        <v>215.04400000000001</v>
      </c>
      <c r="BC100" s="485">
        <v>213.63</v>
      </c>
      <c r="BD100" s="485">
        <v>210.88900000000001</v>
      </c>
      <c r="BE100" s="485">
        <v>201.86</v>
      </c>
      <c r="BF100" s="485">
        <v>195.816</v>
      </c>
    </row>
    <row r="101" spans="21:58" ht="14">
      <c r="U101" s="426"/>
      <c r="W101" s="451" t="s">
        <v>522</v>
      </c>
      <c r="X101" s="467" t="s">
        <v>558</v>
      </c>
      <c r="Y101" s="466"/>
      <c r="Z101" s="484"/>
      <c r="AA101" s="485">
        <v>3711.0720000000001</v>
      </c>
      <c r="AB101" s="485">
        <v>3878.2429999999999</v>
      </c>
      <c r="AC101" s="485">
        <v>3967.5520000000001</v>
      </c>
      <c r="AD101" s="485">
        <v>4001.64</v>
      </c>
      <c r="AE101" s="485">
        <v>4005.0680000000002</v>
      </c>
      <c r="AF101" s="485">
        <v>4001.6149999999998</v>
      </c>
      <c r="AG101" s="485">
        <v>3965.098</v>
      </c>
      <c r="AH101" s="485">
        <v>3870.8980000000001</v>
      </c>
      <c r="AI101" s="485">
        <v>3737.5729999999999</v>
      </c>
      <c r="AJ101" s="485">
        <v>3605.855</v>
      </c>
      <c r="AK101" s="485">
        <v>3480.4670000000001</v>
      </c>
      <c r="AL101" s="485">
        <v>3332.404</v>
      </c>
      <c r="AM101" s="485">
        <v>3128.6120000000001</v>
      </c>
      <c r="AN101" s="485">
        <v>2860.587</v>
      </c>
      <c r="AO101" s="485">
        <v>2692.0630000000001</v>
      </c>
      <c r="AP101" s="485">
        <v>2544.71</v>
      </c>
      <c r="AQ101" s="485">
        <v>2405.0320000000002</v>
      </c>
      <c r="AR101" s="485">
        <v>2307.8690000000001</v>
      </c>
      <c r="AS101" s="485">
        <v>2142.0940000000001</v>
      </c>
      <c r="AT101" s="485">
        <v>2039.7919999999999</v>
      </c>
      <c r="AU101" s="485">
        <v>1954.329</v>
      </c>
      <c r="AV101" s="485">
        <v>1896</v>
      </c>
      <c r="AW101" s="485">
        <v>1852.5709999999999</v>
      </c>
      <c r="AX101" s="485">
        <v>1824.126</v>
      </c>
      <c r="AY101" s="485">
        <v>1800.721</v>
      </c>
      <c r="AZ101" s="485">
        <v>1780.2249999999999</v>
      </c>
      <c r="BA101" s="485">
        <v>1766.7329999999999</v>
      </c>
      <c r="BB101" s="485">
        <v>1754.6469999999999</v>
      </c>
      <c r="BC101" s="485">
        <v>1749.114</v>
      </c>
      <c r="BD101" s="485">
        <v>1745.671</v>
      </c>
      <c r="BE101" s="485">
        <v>1748.367</v>
      </c>
      <c r="BF101" s="485">
        <v>1748.982</v>
      </c>
    </row>
    <row r="102" spans="21:58" ht="14">
      <c r="U102" s="426"/>
      <c r="W102" s="451"/>
      <c r="X102" s="467" t="s">
        <v>557</v>
      </c>
      <c r="Y102" s="466"/>
      <c r="Z102" s="484"/>
      <c r="AA102" s="485">
        <v>2164.232</v>
      </c>
      <c r="AB102" s="485">
        <v>2283.154</v>
      </c>
      <c r="AC102" s="485">
        <v>2354.0920000000001</v>
      </c>
      <c r="AD102" s="485">
        <v>2391.8150000000001</v>
      </c>
      <c r="AE102" s="485">
        <v>2478.8850000000002</v>
      </c>
      <c r="AF102" s="485">
        <v>2544.2199999999998</v>
      </c>
      <c r="AG102" s="485">
        <v>2601.509</v>
      </c>
      <c r="AH102" s="485">
        <v>2614.0659999999998</v>
      </c>
      <c r="AI102" s="485">
        <v>2584.3890000000001</v>
      </c>
      <c r="AJ102" s="485">
        <v>2551.4450000000002</v>
      </c>
      <c r="AK102" s="485">
        <v>2534.2049999999999</v>
      </c>
      <c r="AL102" s="485">
        <v>2498.002</v>
      </c>
      <c r="AM102" s="485">
        <v>2443.9630000000002</v>
      </c>
      <c r="AN102" s="485">
        <v>2384.0590000000002</v>
      </c>
      <c r="AO102" s="485">
        <v>2368.9369999999999</v>
      </c>
      <c r="AP102" s="485">
        <v>2350.2649999999999</v>
      </c>
      <c r="AQ102" s="485">
        <v>2330.7629999999999</v>
      </c>
      <c r="AR102" s="485">
        <v>2300.636</v>
      </c>
      <c r="AS102" s="485">
        <v>2205.672</v>
      </c>
      <c r="AT102" s="485">
        <v>2142.3789999999999</v>
      </c>
      <c r="AU102" s="485">
        <v>2105.402</v>
      </c>
      <c r="AV102" s="485">
        <v>2091.0320000000002</v>
      </c>
      <c r="AW102" s="485">
        <v>2086.0320000000002</v>
      </c>
      <c r="AX102" s="485">
        <v>2099.567</v>
      </c>
      <c r="AY102" s="485">
        <v>2116.212</v>
      </c>
      <c r="AZ102" s="485">
        <v>2130.431</v>
      </c>
      <c r="BA102" s="485">
        <v>2151.422</v>
      </c>
      <c r="BB102" s="485">
        <v>2169.165</v>
      </c>
      <c r="BC102" s="485">
        <v>2197.1819999999998</v>
      </c>
      <c r="BD102" s="485">
        <v>2222.9169999999999</v>
      </c>
      <c r="BE102" s="485">
        <v>2243.076</v>
      </c>
      <c r="BF102" s="485">
        <v>2258.3890000000001</v>
      </c>
    </row>
    <row r="103" spans="21:58" ht="14">
      <c r="U103" s="426"/>
      <c r="W103" s="434"/>
      <c r="X103" s="467" t="s">
        <v>556</v>
      </c>
      <c r="Y103" s="466"/>
      <c r="Z103" s="484"/>
      <c r="AA103" s="485">
        <v>628.16999999999996</v>
      </c>
      <c r="AB103" s="485">
        <v>665.90300000000002</v>
      </c>
      <c r="AC103" s="485">
        <v>695.947</v>
      </c>
      <c r="AD103" s="485">
        <v>724.54100000000005</v>
      </c>
      <c r="AE103" s="485">
        <v>757.41800000000001</v>
      </c>
      <c r="AF103" s="485">
        <v>804.37599999999998</v>
      </c>
      <c r="AG103" s="485">
        <v>848.84199999999998</v>
      </c>
      <c r="AH103" s="485">
        <v>889.55399999999997</v>
      </c>
      <c r="AI103" s="485">
        <v>935.40800000000002</v>
      </c>
      <c r="AJ103" s="485">
        <v>972.81100000000004</v>
      </c>
      <c r="AK103" s="485">
        <v>993.91200000000003</v>
      </c>
      <c r="AL103" s="485">
        <v>990.048</v>
      </c>
      <c r="AM103" s="485">
        <v>968.40200000000004</v>
      </c>
      <c r="AN103" s="485">
        <v>936.68299999999999</v>
      </c>
      <c r="AO103" s="485">
        <v>918.31500000000005</v>
      </c>
      <c r="AP103" s="485">
        <v>903.06299999999999</v>
      </c>
      <c r="AQ103" s="485">
        <v>890.17200000000003</v>
      </c>
      <c r="AR103" s="485">
        <v>875.41</v>
      </c>
      <c r="AS103" s="485">
        <v>843.71699999999998</v>
      </c>
      <c r="AT103" s="485">
        <v>829.54</v>
      </c>
      <c r="AU103" s="485">
        <v>819.91</v>
      </c>
      <c r="AV103" s="485">
        <v>814.49300000000005</v>
      </c>
      <c r="AW103" s="485">
        <v>813.72699999999998</v>
      </c>
      <c r="AX103" s="485">
        <v>817.529</v>
      </c>
      <c r="AY103" s="485">
        <v>821.84100000000001</v>
      </c>
      <c r="AZ103" s="485">
        <v>828.88699999999994</v>
      </c>
      <c r="BA103" s="485">
        <v>840.16600000000005</v>
      </c>
      <c r="BB103" s="485">
        <v>849.59699999999998</v>
      </c>
      <c r="BC103" s="485">
        <v>856.34699999999998</v>
      </c>
      <c r="BD103" s="485">
        <v>862.02300000000002</v>
      </c>
      <c r="BE103" s="485">
        <v>868.76099999999997</v>
      </c>
      <c r="BF103" s="485">
        <v>873.221</v>
      </c>
    </row>
    <row r="104" spans="21:58" ht="14">
      <c r="U104" s="426"/>
      <c r="W104" s="433" t="s">
        <v>554</v>
      </c>
      <c r="X104" s="468" t="s">
        <v>555</v>
      </c>
      <c r="Y104" s="466"/>
      <c r="Z104" s="484"/>
      <c r="AA104" s="485">
        <v>317.786</v>
      </c>
      <c r="AB104" s="485">
        <v>315.72500000000002</v>
      </c>
      <c r="AC104" s="485">
        <v>313.86700000000002</v>
      </c>
      <c r="AD104" s="485">
        <v>311.09199999999998</v>
      </c>
      <c r="AE104" s="485">
        <v>307.685</v>
      </c>
      <c r="AF104" s="485">
        <v>303.43700000000001</v>
      </c>
      <c r="AG104" s="485">
        <v>299.99400000000003</v>
      </c>
      <c r="AH104" s="485">
        <v>297.73399999999998</v>
      </c>
      <c r="AI104" s="485">
        <v>293.86399999999998</v>
      </c>
      <c r="AJ104" s="485">
        <v>289.49599999999998</v>
      </c>
      <c r="AK104" s="485">
        <v>285.92500000000001</v>
      </c>
      <c r="AL104" s="485">
        <v>286.93</v>
      </c>
      <c r="AM104" s="485">
        <v>289.339</v>
      </c>
      <c r="AN104" s="485">
        <v>291.947</v>
      </c>
      <c r="AO104" s="485">
        <v>293.51100000000002</v>
      </c>
      <c r="AP104" s="485">
        <v>294.92</v>
      </c>
      <c r="AQ104" s="485">
        <v>293.74900000000002</v>
      </c>
      <c r="AR104" s="485">
        <v>291.31400000000002</v>
      </c>
      <c r="AS104" s="485">
        <v>287.26600000000002</v>
      </c>
      <c r="AT104" s="485">
        <v>277.22300000000001</v>
      </c>
      <c r="AU104" s="485">
        <v>257.04700000000003</v>
      </c>
      <c r="AV104" s="485">
        <v>247.625</v>
      </c>
      <c r="AW104" s="485">
        <v>239.447</v>
      </c>
      <c r="AX104" s="485">
        <v>231.64500000000001</v>
      </c>
      <c r="AY104" s="485">
        <v>223.72200000000001</v>
      </c>
      <c r="AZ104" s="485">
        <v>215.77699999999999</v>
      </c>
      <c r="BA104" s="485">
        <v>207.46899999999999</v>
      </c>
      <c r="BB104" s="485">
        <v>193.99100000000001</v>
      </c>
      <c r="BC104" s="485">
        <v>177.578</v>
      </c>
      <c r="BD104" s="485">
        <v>160.654</v>
      </c>
      <c r="BE104" s="485">
        <v>144.89599999999999</v>
      </c>
      <c r="BF104" s="485">
        <v>133.02199999999999</v>
      </c>
    </row>
    <row r="105" spans="21:58" ht="14">
      <c r="U105" s="426"/>
      <c r="W105" s="471"/>
      <c r="X105" s="467" t="s">
        <v>560</v>
      </c>
      <c r="Y105" s="466"/>
      <c r="Z105" s="484"/>
      <c r="AA105" s="483">
        <v>5.0000000000000001E-3</v>
      </c>
      <c r="AB105" s="483">
        <v>5.0000000000000001E-3</v>
      </c>
      <c r="AC105" s="483">
        <v>8.0000000000000002E-3</v>
      </c>
      <c r="AD105" s="483">
        <v>1.2E-2</v>
      </c>
      <c r="AE105" s="483">
        <v>1.2E-2</v>
      </c>
      <c r="AF105" s="483">
        <v>0.01</v>
      </c>
      <c r="AG105" s="469">
        <v>2.5000000000000001E-2</v>
      </c>
      <c r="AH105" s="469">
        <v>6.0681635475645077E-2</v>
      </c>
      <c r="AI105" s="469">
        <v>9.7570471539093234E-2</v>
      </c>
      <c r="AJ105" s="469">
        <v>0.1377249859532351</v>
      </c>
      <c r="AK105" s="469">
        <v>0.19754021696849203</v>
      </c>
      <c r="AL105" s="469">
        <v>0.29957600380343175</v>
      </c>
      <c r="AM105" s="469">
        <v>0.41254181613865237</v>
      </c>
      <c r="AN105" s="469">
        <v>0.50841280200544581</v>
      </c>
      <c r="AO105" s="469">
        <v>0.57952461425422486</v>
      </c>
      <c r="AP105" s="469">
        <v>0.64187241215369317</v>
      </c>
      <c r="AQ105" s="469">
        <v>0.71008510178501971</v>
      </c>
      <c r="AR105" s="469">
        <v>0.7451411591822622</v>
      </c>
      <c r="AS105" s="469">
        <v>0.77856437740415785</v>
      </c>
      <c r="AT105" s="469">
        <v>0.77100000000000002</v>
      </c>
      <c r="AU105" s="469">
        <v>0.67700000000000005</v>
      </c>
      <c r="AV105" s="469">
        <v>0.55700000000000005</v>
      </c>
      <c r="AW105" s="469">
        <v>0.438</v>
      </c>
      <c r="AX105" s="469">
        <v>0.33300000000000002</v>
      </c>
      <c r="AY105" s="469">
        <v>0.247</v>
      </c>
      <c r="AZ105" s="469">
        <v>0.17699999999999999</v>
      </c>
      <c r="BA105" s="469">
        <v>0.13100000000000001</v>
      </c>
      <c r="BB105" s="469">
        <v>7.8E-2</v>
      </c>
      <c r="BC105" s="483">
        <v>0.03</v>
      </c>
      <c r="BD105" s="483">
        <v>2.1000000000000001E-2</v>
      </c>
      <c r="BE105" s="483">
        <v>1.0999999999999999E-2</v>
      </c>
      <c r="BF105" s="483">
        <v>8.0000000000000002E-3</v>
      </c>
    </row>
    <row r="106" spans="21:58" ht="14">
      <c r="U106" s="426"/>
      <c r="W106" s="451" t="s">
        <v>552</v>
      </c>
      <c r="X106" s="467" t="s">
        <v>559</v>
      </c>
      <c r="Y106" s="466"/>
      <c r="Z106" s="484"/>
      <c r="AA106" s="469" t="s">
        <v>514</v>
      </c>
      <c r="AB106" s="469" t="s">
        <v>514</v>
      </c>
      <c r="AC106" s="469">
        <v>1E-3</v>
      </c>
      <c r="AD106" s="469">
        <v>3.0000000000000001E-3</v>
      </c>
      <c r="AE106" s="469">
        <v>1.2999999999999999E-2</v>
      </c>
      <c r="AF106" s="483">
        <v>3.9E-2</v>
      </c>
      <c r="AG106" s="469">
        <v>8.5999999999999993E-2</v>
      </c>
      <c r="AH106" s="469">
        <v>0.10121476423045338</v>
      </c>
      <c r="AI106" s="469">
        <v>0.16274400311189868</v>
      </c>
      <c r="AJ106" s="469">
        <v>0.22972027488438432</v>
      </c>
      <c r="AK106" s="469">
        <v>0.32948990793966376</v>
      </c>
      <c r="AL106" s="469">
        <v>0.49968189480053593</v>
      </c>
      <c r="AM106" s="469">
        <v>0.68810476725591052</v>
      </c>
      <c r="AN106" s="469">
        <v>0.84801408998573713</v>
      </c>
      <c r="AO106" s="469">
        <v>0.96662601028655404</v>
      </c>
      <c r="AP106" s="469">
        <v>1.0706198729308034</v>
      </c>
      <c r="AQ106" s="469">
        <v>1.1843961619916152</v>
      </c>
      <c r="AR106" s="469">
        <v>1.242868392617885</v>
      </c>
      <c r="AS106" s="469">
        <v>1.2986171067986343</v>
      </c>
      <c r="AT106" s="469">
        <v>1.286</v>
      </c>
      <c r="AU106" s="469">
        <v>1.21</v>
      </c>
      <c r="AV106" s="469">
        <v>1.167</v>
      </c>
      <c r="AW106" s="469">
        <v>1.097</v>
      </c>
      <c r="AX106" s="469">
        <v>0.93799999999999994</v>
      </c>
      <c r="AY106" s="469">
        <v>0.83199999999999996</v>
      </c>
      <c r="AZ106" s="469">
        <v>0.70799999999999996</v>
      </c>
      <c r="BA106" s="469">
        <v>0.56699999999999995</v>
      </c>
      <c r="BB106" s="469">
        <v>0.39900000000000002</v>
      </c>
      <c r="BC106" s="469">
        <v>0.29599999999999999</v>
      </c>
      <c r="BD106" s="469">
        <v>0.23699999999999999</v>
      </c>
      <c r="BE106" s="469">
        <v>0.17199999999999999</v>
      </c>
      <c r="BF106" s="469">
        <v>0.11899999999999999</v>
      </c>
    </row>
    <row r="107" spans="21:58" ht="14">
      <c r="U107" s="426"/>
      <c r="W107" s="451"/>
      <c r="X107" s="472" t="s">
        <v>575</v>
      </c>
      <c r="Y107" s="466"/>
      <c r="Z107" s="484"/>
      <c r="AA107" s="483">
        <v>1.1630360531309296E-2</v>
      </c>
      <c r="AB107" s="469">
        <v>3.052969639468691E-2</v>
      </c>
      <c r="AC107" s="469">
        <v>7.9958728652751415E-2</v>
      </c>
      <c r="AD107" s="469">
        <v>0.16282504743833015</v>
      </c>
      <c r="AE107" s="469">
        <v>0.28494383301707782</v>
      </c>
      <c r="AF107" s="469">
        <v>0.51318965844402287</v>
      </c>
      <c r="AG107" s="469">
        <v>0.79449900379506644</v>
      </c>
      <c r="AH107" s="469">
        <v>1.2059983143882094</v>
      </c>
      <c r="AI107" s="469">
        <v>1.9391340277477633</v>
      </c>
      <c r="AJ107" s="469">
        <v>2.7371724510524267</v>
      </c>
      <c r="AK107" s="469">
        <v>3.9259516791286684</v>
      </c>
      <c r="AL107" s="469">
        <v>5.953830228638112</v>
      </c>
      <c r="AM107" s="469">
        <v>8.198934174698536</v>
      </c>
      <c r="AN107" s="469">
        <v>10.104292302372823</v>
      </c>
      <c r="AO107" s="469">
        <v>11.517581925055106</v>
      </c>
      <c r="AP107" s="469">
        <v>12.75669386696633</v>
      </c>
      <c r="AQ107" s="469">
        <v>14.112365777758569</v>
      </c>
      <c r="AR107" s="469">
        <v>14.809076500842806</v>
      </c>
      <c r="AS107" s="469">
        <v>15.473335868954489</v>
      </c>
      <c r="AT107" s="469">
        <v>15.323</v>
      </c>
      <c r="AU107" s="469">
        <v>15.015000000000001</v>
      </c>
      <c r="AV107" s="469">
        <v>14.456</v>
      </c>
      <c r="AW107" s="469">
        <v>13.74</v>
      </c>
      <c r="AX107" s="469">
        <v>12.898999999999999</v>
      </c>
      <c r="AY107" s="469">
        <v>12.084</v>
      </c>
      <c r="AZ107" s="469">
        <v>10.971</v>
      </c>
      <c r="BA107" s="469">
        <v>9.5009999999999994</v>
      </c>
      <c r="BB107" s="469">
        <v>8.2439999999999998</v>
      </c>
      <c r="BC107" s="469">
        <v>7.01</v>
      </c>
      <c r="BD107" s="469">
        <v>5.7489999999999997</v>
      </c>
      <c r="BE107" s="469">
        <v>4.8739999999999997</v>
      </c>
      <c r="BF107" s="469">
        <v>3.9279999999999999</v>
      </c>
    </row>
    <row r="108" spans="21:58" ht="14">
      <c r="U108" s="426"/>
      <c r="W108" s="434"/>
      <c r="X108" s="467" t="s">
        <v>556</v>
      </c>
      <c r="Y108" s="466"/>
      <c r="Z108" s="482"/>
      <c r="AA108" s="481">
        <v>4.3696394686907015E-3</v>
      </c>
      <c r="AB108" s="469">
        <v>1.1470303605313094E-2</v>
      </c>
      <c r="AC108" s="469">
        <v>3.0041271347248578E-2</v>
      </c>
      <c r="AD108" s="469">
        <v>6.1174952561669833E-2</v>
      </c>
      <c r="AE108" s="469">
        <v>0.1070561669829222</v>
      </c>
      <c r="AF108" s="469">
        <v>0.19281034155597723</v>
      </c>
      <c r="AG108" s="469">
        <v>0.29850099620493359</v>
      </c>
      <c r="AH108" s="469">
        <v>0.45310528590569221</v>
      </c>
      <c r="AI108" s="469">
        <v>0.72855149760124471</v>
      </c>
      <c r="AJ108" s="469">
        <v>1.0283822881099538</v>
      </c>
      <c r="AK108" s="469">
        <v>1.4750181959631758</v>
      </c>
      <c r="AL108" s="469">
        <v>2.2369118727579202</v>
      </c>
      <c r="AM108" s="469">
        <v>3.0804192419069021</v>
      </c>
      <c r="AN108" s="469">
        <v>3.7962808056359947</v>
      </c>
      <c r="AO108" s="469">
        <v>4.327267450404114</v>
      </c>
      <c r="AP108" s="469">
        <v>4.7928138479491729</v>
      </c>
      <c r="AQ108" s="469">
        <v>5.3021529584647968</v>
      </c>
      <c r="AR108" s="469">
        <v>5.5639139473570465</v>
      </c>
      <c r="AS108" s="469">
        <v>5.8134826468427194</v>
      </c>
      <c r="AT108" s="469">
        <v>5.7569999999999997</v>
      </c>
      <c r="AU108" s="469">
        <v>5.5940000000000003</v>
      </c>
      <c r="AV108" s="469">
        <v>5.4009999999999998</v>
      </c>
      <c r="AW108" s="469">
        <v>5.2080000000000002</v>
      </c>
      <c r="AX108" s="469">
        <v>4.8710000000000004</v>
      </c>
      <c r="AY108" s="469">
        <v>4.4340000000000002</v>
      </c>
      <c r="AZ108" s="469">
        <v>3.9140000000000001</v>
      </c>
      <c r="BA108" s="469">
        <v>3.3239999999999998</v>
      </c>
      <c r="BB108" s="469">
        <v>2.806</v>
      </c>
      <c r="BC108" s="469">
        <v>2.3370000000000002</v>
      </c>
      <c r="BD108" s="469">
        <v>1.944</v>
      </c>
      <c r="BE108" s="469">
        <v>1.5289999999999999</v>
      </c>
      <c r="BF108" s="469">
        <v>1.272</v>
      </c>
    </row>
    <row r="110" spans="21:58" ht="13.5" customHeight="1">
      <c r="U110" s="475" t="s">
        <v>574</v>
      </c>
      <c r="V110" s="425">
        <f>V89+1</f>
        <v>46</v>
      </c>
      <c r="W110" s="424" t="s">
        <v>579</v>
      </c>
      <c r="X110" s="423"/>
      <c r="Y110" s="423"/>
      <c r="Z110" s="423"/>
      <c r="AA110" s="423"/>
      <c r="AB110" s="423"/>
      <c r="AC110" s="423"/>
      <c r="AD110" s="423"/>
      <c r="AE110" s="423"/>
      <c r="AF110" s="423"/>
      <c r="AG110" s="423"/>
      <c r="AH110" s="423"/>
      <c r="AI110" s="423"/>
      <c r="AJ110" s="423"/>
      <c r="AK110" s="423"/>
      <c r="AL110" s="423"/>
      <c r="AM110" s="423"/>
      <c r="AN110" s="423"/>
      <c r="AO110" s="423"/>
      <c r="AP110" s="423"/>
      <c r="AQ110" s="423"/>
      <c r="AR110" s="423"/>
      <c r="AS110" s="423"/>
      <c r="AT110" s="423"/>
      <c r="AU110" s="423"/>
      <c r="AV110" s="423"/>
      <c r="AW110" s="423"/>
      <c r="AX110" s="423"/>
      <c r="AY110" s="423"/>
      <c r="AZ110" s="423"/>
      <c r="BA110" s="423"/>
      <c r="BB110" s="423"/>
      <c r="BC110" s="423"/>
      <c r="BD110" s="423"/>
      <c r="BE110" s="423"/>
      <c r="BF110" s="423"/>
    </row>
    <row r="111" spans="21:58" ht="14">
      <c r="U111" s="426"/>
      <c r="W111" s="420" t="s">
        <v>572</v>
      </c>
      <c r="X111" s="421" t="s">
        <v>571</v>
      </c>
      <c r="Y111" s="422"/>
      <c r="Z111" s="474" t="s">
        <v>570</v>
      </c>
      <c r="AA111" s="419">
        <v>1990</v>
      </c>
      <c r="AB111" s="419">
        <f t="shared" ref="AB111:BF111" si="8">AA111+1</f>
        <v>1991</v>
      </c>
      <c r="AC111" s="419">
        <f t="shared" si="8"/>
        <v>1992</v>
      </c>
      <c r="AD111" s="419">
        <f t="shared" si="8"/>
        <v>1993</v>
      </c>
      <c r="AE111" s="419">
        <f t="shared" si="8"/>
        <v>1994</v>
      </c>
      <c r="AF111" s="419">
        <f t="shared" si="8"/>
        <v>1995</v>
      </c>
      <c r="AG111" s="419">
        <f t="shared" si="8"/>
        <v>1996</v>
      </c>
      <c r="AH111" s="419">
        <f t="shared" si="8"/>
        <v>1997</v>
      </c>
      <c r="AI111" s="419">
        <f t="shared" si="8"/>
        <v>1998</v>
      </c>
      <c r="AJ111" s="419">
        <f t="shared" si="8"/>
        <v>1999</v>
      </c>
      <c r="AK111" s="419">
        <f t="shared" si="8"/>
        <v>2000</v>
      </c>
      <c r="AL111" s="419">
        <f t="shared" si="8"/>
        <v>2001</v>
      </c>
      <c r="AM111" s="419">
        <f t="shared" si="8"/>
        <v>2002</v>
      </c>
      <c r="AN111" s="419">
        <f t="shared" si="8"/>
        <v>2003</v>
      </c>
      <c r="AO111" s="419">
        <f t="shared" si="8"/>
        <v>2004</v>
      </c>
      <c r="AP111" s="419">
        <f t="shared" si="8"/>
        <v>2005</v>
      </c>
      <c r="AQ111" s="419">
        <f t="shared" si="8"/>
        <v>2006</v>
      </c>
      <c r="AR111" s="419">
        <f t="shared" si="8"/>
        <v>2007</v>
      </c>
      <c r="AS111" s="419">
        <f t="shared" si="8"/>
        <v>2008</v>
      </c>
      <c r="AT111" s="419">
        <f t="shared" si="8"/>
        <v>2009</v>
      </c>
      <c r="AU111" s="419">
        <f t="shared" si="8"/>
        <v>2010</v>
      </c>
      <c r="AV111" s="419">
        <f t="shared" si="8"/>
        <v>2011</v>
      </c>
      <c r="AW111" s="419">
        <f t="shared" si="8"/>
        <v>2012</v>
      </c>
      <c r="AX111" s="419">
        <f t="shared" si="8"/>
        <v>2013</v>
      </c>
      <c r="AY111" s="419">
        <f t="shared" si="8"/>
        <v>2014</v>
      </c>
      <c r="AZ111" s="419">
        <f t="shared" si="8"/>
        <v>2015</v>
      </c>
      <c r="BA111" s="419">
        <f t="shared" si="8"/>
        <v>2016</v>
      </c>
      <c r="BB111" s="419">
        <f t="shared" si="8"/>
        <v>2017</v>
      </c>
      <c r="BC111" s="419">
        <f t="shared" si="8"/>
        <v>2018</v>
      </c>
      <c r="BD111" s="419">
        <f t="shared" si="8"/>
        <v>2019</v>
      </c>
      <c r="BE111" s="419">
        <f t="shared" si="8"/>
        <v>2020</v>
      </c>
      <c r="BF111" s="419">
        <f t="shared" si="8"/>
        <v>2021</v>
      </c>
    </row>
    <row r="112" spans="21:58" ht="14">
      <c r="U112" s="426"/>
      <c r="W112" s="471"/>
      <c r="X112" s="467" t="s">
        <v>569</v>
      </c>
      <c r="Y112" s="466"/>
      <c r="Z112" s="480"/>
      <c r="AA112" s="469">
        <v>5.8189267405041152</v>
      </c>
      <c r="AB112" s="469">
        <v>6.3781237766189998</v>
      </c>
      <c r="AC112" s="469">
        <v>6.7424942485947499</v>
      </c>
      <c r="AD112" s="469">
        <v>6.7407722782065607</v>
      </c>
      <c r="AE112" s="469">
        <v>6.7477477847168048</v>
      </c>
      <c r="AF112" s="469">
        <v>6.8264546813498628</v>
      </c>
      <c r="AG112" s="469">
        <v>6.9272939762769541</v>
      </c>
      <c r="AH112" s="469">
        <v>6.9309770590307291</v>
      </c>
      <c r="AI112" s="469">
        <v>6.930375868953913</v>
      </c>
      <c r="AJ112" s="469">
        <v>7.1045075924919026</v>
      </c>
      <c r="AK112" s="469">
        <v>7.1830976282403771</v>
      </c>
      <c r="AL112" s="469">
        <v>7.3191626279556274</v>
      </c>
      <c r="AM112" s="469">
        <v>7.3568752250147611</v>
      </c>
      <c r="AN112" s="469">
        <v>7.4289820327326819</v>
      </c>
      <c r="AO112" s="469">
        <v>7.4273140375595821</v>
      </c>
      <c r="AP112" s="469">
        <v>7.3927870343593458</v>
      </c>
      <c r="AQ112" s="469">
        <v>7.3566881663320567</v>
      </c>
      <c r="AR112" s="469">
        <v>7.4865518000922631</v>
      </c>
      <c r="AS112" s="469">
        <v>7.4305514132070698</v>
      </c>
      <c r="AT112" s="469">
        <v>7.604542954023743</v>
      </c>
      <c r="AU112" s="469">
        <v>7.5893503227194286</v>
      </c>
      <c r="AV112" s="469">
        <v>7.4048832281586332</v>
      </c>
      <c r="AW112" s="469">
        <v>7.5643551619343379</v>
      </c>
      <c r="AX112" s="469">
        <v>7.4271681159370146</v>
      </c>
      <c r="AY112" s="469">
        <v>7.454927991510754</v>
      </c>
      <c r="AZ112" s="469">
        <v>7.4779871926788379</v>
      </c>
      <c r="BA112" s="469">
        <v>7.7959082473570671</v>
      </c>
      <c r="BB112" s="469">
        <v>7.9884736034317347</v>
      </c>
      <c r="BC112" s="469">
        <v>8.078962438924119</v>
      </c>
      <c r="BD112" s="469">
        <v>8.0387705565891743</v>
      </c>
      <c r="BE112" s="469">
        <v>7.1494253662239382</v>
      </c>
      <c r="BF112" s="469">
        <v>6.9597809446377381</v>
      </c>
    </row>
    <row r="113" spans="21:58" ht="14">
      <c r="U113" s="426"/>
      <c r="W113" s="451"/>
      <c r="X113" s="472" t="s">
        <v>578</v>
      </c>
      <c r="Y113" s="466"/>
      <c r="Z113" s="478"/>
      <c r="AA113" s="469">
        <v>9.3652582447625932</v>
      </c>
      <c r="AB113" s="469">
        <v>9.4424748649357078</v>
      </c>
      <c r="AC113" s="469">
        <v>9.4170953502370125</v>
      </c>
      <c r="AD113" s="469">
        <v>8.9742162540844674</v>
      </c>
      <c r="AE113" s="469">
        <v>8.9932964025956483</v>
      </c>
      <c r="AF113" s="469">
        <v>8.9787354705094362</v>
      </c>
      <c r="AG113" s="469">
        <v>8.8857627481718513</v>
      </c>
      <c r="AH113" s="469">
        <v>8.9870545905894588</v>
      </c>
      <c r="AI113" s="469">
        <v>8.9318198229209305</v>
      </c>
      <c r="AJ113" s="469">
        <v>9.127959029586922</v>
      </c>
      <c r="AK113" s="469">
        <v>9.072772797777418</v>
      </c>
      <c r="AL113" s="469">
        <v>9.2817718943757299</v>
      </c>
      <c r="AM113" s="469">
        <v>9.1840930683428681</v>
      </c>
      <c r="AN113" s="469">
        <v>9.0595997143212443</v>
      </c>
      <c r="AO113" s="469">
        <v>8.9234198398714906</v>
      </c>
      <c r="AP113" s="469">
        <v>8.6905729762495998</v>
      </c>
      <c r="AQ113" s="469">
        <v>8.5870526130694778</v>
      </c>
      <c r="AR113" s="469">
        <v>8.6109842308371274</v>
      </c>
      <c r="AS113" s="469">
        <v>8.4213142152185281</v>
      </c>
      <c r="AT113" s="469">
        <v>8.5238023125493356</v>
      </c>
      <c r="AU113" s="469">
        <v>8.4831153407972444</v>
      </c>
      <c r="AV113" s="469">
        <v>8.6982732009203367</v>
      </c>
      <c r="AW113" s="469">
        <v>8.7300552458297709</v>
      </c>
      <c r="AX113" s="469">
        <v>8.6431784507053688</v>
      </c>
      <c r="AY113" s="469">
        <v>8.3425410523258794</v>
      </c>
      <c r="AZ113" s="469">
        <v>8.348073662367284</v>
      </c>
      <c r="BA113" s="469">
        <v>8.4085293086504969</v>
      </c>
      <c r="BB113" s="469">
        <v>8.4853284093106591</v>
      </c>
      <c r="BC113" s="469">
        <v>8.6479987173063115</v>
      </c>
      <c r="BD113" s="469">
        <v>8.5932164145317227</v>
      </c>
      <c r="BE113" s="469">
        <v>7.5908388127154325</v>
      </c>
      <c r="BF113" s="469">
        <v>7.310404669010758</v>
      </c>
    </row>
    <row r="114" spans="21:58" ht="16">
      <c r="U114" s="426"/>
      <c r="W114" s="451"/>
      <c r="X114" s="472" t="s">
        <v>577</v>
      </c>
      <c r="Y114" s="466"/>
      <c r="Z114" s="478"/>
      <c r="AA114" s="469" t="s">
        <v>514</v>
      </c>
      <c r="AB114" s="469" t="s">
        <v>514</v>
      </c>
      <c r="AC114" s="469" t="s">
        <v>514</v>
      </c>
      <c r="AD114" s="469" t="s">
        <v>514</v>
      </c>
      <c r="AE114" s="469" t="s">
        <v>514</v>
      </c>
      <c r="AF114" s="469" t="s">
        <v>514</v>
      </c>
      <c r="AG114" s="469" t="s">
        <v>514</v>
      </c>
      <c r="AH114" s="469" t="s">
        <v>514</v>
      </c>
      <c r="AI114" s="469" t="s">
        <v>514</v>
      </c>
      <c r="AJ114" s="469" t="s">
        <v>514</v>
      </c>
      <c r="AK114" s="469" t="s">
        <v>514</v>
      </c>
      <c r="AL114" s="469" t="s">
        <v>514</v>
      </c>
      <c r="AM114" s="469" t="s">
        <v>514</v>
      </c>
      <c r="AN114" s="469">
        <v>10.100729019661143</v>
      </c>
      <c r="AO114" s="469">
        <v>10.100729019661143</v>
      </c>
      <c r="AP114" s="469">
        <v>10.100729019661143</v>
      </c>
      <c r="AQ114" s="469">
        <v>10.100729019661143</v>
      </c>
      <c r="AR114" s="469">
        <v>10.100729019661141</v>
      </c>
      <c r="AS114" s="469">
        <v>10.100729019661143</v>
      </c>
      <c r="AT114" s="469">
        <v>10.100729019661143</v>
      </c>
      <c r="AU114" s="469">
        <v>10.207656375410661</v>
      </c>
      <c r="AV114" s="469">
        <v>9.6934746076617593</v>
      </c>
      <c r="AW114" s="469">
        <v>10.319671423820756</v>
      </c>
      <c r="AX114" s="469">
        <v>10.031908757834373</v>
      </c>
      <c r="AY114" s="469">
        <v>10.250933933578169</v>
      </c>
      <c r="AZ114" s="469">
        <v>10.480447044960849</v>
      </c>
      <c r="BA114" s="469">
        <v>10.266004692961841</v>
      </c>
      <c r="BB114" s="469">
        <v>10.364377627333237</v>
      </c>
      <c r="BC114" s="469">
        <v>10.457169149025647</v>
      </c>
      <c r="BD114" s="469">
        <v>10.457147859477793</v>
      </c>
      <c r="BE114" s="469">
        <v>9.0467258185054309</v>
      </c>
      <c r="BF114" s="469">
        <v>8.7933720568319362</v>
      </c>
    </row>
    <row r="115" spans="21:58" ht="14">
      <c r="U115" s="426"/>
      <c r="W115" s="451"/>
      <c r="X115" s="467" t="s">
        <v>559</v>
      </c>
      <c r="Y115" s="466"/>
      <c r="Z115" s="478"/>
      <c r="AA115" s="469">
        <v>11.899735091599453</v>
      </c>
      <c r="AB115" s="469">
        <v>12.002089575990333</v>
      </c>
      <c r="AC115" s="469">
        <v>11.344324106938169</v>
      </c>
      <c r="AD115" s="469">
        <v>9.6350531157733119</v>
      </c>
      <c r="AE115" s="469">
        <v>9.5425227688459238</v>
      </c>
      <c r="AF115" s="469">
        <v>9.2754479137408907</v>
      </c>
      <c r="AG115" s="469">
        <v>8.760208960490484</v>
      </c>
      <c r="AH115" s="469">
        <v>9.1172604889634101</v>
      </c>
      <c r="AI115" s="469">
        <v>8.5484299819374794</v>
      </c>
      <c r="AJ115" s="469">
        <v>9.7005244186542647</v>
      </c>
      <c r="AK115" s="469">
        <v>9.0491713081267466</v>
      </c>
      <c r="AL115" s="469">
        <v>9.443057266985214</v>
      </c>
      <c r="AM115" s="469">
        <v>8.4121361314188903</v>
      </c>
      <c r="AN115" s="469">
        <v>8.5433255764071117</v>
      </c>
      <c r="AO115" s="469">
        <v>8.0551842076526903</v>
      </c>
      <c r="AP115" s="469">
        <v>8.6383890422502123</v>
      </c>
      <c r="AQ115" s="469">
        <v>9.0940083634908451</v>
      </c>
      <c r="AR115" s="469">
        <v>10.067207427697959</v>
      </c>
      <c r="AS115" s="469">
        <v>9.5314527428251345</v>
      </c>
      <c r="AT115" s="469">
        <v>9.8847681843253152</v>
      </c>
      <c r="AU115" s="469">
        <v>34.737588955574111</v>
      </c>
      <c r="AV115" s="469">
        <v>22.805512254279787</v>
      </c>
      <c r="AW115" s="469">
        <v>15.841220736892645</v>
      </c>
      <c r="AX115" s="469">
        <v>14.882204870553993</v>
      </c>
      <c r="AY115" s="469">
        <v>14.232904531382033</v>
      </c>
      <c r="AZ115" s="469">
        <v>14.463609290715562</v>
      </c>
      <c r="BA115" s="469">
        <v>13.570061749659672</v>
      </c>
      <c r="BB115" s="469">
        <v>12.945438738208772</v>
      </c>
      <c r="BC115" s="469">
        <v>12.707927345504443</v>
      </c>
      <c r="BD115" s="469">
        <v>12.527348432721388</v>
      </c>
      <c r="BE115" s="469">
        <v>9.3414513921633198</v>
      </c>
      <c r="BF115" s="469">
        <v>10.077259686505183</v>
      </c>
    </row>
    <row r="116" spans="21:58" ht="14">
      <c r="U116" s="426"/>
      <c r="W116" s="451" t="s">
        <v>564</v>
      </c>
      <c r="X116" s="467" t="s">
        <v>563</v>
      </c>
      <c r="Y116" s="466"/>
      <c r="Z116" s="478"/>
      <c r="AA116" s="469">
        <v>7.3675821050332519</v>
      </c>
      <c r="AB116" s="469">
        <v>7.4792293066299855</v>
      </c>
      <c r="AC116" s="469">
        <v>7.6689934368058577</v>
      </c>
      <c r="AD116" s="469">
        <v>7.7248144325536225</v>
      </c>
      <c r="AE116" s="469">
        <v>7.7236066909425283</v>
      </c>
      <c r="AF116" s="469">
        <v>7.8954032344981266</v>
      </c>
      <c r="AG116" s="469">
        <v>7.9348966577704827</v>
      </c>
      <c r="AH116" s="469">
        <v>7.9031584133795167</v>
      </c>
      <c r="AI116" s="469">
        <v>7.9006599992007738</v>
      </c>
      <c r="AJ116" s="469">
        <v>7.923764454250442</v>
      </c>
      <c r="AK116" s="469">
        <v>7.989193263555463</v>
      </c>
      <c r="AL116" s="469">
        <v>7.9406532299055312</v>
      </c>
      <c r="AM116" s="469">
        <v>7.9395962342994624</v>
      </c>
      <c r="AN116" s="469">
        <v>8.1418406545082469</v>
      </c>
      <c r="AO116" s="469">
        <v>8.2355272789576599</v>
      </c>
      <c r="AP116" s="469">
        <v>8.2043202438606215</v>
      </c>
      <c r="AQ116" s="469">
        <v>8.2228995510666927</v>
      </c>
      <c r="AR116" s="469">
        <v>8.3029059862416439</v>
      </c>
      <c r="AS116" s="469">
        <v>8.373817152207879</v>
      </c>
      <c r="AT116" s="469">
        <v>8.3756482605293563</v>
      </c>
      <c r="AU116" s="469">
        <v>8.4136226836571595</v>
      </c>
      <c r="AV116" s="469">
        <v>8.2445632254949555</v>
      </c>
      <c r="AW116" s="469">
        <v>8.5573772862111905</v>
      </c>
      <c r="AX116" s="469">
        <v>8.8905645162864673</v>
      </c>
      <c r="AY116" s="469">
        <v>9.0130264293860591</v>
      </c>
      <c r="AZ116" s="469">
        <v>8.9051851438033029</v>
      </c>
      <c r="BA116" s="469">
        <v>9.0645161098785891</v>
      </c>
      <c r="BB116" s="469">
        <v>9.0101431773567775</v>
      </c>
      <c r="BC116" s="469">
        <v>8.764675620884951</v>
      </c>
      <c r="BD116" s="469">
        <v>8.631530352154714</v>
      </c>
      <c r="BE116" s="469">
        <v>8.0164999760985385</v>
      </c>
      <c r="BF116" s="469">
        <v>7.5255673116293549</v>
      </c>
    </row>
    <row r="117" spans="21:58" ht="14">
      <c r="U117" s="426"/>
      <c r="W117" s="451"/>
      <c r="X117" s="467" t="s">
        <v>558</v>
      </c>
      <c r="Y117" s="466"/>
      <c r="Z117" s="478"/>
      <c r="AA117" s="469">
        <v>10.27330788892205</v>
      </c>
      <c r="AB117" s="469">
        <v>10.424433130613794</v>
      </c>
      <c r="AC117" s="469">
        <v>9.5914107877122365</v>
      </c>
      <c r="AD117" s="469">
        <v>9.5517914401245783</v>
      </c>
      <c r="AE117" s="469">
        <v>9.2620554960623345</v>
      </c>
      <c r="AF117" s="469">
        <v>9.4635439872604969</v>
      </c>
      <c r="AG117" s="469">
        <v>9.3445798789138674</v>
      </c>
      <c r="AH117" s="469">
        <v>9.2143796160537086</v>
      </c>
      <c r="AI117" s="469">
        <v>9.9380800277882635</v>
      </c>
      <c r="AJ117" s="469">
        <v>10.015212348227713</v>
      </c>
      <c r="AK117" s="469">
        <v>10.300065207046122</v>
      </c>
      <c r="AL117" s="469">
        <v>10.44143934379605</v>
      </c>
      <c r="AM117" s="469">
        <v>10.668580343712618</v>
      </c>
      <c r="AN117" s="469">
        <v>10.965315114601635</v>
      </c>
      <c r="AO117" s="469">
        <v>10.672136586759438</v>
      </c>
      <c r="AP117" s="469">
        <v>10.490452953367043</v>
      </c>
      <c r="AQ117" s="469">
        <v>10.713947205999661</v>
      </c>
      <c r="AR117" s="469">
        <v>10.794206226274715</v>
      </c>
      <c r="AS117" s="469">
        <v>10.875208958751447</v>
      </c>
      <c r="AT117" s="469">
        <v>11.002367595646742</v>
      </c>
      <c r="AU117" s="469">
        <v>12.171205054837529</v>
      </c>
      <c r="AV117" s="469">
        <v>12.720148188681588</v>
      </c>
      <c r="AW117" s="469">
        <v>12.952439859668246</v>
      </c>
      <c r="AX117" s="469">
        <v>13.073667195848515</v>
      </c>
      <c r="AY117" s="469">
        <v>13.167010836993404</v>
      </c>
      <c r="AZ117" s="469">
        <v>13.136127559696167</v>
      </c>
      <c r="BA117" s="469">
        <v>12.267398810777113</v>
      </c>
      <c r="BB117" s="469">
        <v>12.23007322315912</v>
      </c>
      <c r="BC117" s="469">
        <v>12.254996265140846</v>
      </c>
      <c r="BD117" s="469">
        <v>12.297023315510604</v>
      </c>
      <c r="BE117" s="469">
        <v>11.738132695275146</v>
      </c>
      <c r="BF117" s="469">
        <v>10.865716967314768</v>
      </c>
    </row>
    <row r="118" spans="21:58" ht="14">
      <c r="U118" s="426"/>
      <c r="W118" s="451"/>
      <c r="X118" s="467" t="s">
        <v>557</v>
      </c>
      <c r="Y118" s="466"/>
      <c r="Z118" s="478"/>
      <c r="AA118" s="469">
        <v>8.8204729912279074</v>
      </c>
      <c r="AB118" s="469">
        <v>8.7342909669821722</v>
      </c>
      <c r="AC118" s="469">
        <v>8.3870587221080477</v>
      </c>
      <c r="AD118" s="469">
        <v>8.1763557282901456</v>
      </c>
      <c r="AE118" s="469">
        <v>8.0125675986202189</v>
      </c>
      <c r="AF118" s="469">
        <v>7.6764972949082217</v>
      </c>
      <c r="AG118" s="469">
        <v>7.3561674991416002</v>
      </c>
      <c r="AH118" s="469">
        <v>7.193460182971096</v>
      </c>
      <c r="AI118" s="469">
        <v>7.3337955970437889</v>
      </c>
      <c r="AJ118" s="469">
        <v>6.9429725050681137</v>
      </c>
      <c r="AK118" s="469">
        <v>6.934187579397995</v>
      </c>
      <c r="AL118" s="469">
        <v>6.5360790470944954</v>
      </c>
      <c r="AM118" s="469">
        <v>6.5163182411315796</v>
      </c>
      <c r="AN118" s="469">
        <v>6.228789212093651</v>
      </c>
      <c r="AO118" s="469">
        <v>6.6914255987019873</v>
      </c>
      <c r="AP118" s="469">
        <v>6.7158920429709852</v>
      </c>
      <c r="AQ118" s="469">
        <v>7.1354719972238154</v>
      </c>
      <c r="AR118" s="469">
        <v>7.3959679190844518</v>
      </c>
      <c r="AS118" s="469">
        <v>7.4372000744089455</v>
      </c>
      <c r="AT118" s="469">
        <v>7.2526380801359283</v>
      </c>
      <c r="AU118" s="469">
        <v>11.007102363190274</v>
      </c>
      <c r="AV118" s="469">
        <v>10.736928816547719</v>
      </c>
      <c r="AW118" s="469">
        <v>10.91231434010813</v>
      </c>
      <c r="AX118" s="469">
        <v>9.8750128000084931</v>
      </c>
      <c r="AY118" s="469">
        <v>9.1630082120413441</v>
      </c>
      <c r="AZ118" s="469">
        <v>9.3622558209616127</v>
      </c>
      <c r="BA118" s="469">
        <v>9.0019860398486085</v>
      </c>
      <c r="BB118" s="469">
        <v>8.6935702227887663</v>
      </c>
      <c r="BC118" s="469">
        <v>8.6925720922209475</v>
      </c>
      <c r="BD118" s="469">
        <v>8.7461255796507427</v>
      </c>
      <c r="BE118" s="469">
        <v>7.4321140455300618</v>
      </c>
      <c r="BF118" s="469">
        <v>7.4682464675325404</v>
      </c>
    </row>
    <row r="119" spans="21:58" ht="14">
      <c r="U119" s="426"/>
      <c r="W119" s="434"/>
      <c r="X119" s="467" t="s">
        <v>556</v>
      </c>
      <c r="Y119" s="466"/>
      <c r="Z119" s="478"/>
      <c r="AA119" s="469">
        <v>4.7117263821075888</v>
      </c>
      <c r="AB119" s="469">
        <v>4.3067941846608875</v>
      </c>
      <c r="AC119" s="469">
        <v>4.5765825575487336</v>
      </c>
      <c r="AD119" s="469">
        <v>4.3024306893450452</v>
      </c>
      <c r="AE119" s="469">
        <v>3.9313216333556835</v>
      </c>
      <c r="AF119" s="469">
        <v>3.4991242712049369</v>
      </c>
      <c r="AG119" s="469">
        <v>3.2833365275816004</v>
      </c>
      <c r="AH119" s="469">
        <v>3.1043695541573708</v>
      </c>
      <c r="AI119" s="469">
        <v>3.0113009999678866</v>
      </c>
      <c r="AJ119" s="469">
        <v>3.1044713325586955</v>
      </c>
      <c r="AK119" s="469">
        <v>3.2626326031647852</v>
      </c>
      <c r="AL119" s="469">
        <v>3.1153118144851386</v>
      </c>
      <c r="AM119" s="469">
        <v>3.3548441662747321</v>
      </c>
      <c r="AN119" s="469">
        <v>3.6733957148861727</v>
      </c>
      <c r="AO119" s="469">
        <v>3.8704103200472955</v>
      </c>
      <c r="AP119" s="469">
        <v>3.8611781617232208</v>
      </c>
      <c r="AQ119" s="469">
        <v>4.1240380816121327</v>
      </c>
      <c r="AR119" s="469">
        <v>4.4824803536273397</v>
      </c>
      <c r="AS119" s="469">
        <v>4.8617418364064768</v>
      </c>
      <c r="AT119" s="469">
        <v>5.1615815929853106</v>
      </c>
      <c r="AU119" s="469">
        <v>9.8888331867857708</v>
      </c>
      <c r="AV119" s="469">
        <v>9.4887506324968669</v>
      </c>
      <c r="AW119" s="469">
        <v>9.3685708347357082</v>
      </c>
      <c r="AX119" s="469">
        <v>8.9338278940941738</v>
      </c>
      <c r="AY119" s="469">
        <v>8.43109092007019</v>
      </c>
      <c r="AZ119" s="469">
        <v>8.2996682013582497</v>
      </c>
      <c r="BA119" s="469">
        <v>8.0642736132682948</v>
      </c>
      <c r="BB119" s="469">
        <v>8.2044059582813063</v>
      </c>
      <c r="BC119" s="469">
        <v>8.2555232696943772</v>
      </c>
      <c r="BD119" s="469">
        <v>8.201421249366172</v>
      </c>
      <c r="BE119" s="469">
        <v>7.3786363407503561</v>
      </c>
      <c r="BF119" s="469">
        <v>8.0030988733074064</v>
      </c>
    </row>
    <row r="120" spans="21:58" ht="14">
      <c r="U120" s="426"/>
      <c r="W120" s="471"/>
      <c r="X120" s="467" t="s">
        <v>560</v>
      </c>
      <c r="Y120" s="466"/>
      <c r="Z120" s="479" t="s">
        <v>576</v>
      </c>
      <c r="AA120" s="469">
        <v>13.301748032140432</v>
      </c>
      <c r="AB120" s="469">
        <v>12.221933749298888</v>
      </c>
      <c r="AC120" s="469">
        <v>12.418477685616907</v>
      </c>
      <c r="AD120" s="469">
        <v>13.481955578408591</v>
      </c>
      <c r="AE120" s="469">
        <v>12.376924529586047</v>
      </c>
      <c r="AF120" s="469">
        <v>12.781712412421728</v>
      </c>
      <c r="AG120" s="469">
        <v>13.178311678514701</v>
      </c>
      <c r="AH120" s="469">
        <v>12.478056327880308</v>
      </c>
      <c r="AI120" s="469">
        <v>12.530124683932176</v>
      </c>
      <c r="AJ120" s="469">
        <v>12.961826818942674</v>
      </c>
      <c r="AK120" s="469">
        <v>13.031923258471309</v>
      </c>
      <c r="AL120" s="469">
        <v>13.675060462459159</v>
      </c>
      <c r="AM120" s="469">
        <v>14.01816095696533</v>
      </c>
      <c r="AN120" s="469">
        <v>14.212761668895252</v>
      </c>
      <c r="AO120" s="469">
        <v>13.456181115188986</v>
      </c>
      <c r="AP120" s="469">
        <v>13.701921841604543</v>
      </c>
      <c r="AQ120" s="469">
        <v>13.085240187226324</v>
      </c>
      <c r="AR120" s="469">
        <v>13.566499692971993</v>
      </c>
      <c r="AS120" s="469">
        <v>13.070691352180587</v>
      </c>
      <c r="AT120" s="469">
        <v>13.237923644209095</v>
      </c>
      <c r="AU120" s="469">
        <v>11.439320621589053</v>
      </c>
      <c r="AV120" s="469">
        <v>11.696488015874113</v>
      </c>
      <c r="AW120" s="469">
        <v>11.37849940695995</v>
      </c>
      <c r="AX120" s="469">
        <v>11.05645244103307</v>
      </c>
      <c r="AY120" s="469">
        <v>10.350790191738474</v>
      </c>
      <c r="AZ120" s="469">
        <v>10.100909798323162</v>
      </c>
      <c r="BA120" s="469">
        <v>9.7055362090306563</v>
      </c>
      <c r="BB120" s="469">
        <v>9.9722234770202558</v>
      </c>
      <c r="BC120" s="469">
        <v>10.193944017762165</v>
      </c>
      <c r="BD120" s="469">
        <v>10.476249169445296</v>
      </c>
      <c r="BE120" s="469">
        <v>9.1712164974283663</v>
      </c>
      <c r="BF120" s="469">
        <v>9.2634622760432546</v>
      </c>
    </row>
    <row r="121" spans="21:58" ht="14">
      <c r="U121" s="426"/>
      <c r="W121" s="451"/>
      <c r="X121" s="467" t="s">
        <v>559</v>
      </c>
      <c r="Y121" s="470"/>
      <c r="Z121" s="478"/>
      <c r="AA121" s="469">
        <v>28.917559784842311</v>
      </c>
      <c r="AB121" s="469">
        <v>28.855780933224384</v>
      </c>
      <c r="AC121" s="469">
        <v>28.282438592189692</v>
      </c>
      <c r="AD121" s="469">
        <v>27.873589196347019</v>
      </c>
      <c r="AE121" s="469">
        <v>27.615745730011295</v>
      </c>
      <c r="AF121" s="469">
        <v>27.627356425125619</v>
      </c>
      <c r="AG121" s="469">
        <v>27.479498553140758</v>
      </c>
      <c r="AH121" s="469">
        <v>27.425164119192381</v>
      </c>
      <c r="AI121" s="469">
        <v>27.256058624000566</v>
      </c>
      <c r="AJ121" s="469">
        <v>27.747137684912772</v>
      </c>
      <c r="AK121" s="469">
        <v>27.858735836996175</v>
      </c>
      <c r="AL121" s="469">
        <v>28.625328152763991</v>
      </c>
      <c r="AM121" s="469">
        <v>28.386228691448519</v>
      </c>
      <c r="AN121" s="469">
        <v>28.673859088961176</v>
      </c>
      <c r="AO121" s="469">
        <v>28.805353274886592</v>
      </c>
      <c r="AP121" s="469">
        <v>28.878886339858138</v>
      </c>
      <c r="AQ121" s="469">
        <v>28.957515661798833</v>
      </c>
      <c r="AR121" s="469">
        <v>29.425091108247681</v>
      </c>
      <c r="AS121" s="469">
        <v>29.044762301081352</v>
      </c>
      <c r="AT121" s="469">
        <v>29.223577419800044</v>
      </c>
      <c r="AU121" s="469">
        <v>28.644521198915136</v>
      </c>
      <c r="AV121" s="469">
        <v>28.145602879985038</v>
      </c>
      <c r="AW121" s="469">
        <v>28.438296249564505</v>
      </c>
      <c r="AX121" s="469">
        <v>28.217750847729786</v>
      </c>
      <c r="AY121" s="469">
        <v>27.947532874552785</v>
      </c>
      <c r="AZ121" s="469">
        <v>27.363618507814472</v>
      </c>
      <c r="BA121" s="469">
        <v>26.543215272030722</v>
      </c>
      <c r="BB121" s="469">
        <v>26.002990085749893</v>
      </c>
      <c r="BC121" s="469">
        <v>25.807995131769882</v>
      </c>
      <c r="BD121" s="469">
        <v>25.262270673197747</v>
      </c>
      <c r="BE121" s="469">
        <v>18.711681363321112</v>
      </c>
      <c r="BF121" s="469">
        <v>18.680255954569596</v>
      </c>
    </row>
    <row r="122" spans="21:58" ht="14">
      <c r="U122" s="426"/>
      <c r="W122" s="451" t="s">
        <v>522</v>
      </c>
      <c r="X122" s="467" t="s">
        <v>558</v>
      </c>
      <c r="Y122" s="466"/>
      <c r="Z122" s="478"/>
      <c r="AA122" s="469">
        <v>11.761777449808791</v>
      </c>
      <c r="AB122" s="469">
        <v>11.982525235365113</v>
      </c>
      <c r="AC122" s="469">
        <v>12.271936263466754</v>
      </c>
      <c r="AD122" s="469">
        <v>12.202634581797247</v>
      </c>
      <c r="AE122" s="469">
        <v>11.870177016424606</v>
      </c>
      <c r="AF122" s="469">
        <v>12.195261193376206</v>
      </c>
      <c r="AG122" s="469">
        <v>12.224107035278857</v>
      </c>
      <c r="AH122" s="469">
        <v>12.297014896400755</v>
      </c>
      <c r="AI122" s="469">
        <v>12.107869764506903</v>
      </c>
      <c r="AJ122" s="469">
        <v>12.393438613091933</v>
      </c>
      <c r="AK122" s="469">
        <v>12.934281899137583</v>
      </c>
      <c r="AL122" s="469">
        <v>13.277872446645405</v>
      </c>
      <c r="AM122" s="469">
        <v>13.497424551099092</v>
      </c>
      <c r="AN122" s="469">
        <v>14.034577588783138</v>
      </c>
      <c r="AO122" s="469">
        <v>13.250761611138627</v>
      </c>
      <c r="AP122" s="469">
        <v>12.895738998347625</v>
      </c>
      <c r="AQ122" s="469">
        <v>12.805643183558281</v>
      </c>
      <c r="AR122" s="469">
        <v>12.993415150850584</v>
      </c>
      <c r="AS122" s="469">
        <v>13.350732214337508</v>
      </c>
      <c r="AT122" s="469">
        <v>12.861955254173644</v>
      </c>
      <c r="AU122" s="469">
        <v>11.847733416430907</v>
      </c>
      <c r="AV122" s="469">
        <v>11.900718881856539</v>
      </c>
      <c r="AW122" s="469">
        <v>12.210606772965786</v>
      </c>
      <c r="AX122" s="469">
        <v>12.36321230002752</v>
      </c>
      <c r="AY122" s="469">
        <v>12.343543502852469</v>
      </c>
      <c r="AZ122" s="469">
        <v>12.124283166453679</v>
      </c>
      <c r="BA122" s="469">
        <v>11.484263326716601</v>
      </c>
      <c r="BB122" s="469">
        <v>11.285742944307316</v>
      </c>
      <c r="BC122" s="469">
        <v>11.078089249757305</v>
      </c>
      <c r="BD122" s="469">
        <v>11.051996051947933</v>
      </c>
      <c r="BE122" s="469">
        <v>10.17985811903336</v>
      </c>
      <c r="BF122" s="469">
        <v>10.107071427836306</v>
      </c>
    </row>
    <row r="123" spans="21:58" ht="14">
      <c r="U123" s="426"/>
      <c r="W123" s="451"/>
      <c r="X123" s="467" t="s">
        <v>557</v>
      </c>
      <c r="Y123" s="466"/>
      <c r="Z123" s="478"/>
      <c r="AA123" s="469">
        <v>26.71805398730049</v>
      </c>
      <c r="AB123" s="469">
        <v>27.276809247904552</v>
      </c>
      <c r="AC123" s="469">
        <v>27.029506473797653</v>
      </c>
      <c r="AD123" s="469">
        <v>26.48757335105697</v>
      </c>
      <c r="AE123" s="469">
        <v>26.491396955923758</v>
      </c>
      <c r="AF123" s="469">
        <v>26.783318787515448</v>
      </c>
      <c r="AG123" s="469">
        <v>27.083363820573172</v>
      </c>
      <c r="AH123" s="469">
        <v>26.922149015426779</v>
      </c>
      <c r="AI123" s="469">
        <v>26.662553115619229</v>
      </c>
      <c r="AJ123" s="469">
        <v>27.531729116816972</v>
      </c>
      <c r="AK123" s="469">
        <v>28.582648771005275</v>
      </c>
      <c r="AL123" s="469">
        <v>28.881226028467118</v>
      </c>
      <c r="AM123" s="469">
        <v>29.32144050304268</v>
      </c>
      <c r="AN123" s="469">
        <v>30.607781618408243</v>
      </c>
      <c r="AO123" s="469">
        <v>29.888671945346328</v>
      </c>
      <c r="AP123" s="469">
        <v>29.511944372910648</v>
      </c>
      <c r="AQ123" s="469">
        <v>30.160984776157704</v>
      </c>
      <c r="AR123" s="469">
        <v>30.813313488925267</v>
      </c>
      <c r="AS123" s="469">
        <v>31.084536655914622</v>
      </c>
      <c r="AT123" s="469">
        <v>30.476213854722033</v>
      </c>
      <c r="AU123" s="469">
        <v>29.854545117749485</v>
      </c>
      <c r="AV123" s="469">
        <v>29.246615546773075</v>
      </c>
      <c r="AW123" s="469">
        <v>28.472559864853462</v>
      </c>
      <c r="AX123" s="469">
        <v>28.144435495509313</v>
      </c>
      <c r="AY123" s="469">
        <v>27.868589252872585</v>
      </c>
      <c r="AZ123" s="469">
        <v>27.866575354939915</v>
      </c>
      <c r="BA123" s="469">
        <v>27.481568469598248</v>
      </c>
      <c r="BB123" s="469">
        <v>27.447677332060955</v>
      </c>
      <c r="BC123" s="469">
        <v>27.206497686582178</v>
      </c>
      <c r="BD123" s="469">
        <v>26.784515121347312</v>
      </c>
      <c r="BE123" s="469">
        <v>24.943493220916277</v>
      </c>
      <c r="BF123" s="469">
        <v>25.885941704462784</v>
      </c>
    </row>
    <row r="124" spans="21:58" ht="14">
      <c r="U124" s="426"/>
      <c r="W124" s="434"/>
      <c r="X124" s="467" t="s">
        <v>556</v>
      </c>
      <c r="Y124" s="466"/>
      <c r="Z124" s="478"/>
      <c r="AA124" s="469">
        <v>14.602185675361397</v>
      </c>
      <c r="AB124" s="469">
        <v>14.696830678455248</v>
      </c>
      <c r="AC124" s="469">
        <v>16.362041201659892</v>
      </c>
      <c r="AD124" s="469">
        <v>16.760063984813272</v>
      </c>
      <c r="AE124" s="469">
        <v>16.778271358574383</v>
      </c>
      <c r="AF124" s="469">
        <v>16.905178339107032</v>
      </c>
      <c r="AG124" s="469">
        <v>16.834419481525494</v>
      </c>
      <c r="AH124" s="469">
        <v>16.171754224187374</v>
      </c>
      <c r="AI124" s="469">
        <v>15.979595138835327</v>
      </c>
      <c r="AJ124" s="469">
        <v>16.231933518310225</v>
      </c>
      <c r="AK124" s="469">
        <v>17.178644547457544</v>
      </c>
      <c r="AL124" s="469">
        <v>17.01792401946356</v>
      </c>
      <c r="AM124" s="469">
        <v>18.305937901835392</v>
      </c>
      <c r="AN124" s="469">
        <v>19.320377354599014</v>
      </c>
      <c r="AO124" s="469">
        <v>19.236661203847373</v>
      </c>
      <c r="AP124" s="469">
        <v>18.944681486230255</v>
      </c>
      <c r="AQ124" s="469">
        <v>20.299453606792778</v>
      </c>
      <c r="AR124" s="469">
        <v>20.978850790301916</v>
      </c>
      <c r="AS124" s="469">
        <v>21.431232645708036</v>
      </c>
      <c r="AT124" s="469">
        <v>21.27492085271891</v>
      </c>
      <c r="AU124" s="469">
        <v>25.279065995048239</v>
      </c>
      <c r="AV124" s="469">
        <v>25.139252271044686</v>
      </c>
      <c r="AW124" s="469">
        <v>25.58559443154768</v>
      </c>
      <c r="AX124" s="469">
        <v>25.871945826998186</v>
      </c>
      <c r="AY124" s="469">
        <v>25.88148802505594</v>
      </c>
      <c r="AZ124" s="469">
        <v>25.898668937985516</v>
      </c>
      <c r="BA124" s="469">
        <v>25.210741686761903</v>
      </c>
      <c r="BB124" s="469">
        <v>24.796544714729453</v>
      </c>
      <c r="BC124" s="469">
        <v>24.580045238670774</v>
      </c>
      <c r="BD124" s="469">
        <v>24.234890484360626</v>
      </c>
      <c r="BE124" s="469">
        <v>22.400575071855204</v>
      </c>
      <c r="BF124" s="469">
        <v>23.258959644809273</v>
      </c>
    </row>
    <row r="125" spans="21:58" ht="14">
      <c r="U125" s="426"/>
      <c r="W125" s="433" t="s">
        <v>554</v>
      </c>
      <c r="X125" s="468" t="s">
        <v>555</v>
      </c>
      <c r="Y125" s="466"/>
      <c r="Z125" s="478"/>
      <c r="AA125" s="469">
        <v>56.642513357245967</v>
      </c>
      <c r="AB125" s="469">
        <v>58.288063670319559</v>
      </c>
      <c r="AC125" s="469">
        <v>57.305353008734684</v>
      </c>
      <c r="AD125" s="469">
        <v>56.132325550280555</v>
      </c>
      <c r="AE125" s="469">
        <v>55.249060545027682</v>
      </c>
      <c r="AF125" s="469">
        <v>55.524586631611811</v>
      </c>
      <c r="AG125" s="469">
        <v>54.749248113126555</v>
      </c>
      <c r="AH125" s="469">
        <v>53.671583415968215</v>
      </c>
      <c r="AI125" s="469">
        <v>52.715547741298721</v>
      </c>
      <c r="AJ125" s="469">
        <v>52.423898752879801</v>
      </c>
      <c r="AK125" s="469">
        <v>52.72051622533909</v>
      </c>
      <c r="AL125" s="469">
        <v>51.322567945802909</v>
      </c>
      <c r="AM125" s="469">
        <v>50.964861597280589</v>
      </c>
      <c r="AN125" s="469">
        <v>49.807565034386521</v>
      </c>
      <c r="AO125" s="469">
        <v>47.091468809712794</v>
      </c>
      <c r="AP125" s="469">
        <v>46.426036410069969</v>
      </c>
      <c r="AQ125" s="469">
        <v>46.061508278268036</v>
      </c>
      <c r="AR125" s="469">
        <v>45.170493604793315</v>
      </c>
      <c r="AS125" s="469">
        <v>43.886452372943602</v>
      </c>
      <c r="AT125" s="469">
        <v>43.698941099662406</v>
      </c>
      <c r="AU125" s="469">
        <v>47.309962769454614</v>
      </c>
      <c r="AV125" s="469">
        <v>45.570633013629482</v>
      </c>
      <c r="AW125" s="469">
        <v>44.542370545465175</v>
      </c>
      <c r="AX125" s="469">
        <v>44.284754689287489</v>
      </c>
      <c r="AY125" s="469">
        <v>43.812450273106805</v>
      </c>
      <c r="AZ125" s="469">
        <v>42.816602325549063</v>
      </c>
      <c r="BA125" s="469">
        <v>40.937229176407079</v>
      </c>
      <c r="BB125" s="469">
        <v>41.586877741750904</v>
      </c>
      <c r="BC125" s="469">
        <v>41.476258320287421</v>
      </c>
      <c r="BD125" s="469">
        <v>40.428454940430989</v>
      </c>
      <c r="BE125" s="469">
        <v>26.126635655918729</v>
      </c>
      <c r="BF125" s="469">
        <v>27.917818105275821</v>
      </c>
    </row>
    <row r="126" spans="21:58" ht="14">
      <c r="U126" s="426"/>
      <c r="W126" s="471"/>
      <c r="X126" s="467" t="s">
        <v>560</v>
      </c>
      <c r="Y126" s="466"/>
      <c r="Z126" s="478"/>
      <c r="AA126" s="469">
        <v>10.196335349220972</v>
      </c>
      <c r="AB126" s="469">
        <v>10.185235092809462</v>
      </c>
      <c r="AC126" s="469">
        <v>10.182918376883636</v>
      </c>
      <c r="AD126" s="469">
        <v>9.9107601852175975</v>
      </c>
      <c r="AE126" s="469">
        <v>9.7889707677657984</v>
      </c>
      <c r="AF126" s="469">
        <v>9.8223288086850644</v>
      </c>
      <c r="AG126" s="469">
        <v>9.7673575539803643</v>
      </c>
      <c r="AH126" s="469">
        <v>9.7360590291987776</v>
      </c>
      <c r="AI126" s="469">
        <v>9.6575571521692289</v>
      </c>
      <c r="AJ126" s="469">
        <v>9.8378911903153199</v>
      </c>
      <c r="AK126" s="469">
        <v>9.7583320926964632</v>
      </c>
      <c r="AL126" s="469">
        <v>9.9563969956356928</v>
      </c>
      <c r="AM126" s="469">
        <v>9.8448376248381511</v>
      </c>
      <c r="AN126" s="469">
        <v>9.710339204535563</v>
      </c>
      <c r="AO126" s="469">
        <v>9.4666790908715601</v>
      </c>
      <c r="AP126" s="469">
        <v>9.2146073876981198</v>
      </c>
      <c r="AQ126" s="469">
        <v>9.0565659715957665</v>
      </c>
      <c r="AR126" s="469">
        <v>9.0676420265273396</v>
      </c>
      <c r="AS126" s="469">
        <v>8.8446833134779794</v>
      </c>
      <c r="AT126" s="469">
        <v>8.9330942900997847</v>
      </c>
      <c r="AU126" s="469">
        <v>8.8640933821689885</v>
      </c>
      <c r="AV126" s="469">
        <v>9.0385230628359103</v>
      </c>
      <c r="AW126" s="469">
        <v>9.1074387140040347</v>
      </c>
      <c r="AX126" s="469">
        <v>9.0253504906442821</v>
      </c>
      <c r="AY126" s="469">
        <v>8.8025488614448335</v>
      </c>
      <c r="AZ126" s="469">
        <v>8.867735808135123</v>
      </c>
      <c r="BA126" s="469">
        <v>8.9067707317017017</v>
      </c>
      <c r="BB126" s="469">
        <v>9.0284931051433812</v>
      </c>
      <c r="BC126" s="469">
        <v>9.2099249142885871</v>
      </c>
      <c r="BD126" s="469">
        <v>9.2035621712481692</v>
      </c>
      <c r="BE126" s="469">
        <v>8.0667985907972923</v>
      </c>
      <c r="BF126" s="469">
        <v>7.8425290675496528</v>
      </c>
    </row>
    <row r="127" spans="21:58" ht="14">
      <c r="U127" s="426"/>
      <c r="W127" s="451" t="s">
        <v>552</v>
      </c>
      <c r="X127" s="467" t="s">
        <v>559</v>
      </c>
      <c r="Y127" s="466"/>
      <c r="Z127" s="478"/>
      <c r="AA127" s="469" t="s">
        <v>514</v>
      </c>
      <c r="AB127" s="469" t="s">
        <v>514</v>
      </c>
      <c r="AC127" s="469">
        <v>47.419737813308934</v>
      </c>
      <c r="AD127" s="469">
        <v>47.050550935550937</v>
      </c>
      <c r="AE127" s="469">
        <v>47.191756646686571</v>
      </c>
      <c r="AF127" s="469">
        <v>47.585404020248276</v>
      </c>
      <c r="AG127" s="469">
        <v>47.593556198999735</v>
      </c>
      <c r="AH127" s="469">
        <v>47.032786028574122</v>
      </c>
      <c r="AI127" s="469">
        <v>46.845873204494758</v>
      </c>
      <c r="AJ127" s="469">
        <v>46.857820446289573</v>
      </c>
      <c r="AK127" s="469">
        <v>45.924798067946583</v>
      </c>
      <c r="AL127" s="469">
        <v>45.497503332206016</v>
      </c>
      <c r="AM127" s="469">
        <v>45.382088584591507</v>
      </c>
      <c r="AN127" s="469">
        <v>45.42616860504593</v>
      </c>
      <c r="AO127" s="469">
        <v>45.060840054147839</v>
      </c>
      <c r="AP127" s="469">
        <v>44.857672307837767</v>
      </c>
      <c r="AQ127" s="469">
        <v>44.141997120795708</v>
      </c>
      <c r="AR127" s="469">
        <v>43.918744374646238</v>
      </c>
      <c r="AS127" s="469">
        <v>43.947920039221856</v>
      </c>
      <c r="AT127" s="469">
        <v>43.757072935592717</v>
      </c>
      <c r="AU127" s="469">
        <v>43.298213031747792</v>
      </c>
      <c r="AV127" s="469">
        <v>42.028725678066039</v>
      </c>
      <c r="AW127" s="469">
        <v>42.478860192963793</v>
      </c>
      <c r="AX127" s="469">
        <v>41.91865381823461</v>
      </c>
      <c r="AY127" s="469">
        <v>41.347131412559278</v>
      </c>
      <c r="AZ127" s="469">
        <v>39.88734152731621</v>
      </c>
      <c r="BA127" s="469">
        <v>38.325177210053276</v>
      </c>
      <c r="BB127" s="469">
        <v>37.234289599848509</v>
      </c>
      <c r="BC127" s="469">
        <v>36.65153007447342</v>
      </c>
      <c r="BD127" s="469">
        <v>36.088875532443097</v>
      </c>
      <c r="BE127" s="469">
        <v>26.838187379178276</v>
      </c>
      <c r="BF127" s="469">
        <v>26.042090201252485</v>
      </c>
    </row>
    <row r="128" spans="21:58" ht="14">
      <c r="U128" s="426"/>
      <c r="W128" s="451"/>
      <c r="X128" s="472" t="s">
        <v>575</v>
      </c>
      <c r="Y128" s="466"/>
      <c r="Z128" s="478"/>
      <c r="AA128" s="469">
        <v>18.692820660643921</v>
      </c>
      <c r="AB128" s="469">
        <v>19.091338114113899</v>
      </c>
      <c r="AC128" s="469">
        <v>18.912890211548365</v>
      </c>
      <c r="AD128" s="469">
        <v>18.874705823507984</v>
      </c>
      <c r="AE128" s="469">
        <v>18.387229871429792</v>
      </c>
      <c r="AF128" s="469">
        <v>18.901881769698118</v>
      </c>
      <c r="AG128" s="469">
        <v>18.886203654095358</v>
      </c>
      <c r="AH128" s="469">
        <v>18.888643438066964</v>
      </c>
      <c r="AI128" s="469">
        <v>19.090168886487721</v>
      </c>
      <c r="AJ128" s="469">
        <v>19.437611954809146</v>
      </c>
      <c r="AK128" s="469">
        <v>20.172333628613565</v>
      </c>
      <c r="AL128" s="469">
        <v>20.594208369227097</v>
      </c>
      <c r="AM128" s="469">
        <v>20.893671267393799</v>
      </c>
      <c r="AN128" s="469">
        <v>21.496238122693569</v>
      </c>
      <c r="AO128" s="469">
        <v>20.43093488854846</v>
      </c>
      <c r="AP128" s="469">
        <v>19.887827863230715</v>
      </c>
      <c r="AQ128" s="469">
        <v>19.919420249901357</v>
      </c>
      <c r="AR128" s="469">
        <v>20.123255083990355</v>
      </c>
      <c r="AS128" s="469">
        <v>20.465052455787308</v>
      </c>
      <c r="AT128" s="469">
        <v>20.109707328829135</v>
      </c>
      <c r="AU128" s="469">
        <v>20.191482437271624</v>
      </c>
      <c r="AV128" s="469">
        <v>21.11107486710355</v>
      </c>
      <c r="AW128" s="469">
        <v>20.616092351958983</v>
      </c>
      <c r="AX128" s="469">
        <v>20.576749362316264</v>
      </c>
      <c r="AY128" s="469">
        <v>21.018253700598194</v>
      </c>
      <c r="AZ128" s="469">
        <v>20.94092538561021</v>
      </c>
      <c r="BA128" s="469">
        <v>20.850326820809851</v>
      </c>
      <c r="BB128" s="469">
        <v>20.560623491499733</v>
      </c>
      <c r="BC128" s="469">
        <v>20.136939433923171</v>
      </c>
      <c r="BD128" s="469">
        <v>19.140531392840316</v>
      </c>
      <c r="BE128" s="469">
        <v>17.4956964986904</v>
      </c>
      <c r="BF128" s="469">
        <v>17.209207295804802</v>
      </c>
    </row>
    <row r="129" spans="21:58" ht="14">
      <c r="U129" s="426"/>
      <c r="W129" s="434"/>
      <c r="X129" s="467" t="s">
        <v>556</v>
      </c>
      <c r="Y129" s="466"/>
      <c r="Z129" s="477"/>
      <c r="AA129" s="469">
        <v>11.104605518758904</v>
      </c>
      <c r="AB129" s="469">
        <v>11.341347698736145</v>
      </c>
      <c r="AC129" s="469">
        <v>11.235339429592887</v>
      </c>
      <c r="AD129" s="469">
        <v>11.212655717281008</v>
      </c>
      <c r="AE129" s="469">
        <v>10.923067096816316</v>
      </c>
      <c r="AF129" s="469">
        <v>11.22879978496983</v>
      </c>
      <c r="AG129" s="469">
        <v>11.219486086828343</v>
      </c>
      <c r="AH129" s="469">
        <v>11.220935458169755</v>
      </c>
      <c r="AI129" s="469">
        <v>11.340653110595273</v>
      </c>
      <c r="AJ129" s="469">
        <v>11.547054182107169</v>
      </c>
      <c r="AK129" s="469">
        <v>11.983520914538721</v>
      </c>
      <c r="AL129" s="469">
        <v>12.234138660136926</v>
      </c>
      <c r="AM129" s="469">
        <v>12.412036764014143</v>
      </c>
      <c r="AN129" s="469">
        <v>12.769995969222318</v>
      </c>
      <c r="AO129" s="469">
        <v>12.137144866234635</v>
      </c>
      <c r="AP129" s="469">
        <v>11.814508203736828</v>
      </c>
      <c r="AQ129" s="469">
        <v>11.833275889884497</v>
      </c>
      <c r="AR129" s="469">
        <v>11.954365449594743</v>
      </c>
      <c r="AS129" s="469">
        <v>12.157412654190511</v>
      </c>
      <c r="AT129" s="469">
        <v>11.946317307505259</v>
      </c>
      <c r="AU129" s="469">
        <v>11.974626781591587</v>
      </c>
      <c r="AV129" s="469">
        <v>12.271120442297432</v>
      </c>
      <c r="AW129" s="469">
        <v>12.544455317908699</v>
      </c>
      <c r="AX129" s="469">
        <v>12.682892831162794</v>
      </c>
      <c r="AY129" s="469">
        <v>12.720879426690409</v>
      </c>
      <c r="AZ129" s="469">
        <v>12.597414551632749</v>
      </c>
      <c r="BA129" s="469">
        <v>11.848640924047078</v>
      </c>
      <c r="BB129" s="469">
        <v>11.733255853006233</v>
      </c>
      <c r="BC129" s="469">
        <v>11.629398339206588</v>
      </c>
      <c r="BD129" s="469">
        <v>11.594005512230341</v>
      </c>
      <c r="BE129" s="469">
        <v>10.839157783953929</v>
      </c>
      <c r="BF129" s="469">
        <v>10.33056979212995</v>
      </c>
    </row>
    <row r="130" spans="21:58" ht="13.5" customHeight="1">
      <c r="W130" s="476"/>
    </row>
    <row r="132" spans="21:58" ht="13.5" customHeight="1">
      <c r="U132" s="475" t="s">
        <v>574</v>
      </c>
      <c r="V132" s="425">
        <f>V110+1</f>
        <v>47</v>
      </c>
      <c r="W132" s="424" t="s">
        <v>573</v>
      </c>
      <c r="X132" s="423"/>
      <c r="Y132" s="423"/>
      <c r="Z132" s="423"/>
      <c r="AA132" s="423"/>
      <c r="AB132" s="423"/>
      <c r="AC132" s="423"/>
      <c r="AD132" s="423"/>
      <c r="AE132" s="423"/>
      <c r="AF132" s="423"/>
      <c r="AG132" s="423"/>
      <c r="AH132" s="423"/>
      <c r="AI132" s="423"/>
      <c r="AJ132" s="423"/>
      <c r="AK132" s="423"/>
      <c r="AL132" s="423"/>
      <c r="AM132" s="423"/>
      <c r="AN132" s="423"/>
      <c r="AO132" s="423"/>
      <c r="AP132" s="423"/>
      <c r="AQ132" s="423"/>
      <c r="AR132" s="423"/>
      <c r="AS132" s="423"/>
      <c r="AT132" s="423"/>
      <c r="AU132" s="423"/>
      <c r="AV132" s="423"/>
      <c r="AW132" s="423"/>
      <c r="AX132" s="423"/>
      <c r="AY132" s="423"/>
      <c r="AZ132" s="423"/>
      <c r="BA132" s="423"/>
      <c r="BB132" s="423"/>
      <c r="BC132" s="423"/>
      <c r="BD132" s="423"/>
      <c r="BE132" s="423"/>
      <c r="BF132" s="423"/>
    </row>
    <row r="133" spans="21:58" ht="14">
      <c r="U133" s="426"/>
      <c r="W133" s="420" t="s">
        <v>572</v>
      </c>
      <c r="X133" s="421" t="s">
        <v>571</v>
      </c>
      <c r="Y133" s="422"/>
      <c r="Z133" s="474" t="s">
        <v>570</v>
      </c>
      <c r="AA133" s="419">
        <v>1990</v>
      </c>
      <c r="AB133" s="419">
        <f t="shared" ref="AB133:BF133" si="9">AA133+1</f>
        <v>1991</v>
      </c>
      <c r="AC133" s="419">
        <f t="shared" si="9"/>
        <v>1992</v>
      </c>
      <c r="AD133" s="419">
        <f t="shared" si="9"/>
        <v>1993</v>
      </c>
      <c r="AE133" s="419">
        <f t="shared" si="9"/>
        <v>1994</v>
      </c>
      <c r="AF133" s="419">
        <f t="shared" si="9"/>
        <v>1995</v>
      </c>
      <c r="AG133" s="419">
        <f t="shared" si="9"/>
        <v>1996</v>
      </c>
      <c r="AH133" s="419">
        <f t="shared" si="9"/>
        <v>1997</v>
      </c>
      <c r="AI133" s="419">
        <f t="shared" si="9"/>
        <v>1998</v>
      </c>
      <c r="AJ133" s="419">
        <f t="shared" si="9"/>
        <v>1999</v>
      </c>
      <c r="AK133" s="419">
        <f t="shared" si="9"/>
        <v>2000</v>
      </c>
      <c r="AL133" s="419">
        <f t="shared" si="9"/>
        <v>2001</v>
      </c>
      <c r="AM133" s="419">
        <f t="shared" si="9"/>
        <v>2002</v>
      </c>
      <c r="AN133" s="419">
        <f t="shared" si="9"/>
        <v>2003</v>
      </c>
      <c r="AO133" s="419">
        <f t="shared" si="9"/>
        <v>2004</v>
      </c>
      <c r="AP133" s="419">
        <f t="shared" si="9"/>
        <v>2005</v>
      </c>
      <c r="AQ133" s="419">
        <f t="shared" si="9"/>
        <v>2006</v>
      </c>
      <c r="AR133" s="419">
        <f t="shared" si="9"/>
        <v>2007</v>
      </c>
      <c r="AS133" s="419">
        <f t="shared" si="9"/>
        <v>2008</v>
      </c>
      <c r="AT133" s="419">
        <f t="shared" si="9"/>
        <v>2009</v>
      </c>
      <c r="AU133" s="419">
        <f t="shared" si="9"/>
        <v>2010</v>
      </c>
      <c r="AV133" s="419">
        <f t="shared" si="9"/>
        <v>2011</v>
      </c>
      <c r="AW133" s="419">
        <f t="shared" si="9"/>
        <v>2012</v>
      </c>
      <c r="AX133" s="419">
        <f t="shared" si="9"/>
        <v>2013</v>
      </c>
      <c r="AY133" s="419">
        <f t="shared" si="9"/>
        <v>2014</v>
      </c>
      <c r="AZ133" s="419">
        <f t="shared" si="9"/>
        <v>2015</v>
      </c>
      <c r="BA133" s="419">
        <f t="shared" si="9"/>
        <v>2016</v>
      </c>
      <c r="BB133" s="419">
        <f t="shared" si="9"/>
        <v>2017</v>
      </c>
      <c r="BC133" s="419">
        <f t="shared" si="9"/>
        <v>2018</v>
      </c>
      <c r="BD133" s="419">
        <f t="shared" si="9"/>
        <v>2019</v>
      </c>
      <c r="BE133" s="419">
        <f t="shared" si="9"/>
        <v>2020</v>
      </c>
      <c r="BF133" s="419">
        <f t="shared" si="9"/>
        <v>2021</v>
      </c>
    </row>
    <row r="134" spans="21:58" ht="14">
      <c r="U134" s="426"/>
      <c r="W134" s="471"/>
      <c r="X134" s="467" t="s">
        <v>569</v>
      </c>
      <c r="Y134" s="466"/>
      <c r="Z134" s="465" t="s">
        <v>568</v>
      </c>
      <c r="AA134" s="469">
        <v>14.197220588317961</v>
      </c>
      <c r="AB134" s="469">
        <v>13.863329687995231</v>
      </c>
      <c r="AC134" s="469">
        <v>13.501183666639092</v>
      </c>
      <c r="AD134" s="469">
        <v>13.258189421074567</v>
      </c>
      <c r="AE134" s="469">
        <v>13.036017387790048</v>
      </c>
      <c r="AF134" s="469">
        <v>12.898090450589848</v>
      </c>
      <c r="AG134" s="469">
        <v>12.720414354504417</v>
      </c>
      <c r="AH134" s="469">
        <v>12.362643407700993</v>
      </c>
      <c r="AI134" s="469">
        <v>12.222378645865392</v>
      </c>
      <c r="AJ134" s="469">
        <v>12.211853719091321</v>
      </c>
      <c r="AK134" s="469">
        <v>12.022779344249095</v>
      </c>
      <c r="AL134" s="469">
        <v>11.808048771031908</v>
      </c>
      <c r="AM134" s="469">
        <v>11.76227619808359</v>
      </c>
      <c r="AN134" s="469">
        <v>11.853629691744921</v>
      </c>
      <c r="AO134" s="469">
        <v>12.25914458708759</v>
      </c>
      <c r="AP134" s="469">
        <v>12.608543190616356</v>
      </c>
      <c r="AQ134" s="469">
        <v>12.635240565008125</v>
      </c>
      <c r="AR134" s="469">
        <v>12.593046943799859</v>
      </c>
      <c r="AS134" s="469">
        <v>12.560510542899253</v>
      </c>
      <c r="AT134" s="469">
        <v>12.271988944453676</v>
      </c>
      <c r="AU134" s="469">
        <v>12.597582067931921</v>
      </c>
      <c r="AV134" s="469">
        <v>12.802934174021901</v>
      </c>
      <c r="AW134" s="469">
        <v>12.996992705285562</v>
      </c>
      <c r="AX134" s="469">
        <v>13.262279500874273</v>
      </c>
      <c r="AY134" s="469">
        <v>13.525768054076046</v>
      </c>
      <c r="AZ134" s="469">
        <v>13.733244951635903</v>
      </c>
      <c r="BA134" s="469">
        <v>13.967222064423176</v>
      </c>
      <c r="BB134" s="469">
        <v>14.136691281411245</v>
      </c>
      <c r="BC134" s="469">
        <v>14.38993341178192</v>
      </c>
      <c r="BD134" s="469">
        <v>14.773283241443638</v>
      </c>
      <c r="BE134" s="469">
        <v>15.073907204339745</v>
      </c>
      <c r="BF134" s="469">
        <v>15.043528404166622</v>
      </c>
    </row>
    <row r="135" spans="21:58" ht="16">
      <c r="U135" s="426"/>
      <c r="W135" s="451"/>
      <c r="X135" s="472" t="s">
        <v>567</v>
      </c>
      <c r="Y135" s="466"/>
      <c r="Z135" s="465" t="s">
        <v>553</v>
      </c>
      <c r="AA135" s="469">
        <v>9.950424254178639</v>
      </c>
      <c r="AB135" s="469">
        <v>9.8176966753165509</v>
      </c>
      <c r="AC135" s="469">
        <v>9.5898010169521228</v>
      </c>
      <c r="AD135" s="469">
        <v>9.3134855704656854</v>
      </c>
      <c r="AE135" s="469">
        <v>9.3641561036672147</v>
      </c>
      <c r="AF135" s="469">
        <v>9.2421740887778316</v>
      </c>
      <c r="AG135" s="469">
        <v>9.0868789895434823</v>
      </c>
      <c r="AH135" s="469">
        <v>9.1948219746395115</v>
      </c>
      <c r="AI135" s="469">
        <v>9.1196808392178781</v>
      </c>
      <c r="AJ135" s="469">
        <v>9.0361595498119165</v>
      </c>
      <c r="AK135" s="469">
        <v>9.0498150064065666</v>
      </c>
      <c r="AL135" s="469">
        <v>9.0227164727042588</v>
      </c>
      <c r="AM135" s="469">
        <v>9.0350744234003209</v>
      </c>
      <c r="AN135" s="469">
        <v>9.1848719026934997</v>
      </c>
      <c r="AO135" s="469">
        <v>9.5613820466382027</v>
      </c>
      <c r="AP135" s="469">
        <v>9.7817006166889584</v>
      </c>
      <c r="AQ135" s="469">
        <v>9.8898489602055566</v>
      </c>
      <c r="AR135" s="469">
        <v>9.8664049868701245</v>
      </c>
      <c r="AS135" s="469">
        <v>9.9180733107963519</v>
      </c>
      <c r="AT135" s="469">
        <v>9.8600182282947557</v>
      </c>
      <c r="AU135" s="469">
        <v>9.8304221527030808</v>
      </c>
      <c r="AV135" s="469">
        <v>9.896166751799095</v>
      </c>
      <c r="AW135" s="469">
        <v>9.9029451512347322</v>
      </c>
      <c r="AX135" s="469">
        <v>9.9952713576064358</v>
      </c>
      <c r="AY135" s="469">
        <v>10.116490480166348</v>
      </c>
      <c r="AZ135" s="469">
        <v>10.218407911217627</v>
      </c>
      <c r="BA135" s="469">
        <v>10.315263142887073</v>
      </c>
      <c r="BB135" s="469">
        <v>10.372820699180235</v>
      </c>
      <c r="BC135" s="469">
        <v>10.469343827517719</v>
      </c>
      <c r="BD135" s="469">
        <v>10.548544721618626</v>
      </c>
      <c r="BE135" s="469">
        <v>10.63475505450973</v>
      </c>
      <c r="BF135" s="469">
        <v>10.591809023892164</v>
      </c>
    </row>
    <row r="136" spans="21:58" ht="14">
      <c r="U136" s="426"/>
      <c r="W136" s="451"/>
      <c r="X136" s="472" t="s">
        <v>566</v>
      </c>
      <c r="Y136" s="466"/>
      <c r="Z136" s="465" t="s">
        <v>553</v>
      </c>
      <c r="AA136" s="469" t="s">
        <v>514</v>
      </c>
      <c r="AB136" s="469" t="s">
        <v>514</v>
      </c>
      <c r="AC136" s="469" t="s">
        <v>514</v>
      </c>
      <c r="AD136" s="469" t="s">
        <v>514</v>
      </c>
      <c r="AE136" s="469" t="s">
        <v>514</v>
      </c>
      <c r="AF136" s="469" t="s">
        <v>514</v>
      </c>
      <c r="AG136" s="469" t="s">
        <v>514</v>
      </c>
      <c r="AH136" s="469" t="s">
        <v>514</v>
      </c>
      <c r="AI136" s="469" t="s">
        <v>514</v>
      </c>
      <c r="AJ136" s="469" t="s">
        <v>514</v>
      </c>
      <c r="AK136" s="469" t="s">
        <v>514</v>
      </c>
      <c r="AL136" s="469" t="s">
        <v>514</v>
      </c>
      <c r="AM136" s="469" t="s">
        <v>514</v>
      </c>
      <c r="AN136" s="469" t="s">
        <v>92</v>
      </c>
      <c r="AO136" s="469" t="s">
        <v>92</v>
      </c>
      <c r="AP136" s="469" t="s">
        <v>92</v>
      </c>
      <c r="AQ136" s="469" t="s">
        <v>92</v>
      </c>
      <c r="AR136" s="469" t="s">
        <v>92</v>
      </c>
      <c r="AS136" s="469" t="s">
        <v>92</v>
      </c>
      <c r="AT136" s="469" t="s">
        <v>92</v>
      </c>
      <c r="AU136" s="469">
        <v>16.262271348208795</v>
      </c>
      <c r="AV136" s="469">
        <v>16.082630547116089</v>
      </c>
      <c r="AW136" s="469">
        <v>16.223119813871513</v>
      </c>
      <c r="AX136" s="469">
        <v>15.734247622892275</v>
      </c>
      <c r="AY136" s="469">
        <v>15.511461975157431</v>
      </c>
      <c r="AZ136" s="469">
        <v>15.959212157704334</v>
      </c>
      <c r="BA136" s="469">
        <v>16.200299875670716</v>
      </c>
      <c r="BB136" s="469">
        <v>16.496745077044228</v>
      </c>
      <c r="BC136" s="469">
        <v>16.882696619857484</v>
      </c>
      <c r="BD136" s="469">
        <v>16.93102218742635</v>
      </c>
      <c r="BE136" s="469">
        <v>17.086938850182758</v>
      </c>
      <c r="BF136" s="469">
        <v>16.799162837392107</v>
      </c>
    </row>
    <row r="137" spans="21:58" ht="16">
      <c r="U137" s="426"/>
      <c r="W137" s="451"/>
      <c r="X137" s="472" t="s">
        <v>565</v>
      </c>
      <c r="Y137" s="466"/>
      <c r="Z137" s="465" t="s">
        <v>553</v>
      </c>
      <c r="AA137" s="469">
        <v>4.0523923939577609</v>
      </c>
      <c r="AB137" s="469">
        <v>4.2844838149812698</v>
      </c>
      <c r="AC137" s="469">
        <v>4.2223772873285261</v>
      </c>
      <c r="AD137" s="469">
        <v>3.7581882062791467</v>
      </c>
      <c r="AE137" s="469">
        <v>3.9144987975386454</v>
      </c>
      <c r="AF137" s="469">
        <v>3.9366731095667746</v>
      </c>
      <c r="AG137" s="469">
        <v>3.7260427071256714</v>
      </c>
      <c r="AH137" s="469">
        <v>3.9123858729150469</v>
      </c>
      <c r="AI137" s="469">
        <v>3.9208226623527032</v>
      </c>
      <c r="AJ137" s="469">
        <v>4.1145238472225376</v>
      </c>
      <c r="AK137" s="469">
        <v>4.1050701853451406</v>
      </c>
      <c r="AL137" s="469">
        <v>4.1897028539127241</v>
      </c>
      <c r="AM137" s="469">
        <v>4.1968356875957404</v>
      </c>
      <c r="AN137" s="469">
        <v>4.5407359190384975</v>
      </c>
      <c r="AO137" s="469">
        <v>4.3538144368850293</v>
      </c>
      <c r="AP137" s="469">
        <v>4.3452993747059221</v>
      </c>
      <c r="AQ137" s="469">
        <v>4.1082109885800069</v>
      </c>
      <c r="AR137" s="469">
        <v>4.5063116312917249</v>
      </c>
      <c r="AS137" s="469">
        <v>4.2609041467618258</v>
      </c>
      <c r="AT137" s="469">
        <v>4.4531627244095251</v>
      </c>
      <c r="AU137" s="469">
        <v>5.7556573680536536</v>
      </c>
      <c r="AV137" s="469">
        <v>6.0001916882121105</v>
      </c>
      <c r="AW137" s="469">
        <v>6.1996660543256903</v>
      </c>
      <c r="AX137" s="469">
        <v>6.4512665436646177</v>
      </c>
      <c r="AY137" s="469">
        <v>6.7104268519901842</v>
      </c>
      <c r="AZ137" s="469">
        <v>6.7896465910098858</v>
      </c>
      <c r="BA137" s="469">
        <v>7.1310153355726165</v>
      </c>
      <c r="BB137" s="469">
        <v>7.3380013198702017</v>
      </c>
      <c r="BC137" s="469">
        <v>7.5689762860770786</v>
      </c>
      <c r="BD137" s="469">
        <v>7.7146974561364097</v>
      </c>
      <c r="BE137" s="469">
        <v>7.6792481391047955</v>
      </c>
      <c r="BF137" s="469">
        <v>7.5211921394270709</v>
      </c>
    </row>
    <row r="138" spans="21:58" ht="14">
      <c r="U138" s="426"/>
      <c r="W138" s="451" t="s">
        <v>564</v>
      </c>
      <c r="X138" s="467" t="s">
        <v>563</v>
      </c>
      <c r="Y138" s="466"/>
      <c r="Z138" s="465" t="s">
        <v>553</v>
      </c>
      <c r="AA138" s="469">
        <v>12.278675269540468</v>
      </c>
      <c r="AB138" s="469">
        <v>11.969633479930065</v>
      </c>
      <c r="AC138" s="469">
        <v>11.647598342023494</v>
      </c>
      <c r="AD138" s="469">
        <v>11.496657323525064</v>
      </c>
      <c r="AE138" s="469">
        <v>11.477411810093825</v>
      </c>
      <c r="AF138" s="469">
        <v>11.397906756612525</v>
      </c>
      <c r="AG138" s="469">
        <v>11.23140595958726</v>
      </c>
      <c r="AH138" s="469">
        <v>11.252461882246386</v>
      </c>
      <c r="AI138" s="469">
        <v>11.221146248057213</v>
      </c>
      <c r="AJ138" s="469">
        <v>11.181745582924769</v>
      </c>
      <c r="AK138" s="469">
        <v>11.085071317897919</v>
      </c>
      <c r="AL138" s="469">
        <v>11.130545939791293</v>
      </c>
      <c r="AM138" s="469">
        <v>11.13286950118632</v>
      </c>
      <c r="AN138" s="469">
        <v>11.389776958066928</v>
      </c>
      <c r="AO138" s="469">
        <v>11.626061429675786</v>
      </c>
      <c r="AP138" s="469">
        <v>11.662877020628796</v>
      </c>
      <c r="AQ138" s="469">
        <v>11.736610050787691</v>
      </c>
      <c r="AR138" s="469">
        <v>11.892168103157788</v>
      </c>
      <c r="AS138" s="469">
        <v>11.931235252072664</v>
      </c>
      <c r="AT138" s="469">
        <v>11.92834128456604</v>
      </c>
      <c r="AU138" s="469">
        <v>12.073775567084356</v>
      </c>
      <c r="AV138" s="469">
        <v>12.063865060905382</v>
      </c>
      <c r="AW138" s="469">
        <v>11.984564229556401</v>
      </c>
      <c r="AX138" s="469">
        <v>12.034632623437897</v>
      </c>
      <c r="AY138" s="469">
        <v>12.031610356837296</v>
      </c>
      <c r="AZ138" s="469">
        <v>12.055521051252633</v>
      </c>
      <c r="BA138" s="469">
        <v>12.265383711212419</v>
      </c>
      <c r="BB138" s="469">
        <v>12.412857639987138</v>
      </c>
      <c r="BC138" s="469">
        <v>12.574155516999307</v>
      </c>
      <c r="BD138" s="469">
        <v>12.755370671997786</v>
      </c>
      <c r="BE138" s="469">
        <v>13.028602829854236</v>
      </c>
      <c r="BF138" s="469">
        <v>12.912853521037068</v>
      </c>
    </row>
    <row r="139" spans="21:58" ht="16">
      <c r="U139" s="426"/>
      <c r="W139" s="451"/>
      <c r="X139" s="472" t="s">
        <v>562</v>
      </c>
      <c r="Y139" s="466"/>
      <c r="Z139" s="465" t="s">
        <v>553</v>
      </c>
      <c r="AA139" s="469">
        <v>8.1767833210226843</v>
      </c>
      <c r="AB139" s="469">
        <v>8.2299461111725591</v>
      </c>
      <c r="AC139" s="469">
        <v>7.7900261171291341</v>
      </c>
      <c r="AD139" s="469">
        <v>7.7628256172495922</v>
      </c>
      <c r="AE139" s="469">
        <v>7.6645332158574728</v>
      </c>
      <c r="AF139" s="469">
        <v>7.7009866893386922</v>
      </c>
      <c r="AG139" s="469">
        <v>7.6601426462851432</v>
      </c>
      <c r="AH139" s="469">
        <v>7.6410414144336301</v>
      </c>
      <c r="AI139" s="469">
        <v>8.2070549113640645</v>
      </c>
      <c r="AJ139" s="469">
        <v>8.1884431186683102</v>
      </c>
      <c r="AK139" s="469">
        <v>8.1724458435163054</v>
      </c>
      <c r="AL139" s="469">
        <v>8.1566457170649898</v>
      </c>
      <c r="AM139" s="469">
        <v>8.1822695288298544</v>
      </c>
      <c r="AN139" s="469">
        <v>8.4171560242985386</v>
      </c>
      <c r="AO139" s="469">
        <v>8.5100709850577854</v>
      </c>
      <c r="AP139" s="469">
        <v>8.4948682434841842</v>
      </c>
      <c r="AQ139" s="469">
        <v>8.5501633959332786</v>
      </c>
      <c r="AR139" s="469">
        <v>8.5884663946606494</v>
      </c>
      <c r="AS139" s="469">
        <v>8.5080611041432981</v>
      </c>
      <c r="AT139" s="469">
        <v>8.474582972318327</v>
      </c>
      <c r="AU139" s="469">
        <v>9.305129833353357</v>
      </c>
      <c r="AV139" s="469">
        <v>9.3028956879425451</v>
      </c>
      <c r="AW139" s="469">
        <v>9.2262912958909329</v>
      </c>
      <c r="AX139" s="469">
        <v>9.062956622407361</v>
      </c>
      <c r="AY139" s="469">
        <v>9.016913108198187</v>
      </c>
      <c r="AZ139" s="469">
        <v>9.0481574224689698</v>
      </c>
      <c r="BA139" s="469">
        <v>9.2051306882482216</v>
      </c>
      <c r="BB139" s="469">
        <v>9.330797854094584</v>
      </c>
      <c r="BC139" s="469">
        <v>9.4494907103301724</v>
      </c>
      <c r="BD139" s="469">
        <v>9.6602587870864944</v>
      </c>
      <c r="BE139" s="469">
        <v>9.8550719439842531</v>
      </c>
      <c r="BF139" s="469">
        <v>9.7632112998588507</v>
      </c>
    </row>
    <row r="140" spans="21:58" ht="14">
      <c r="U140" s="426"/>
      <c r="W140" s="451"/>
      <c r="X140" s="467" t="s">
        <v>557</v>
      </c>
      <c r="Y140" s="466"/>
      <c r="Z140" s="465" t="s">
        <v>553</v>
      </c>
      <c r="AA140" s="469">
        <v>4.3980508928960926</v>
      </c>
      <c r="AB140" s="469">
        <v>4.4306650232701008</v>
      </c>
      <c r="AC140" s="469">
        <v>4.412062212307144</v>
      </c>
      <c r="AD140" s="469">
        <v>4.4410783390392163</v>
      </c>
      <c r="AE140" s="469">
        <v>4.3221723412566933</v>
      </c>
      <c r="AF140" s="469">
        <v>4.2049852956348541</v>
      </c>
      <c r="AG140" s="469">
        <v>4.1917665603156333</v>
      </c>
      <c r="AH140" s="469">
        <v>4.2896771134244158</v>
      </c>
      <c r="AI140" s="469">
        <v>4.3877518646639881</v>
      </c>
      <c r="AJ140" s="469">
        <v>4.3080021351771745</v>
      </c>
      <c r="AK140" s="469">
        <v>4.4422974821250873</v>
      </c>
      <c r="AL140" s="469">
        <v>4.3431676672846935</v>
      </c>
      <c r="AM140" s="469">
        <v>4.4622668710605424</v>
      </c>
      <c r="AN140" s="469">
        <v>4.5365107691851776</v>
      </c>
      <c r="AO140" s="469">
        <v>4.613551418540875</v>
      </c>
      <c r="AP140" s="469">
        <v>4.5868424916605495</v>
      </c>
      <c r="AQ140" s="469">
        <v>4.9002334380421146</v>
      </c>
      <c r="AR140" s="469">
        <v>4.9320294990695972</v>
      </c>
      <c r="AS140" s="469">
        <v>4.9045062882539368</v>
      </c>
      <c r="AT140" s="469">
        <v>4.9429377360953808</v>
      </c>
      <c r="AU140" s="469" t="s">
        <v>561</v>
      </c>
      <c r="AV140" s="469" t="s">
        <v>561</v>
      </c>
      <c r="AW140" s="469" t="s">
        <v>561</v>
      </c>
      <c r="AX140" s="469" t="s">
        <v>561</v>
      </c>
      <c r="AY140" s="469" t="s">
        <v>561</v>
      </c>
      <c r="AZ140" s="469" t="s">
        <v>561</v>
      </c>
      <c r="BA140" s="469" t="s">
        <v>561</v>
      </c>
      <c r="BB140" s="469" t="s">
        <v>561</v>
      </c>
      <c r="BC140" s="469" t="s">
        <v>561</v>
      </c>
      <c r="BD140" s="469" t="s">
        <v>561</v>
      </c>
      <c r="BE140" s="469" t="s">
        <v>561</v>
      </c>
      <c r="BF140" s="469" t="s">
        <v>561</v>
      </c>
    </row>
    <row r="141" spans="21:58" ht="14">
      <c r="U141" s="426"/>
      <c r="W141" s="434"/>
      <c r="X141" s="467" t="s">
        <v>556</v>
      </c>
      <c r="Y141" s="466"/>
      <c r="Z141" s="465" t="s">
        <v>553</v>
      </c>
      <c r="AA141" s="469">
        <v>5.0724290981518294</v>
      </c>
      <c r="AB141" s="469">
        <v>4.9165263824732079</v>
      </c>
      <c r="AC141" s="469">
        <v>4.9635263271688927</v>
      </c>
      <c r="AD141" s="469">
        <v>4.939818364942437</v>
      </c>
      <c r="AE141" s="469">
        <v>5.0556971382124525</v>
      </c>
      <c r="AF141" s="469">
        <v>4.7509247802036763</v>
      </c>
      <c r="AG141" s="469">
        <v>4.8947164118215856</v>
      </c>
      <c r="AH141" s="469">
        <v>5.0590821686063103</v>
      </c>
      <c r="AI141" s="469">
        <v>5.1628124721631607</v>
      </c>
      <c r="AJ141" s="469">
        <v>5.2718296806732301</v>
      </c>
      <c r="AK141" s="469">
        <v>5.2404985458758233</v>
      </c>
      <c r="AL141" s="469">
        <v>5.3121911580175878</v>
      </c>
      <c r="AM141" s="469">
        <v>5.5407704797132613</v>
      </c>
      <c r="AN141" s="469">
        <v>5.8838132371515384</v>
      </c>
      <c r="AO141" s="469">
        <v>6.3052031918634555</v>
      </c>
      <c r="AP141" s="469">
        <v>6.4203202353334952</v>
      </c>
      <c r="AQ141" s="469">
        <v>6.4566644162943305</v>
      </c>
      <c r="AR141" s="469">
        <v>6.706610228415248</v>
      </c>
      <c r="AS141" s="469">
        <v>6.8153271394806278</v>
      </c>
      <c r="AT141" s="469">
        <v>7.286132366067398</v>
      </c>
      <c r="AU141" s="469" t="s">
        <v>561</v>
      </c>
      <c r="AV141" s="469" t="s">
        <v>561</v>
      </c>
      <c r="AW141" s="469" t="s">
        <v>561</v>
      </c>
      <c r="AX141" s="469" t="s">
        <v>561</v>
      </c>
      <c r="AY141" s="469" t="s">
        <v>561</v>
      </c>
      <c r="AZ141" s="469" t="s">
        <v>561</v>
      </c>
      <c r="BA141" s="469" t="s">
        <v>561</v>
      </c>
      <c r="BB141" s="469" t="s">
        <v>561</v>
      </c>
      <c r="BC141" s="469" t="s">
        <v>561</v>
      </c>
      <c r="BD141" s="469" t="s">
        <v>561</v>
      </c>
      <c r="BE141" s="469" t="s">
        <v>561</v>
      </c>
      <c r="BF141" s="469" t="s">
        <v>561</v>
      </c>
    </row>
    <row r="142" spans="21:58" ht="14">
      <c r="U142" s="426"/>
      <c r="W142" s="471"/>
      <c r="X142" s="467" t="s">
        <v>560</v>
      </c>
      <c r="Y142" s="466"/>
      <c r="Z142" s="465" t="s">
        <v>553</v>
      </c>
      <c r="AA142" s="469">
        <v>9.7072890866530948</v>
      </c>
      <c r="AB142" s="469">
        <v>8.5197760256239228</v>
      </c>
      <c r="AC142" s="469">
        <v>8.3113532071840552</v>
      </c>
      <c r="AD142" s="469">
        <v>8.7799865156910464</v>
      </c>
      <c r="AE142" s="469">
        <v>7.9517563061888845</v>
      </c>
      <c r="AF142" s="469">
        <v>7.8430569469383684</v>
      </c>
      <c r="AG142" s="469">
        <v>7.7073635844209418</v>
      </c>
      <c r="AH142" s="469">
        <v>7.0924532037712789</v>
      </c>
      <c r="AI142" s="469">
        <v>7.0366488942857099</v>
      </c>
      <c r="AJ142" s="469">
        <v>6.9730244059949076</v>
      </c>
      <c r="AK142" s="469">
        <v>6.9859483759347336</v>
      </c>
      <c r="AL142" s="469">
        <v>6.9613510121638678</v>
      </c>
      <c r="AM142" s="469">
        <v>6.9734188546502764</v>
      </c>
      <c r="AN142" s="469">
        <v>7.0919156720526431</v>
      </c>
      <c r="AO142" s="469">
        <v>6.7764162141514674</v>
      </c>
      <c r="AP142" s="469">
        <v>6.9330789202922958</v>
      </c>
      <c r="AQ142" s="469">
        <v>7.0151675438576682</v>
      </c>
      <c r="AR142" s="469">
        <v>7.0033484256362435</v>
      </c>
      <c r="AS142" s="469">
        <v>7.04608764627294</v>
      </c>
      <c r="AT142" s="469">
        <v>7.0187812973421533</v>
      </c>
      <c r="AU142" s="469">
        <v>8.9662385267091107</v>
      </c>
      <c r="AV142" s="469">
        <v>8.950553519019282</v>
      </c>
      <c r="AW142" s="469">
        <v>9.016954715670165</v>
      </c>
      <c r="AX142" s="469">
        <v>8.9521191152163233</v>
      </c>
      <c r="AY142" s="469">
        <v>9.1609891094199671</v>
      </c>
      <c r="AZ142" s="469">
        <v>9.3472942170148947</v>
      </c>
      <c r="BA142" s="469">
        <v>9.5618145109574808</v>
      </c>
      <c r="BB142" s="469">
        <v>9.9673738718188698</v>
      </c>
      <c r="BC142" s="469">
        <v>10.454578799469006</v>
      </c>
      <c r="BD142" s="469">
        <v>10.863330656534156</v>
      </c>
      <c r="BE142" s="469">
        <v>12.253218712514993</v>
      </c>
      <c r="BF142" s="469">
        <v>12.697954086264996</v>
      </c>
    </row>
    <row r="143" spans="21:58" ht="14">
      <c r="U143" s="426"/>
      <c r="W143" s="451"/>
      <c r="X143" s="467" t="s">
        <v>559</v>
      </c>
      <c r="Y143" s="470"/>
      <c r="Z143" s="465" t="s">
        <v>553</v>
      </c>
      <c r="AA143" s="469">
        <v>3.5663654689704583</v>
      </c>
      <c r="AB143" s="469">
        <v>3.6506794644223124</v>
      </c>
      <c r="AC143" s="469">
        <v>3.5376328347439072</v>
      </c>
      <c r="AD143" s="469">
        <v>3.4374359322244219</v>
      </c>
      <c r="AE143" s="469">
        <v>3.3924202944296034</v>
      </c>
      <c r="AF143" s="469">
        <v>3.3632525812675591</v>
      </c>
      <c r="AG143" s="469">
        <v>3.3392327019376808</v>
      </c>
      <c r="AH143" s="469">
        <v>3.3141177810814639</v>
      </c>
      <c r="AI143" s="469">
        <v>3.2990204025673457</v>
      </c>
      <c r="AJ143" s="469">
        <v>3.3049918714276698</v>
      </c>
      <c r="AK143" s="469">
        <v>3.3508009663758371</v>
      </c>
      <c r="AL143" s="469">
        <v>3.4192608149649324</v>
      </c>
      <c r="AM143" s="469">
        <v>3.4246093868129641</v>
      </c>
      <c r="AN143" s="469">
        <v>3.4250341628653476</v>
      </c>
      <c r="AO143" s="469">
        <v>3.5277519297206563</v>
      </c>
      <c r="AP143" s="469">
        <v>3.5789997003968694</v>
      </c>
      <c r="AQ143" s="469">
        <v>3.5822917135928489</v>
      </c>
      <c r="AR143" s="469">
        <v>3.5616879247917352</v>
      </c>
      <c r="AS143" s="469">
        <v>3.6282771584224691</v>
      </c>
      <c r="AT143" s="469">
        <v>3.6904177491285908</v>
      </c>
      <c r="AU143" s="469">
        <v>3.5759707415945461</v>
      </c>
      <c r="AV143" s="469">
        <v>3.5897875786301348</v>
      </c>
      <c r="AW143" s="469">
        <v>3.5472779453762686</v>
      </c>
      <c r="AX143" s="469">
        <v>3.5368735911424296</v>
      </c>
      <c r="AY143" s="469">
        <v>3.5432711065578677</v>
      </c>
      <c r="AZ143" s="469">
        <v>3.559691876784782</v>
      </c>
      <c r="BA143" s="469">
        <v>3.5486602722406868</v>
      </c>
      <c r="BB143" s="469">
        <v>3.5780704302678408</v>
      </c>
      <c r="BC143" s="469">
        <v>3.5887741817897778</v>
      </c>
      <c r="BD143" s="469">
        <v>3.563699667880758</v>
      </c>
      <c r="BE143" s="469">
        <v>3.436931862644292</v>
      </c>
      <c r="BF143" s="469">
        <v>3.3844184514491062</v>
      </c>
    </row>
    <row r="144" spans="21:58" ht="14">
      <c r="U144" s="426"/>
      <c r="W144" s="451" t="s">
        <v>522</v>
      </c>
      <c r="X144" s="467" t="s">
        <v>558</v>
      </c>
      <c r="Y144" s="466"/>
      <c r="Z144" s="465" t="s">
        <v>553</v>
      </c>
      <c r="AA144" s="469">
        <v>9.6819633035038297</v>
      </c>
      <c r="AB144" s="469">
        <v>9.7541463500893677</v>
      </c>
      <c r="AC144" s="469">
        <v>10.069058776059608</v>
      </c>
      <c r="AD144" s="469">
        <v>10.044773009932376</v>
      </c>
      <c r="AE144" s="469">
        <v>9.9236232177609427</v>
      </c>
      <c r="AF144" s="469">
        <v>9.9709534024106148</v>
      </c>
      <c r="AG144" s="469">
        <v>9.9170470617826254</v>
      </c>
      <c r="AH144" s="469">
        <v>9.8918293652141962</v>
      </c>
      <c r="AI144" s="469">
        <v>9.7520612277566716</v>
      </c>
      <c r="AJ144" s="469">
        <v>9.7299463306389047</v>
      </c>
      <c r="AK144" s="469">
        <v>9.7208901867387585</v>
      </c>
      <c r="AL144" s="469">
        <v>9.6944904706075281</v>
      </c>
      <c r="AM144" s="469">
        <v>9.721735912087512</v>
      </c>
      <c r="AN144" s="469">
        <v>9.9918715257495059</v>
      </c>
      <c r="AO144" s="469">
        <v>10.114770949300278</v>
      </c>
      <c r="AP144" s="469">
        <v>10.092395498083919</v>
      </c>
      <c r="AQ144" s="469">
        <v>10.135771914046767</v>
      </c>
      <c r="AR144" s="469">
        <v>10.17755988310331</v>
      </c>
      <c r="AS144" s="469">
        <v>10.089817522303459</v>
      </c>
      <c r="AT144" s="469">
        <v>10.042588570681387</v>
      </c>
      <c r="AU144" s="469">
        <v>9.0715107621099449</v>
      </c>
      <c r="AV144" s="469">
        <v>8.9250272432949842</v>
      </c>
      <c r="AW144" s="469">
        <v>8.8638399784330755</v>
      </c>
      <c r="AX144" s="469">
        <v>8.71677135501157</v>
      </c>
      <c r="AY144" s="469">
        <v>8.6093943364706149</v>
      </c>
      <c r="AZ144" s="469">
        <v>8.5864036637101115</v>
      </c>
      <c r="BA144" s="469">
        <v>8.6423275677001872</v>
      </c>
      <c r="BB144" s="469">
        <v>8.6535183263232636</v>
      </c>
      <c r="BC144" s="469">
        <v>8.6622822173872027</v>
      </c>
      <c r="BD144" s="469">
        <v>8.6959858507085688</v>
      </c>
      <c r="BE144" s="469">
        <v>8.6120668715070288</v>
      </c>
      <c r="BF144" s="469">
        <v>8.5876546688495594</v>
      </c>
    </row>
    <row r="145" spans="21:58" ht="14">
      <c r="U145" s="426"/>
      <c r="W145" s="451"/>
      <c r="X145" s="467" t="s">
        <v>557</v>
      </c>
      <c r="Y145" s="466"/>
      <c r="Z145" s="465" t="s">
        <v>553</v>
      </c>
      <c r="AA145" s="469">
        <v>3.2628315332271249</v>
      </c>
      <c r="AB145" s="469">
        <v>3.2441647471546942</v>
      </c>
      <c r="AC145" s="469">
        <v>3.2260687527891654</v>
      </c>
      <c r="AD145" s="469">
        <v>3.2071804969825375</v>
      </c>
      <c r="AE145" s="469">
        <v>3.2268925322854556</v>
      </c>
      <c r="AF145" s="469">
        <v>3.2076285579609141</v>
      </c>
      <c r="AG145" s="469">
        <v>3.1880757750663018</v>
      </c>
      <c r="AH145" s="469">
        <v>3.1988509630034336</v>
      </c>
      <c r="AI145" s="469">
        <v>3.2354906285233218</v>
      </c>
      <c r="AJ145" s="469">
        <v>3.2993891686503942</v>
      </c>
      <c r="AK145" s="469">
        <v>3.353106459337464</v>
      </c>
      <c r="AL145" s="469">
        <v>3.3949626581924139</v>
      </c>
      <c r="AM145" s="469">
        <v>3.4324448740566105</v>
      </c>
      <c r="AN145" s="469">
        <v>3.5641776864688675</v>
      </c>
      <c r="AO145" s="469">
        <v>3.670061355147741</v>
      </c>
      <c r="AP145" s="469">
        <v>3.6792694936910384</v>
      </c>
      <c r="AQ145" s="469">
        <v>3.7251849107393853</v>
      </c>
      <c r="AR145" s="469">
        <v>3.7411902678076658</v>
      </c>
      <c r="AS145" s="469">
        <v>3.7424069795488477</v>
      </c>
      <c r="AT145" s="469">
        <v>3.7790401331576549</v>
      </c>
      <c r="AU145" s="469">
        <v>3.7224860754303073</v>
      </c>
      <c r="AV145" s="469">
        <v>3.8210353100009349</v>
      </c>
      <c r="AW145" s="469">
        <v>3.8173985385507327</v>
      </c>
      <c r="AX145" s="469">
        <v>3.8632605767569914</v>
      </c>
      <c r="AY145" s="469">
        <v>3.8515623535684353</v>
      </c>
      <c r="AZ145" s="469">
        <v>3.8849428289706336</v>
      </c>
      <c r="BA145" s="469">
        <v>3.8775687532935046</v>
      </c>
      <c r="BB145" s="469">
        <v>3.8874401787038799</v>
      </c>
      <c r="BC145" s="469">
        <v>3.8855637840159578</v>
      </c>
      <c r="BD145" s="469">
        <v>3.9184066431811382</v>
      </c>
      <c r="BE145" s="469">
        <v>3.8698194185976864</v>
      </c>
      <c r="BF145" s="469">
        <v>3.8072016811451044</v>
      </c>
    </row>
    <row r="146" spans="21:58" ht="14">
      <c r="U146" s="426"/>
      <c r="W146" s="434"/>
      <c r="X146" s="467" t="s">
        <v>556</v>
      </c>
      <c r="Y146" s="466"/>
      <c r="Z146" s="465" t="s">
        <v>553</v>
      </c>
      <c r="AA146" s="469">
        <v>3.012927462090679</v>
      </c>
      <c r="AB146" s="469">
        <v>2.8904658360933508</v>
      </c>
      <c r="AC146" s="469">
        <v>2.9352527297362694</v>
      </c>
      <c r="AD146" s="469">
        <v>2.9367690088852885</v>
      </c>
      <c r="AE146" s="469">
        <v>2.9456331515711618</v>
      </c>
      <c r="AF146" s="469">
        <v>3.0108780862231246</v>
      </c>
      <c r="AG146" s="469">
        <v>3.0376928688659244</v>
      </c>
      <c r="AH146" s="469">
        <v>3.0677079056975418</v>
      </c>
      <c r="AI146" s="469">
        <v>3.0803785341553285</v>
      </c>
      <c r="AJ146" s="469">
        <v>3.1498825017009002</v>
      </c>
      <c r="AK146" s="469">
        <v>3.2344715578615522</v>
      </c>
      <c r="AL146" s="469">
        <v>3.2801936015419084</v>
      </c>
      <c r="AM146" s="469">
        <v>3.2957724487599664</v>
      </c>
      <c r="AN146" s="469">
        <v>3.6195606441116084</v>
      </c>
      <c r="AO146" s="469">
        <v>3.7196852491551788</v>
      </c>
      <c r="AP146" s="469">
        <v>3.7662604783609495</v>
      </c>
      <c r="AQ146" s="469">
        <v>3.8278860463585969</v>
      </c>
      <c r="AR146" s="469">
        <v>3.8795868914005509</v>
      </c>
      <c r="AS146" s="469">
        <v>3.8466279081394599</v>
      </c>
      <c r="AT146" s="469">
        <v>3.8101287013925935</v>
      </c>
      <c r="AU146" s="469">
        <v>3.9664882311807399</v>
      </c>
      <c r="AV146" s="469">
        <v>4.0193244443572018</v>
      </c>
      <c r="AW146" s="469">
        <v>4.041399338924343</v>
      </c>
      <c r="AX146" s="469">
        <v>4.0623183932698366</v>
      </c>
      <c r="AY146" s="469">
        <v>4.0437052756930756</v>
      </c>
      <c r="AZ146" s="469">
        <v>4.0376149429070658</v>
      </c>
      <c r="BA146" s="469">
        <v>4.0176348557555972</v>
      </c>
      <c r="BB146" s="469">
        <v>4.0300592024767559</v>
      </c>
      <c r="BC146" s="469">
        <v>4.0019986181547997</v>
      </c>
      <c r="BD146" s="469">
        <v>3.9657931659227454</v>
      </c>
      <c r="BE146" s="469">
        <v>3.990143125007048</v>
      </c>
      <c r="BF146" s="469">
        <v>3.9698133151738912</v>
      </c>
    </row>
    <row r="147" spans="21:58" ht="14">
      <c r="U147" s="426"/>
      <c r="W147" s="433" t="s">
        <v>554</v>
      </c>
      <c r="X147" s="468" t="s">
        <v>555</v>
      </c>
      <c r="Y147" s="466"/>
      <c r="Z147" s="465" t="s">
        <v>553</v>
      </c>
      <c r="AA147" s="469">
        <v>6.0184132117551155</v>
      </c>
      <c r="AB147" s="469">
        <v>5.9859441183890905</v>
      </c>
      <c r="AC147" s="469">
        <v>5.9205306033510841</v>
      </c>
      <c r="AD147" s="469">
        <v>5.8172023922652665</v>
      </c>
      <c r="AE147" s="469">
        <v>5.6742256714177799</v>
      </c>
      <c r="AF147" s="469">
        <v>5.5859620684269409</v>
      </c>
      <c r="AG147" s="469">
        <v>5.5082938248318642</v>
      </c>
      <c r="AH147" s="469">
        <v>5.426255217065636</v>
      </c>
      <c r="AI147" s="469">
        <v>5.3480692432160506</v>
      </c>
      <c r="AJ147" s="469">
        <v>5.3084991718785348</v>
      </c>
      <c r="AK147" s="469">
        <v>5.2661345372249677</v>
      </c>
      <c r="AL147" s="469">
        <v>5.2479897974299137</v>
      </c>
      <c r="AM147" s="469">
        <v>5.2052536422642977</v>
      </c>
      <c r="AN147" s="469">
        <v>5.2557393337992124</v>
      </c>
      <c r="AO147" s="469">
        <v>5.352659956903814</v>
      </c>
      <c r="AP147" s="469">
        <v>5.4267366826389631</v>
      </c>
      <c r="AQ147" s="469">
        <v>5.4353076140285452</v>
      </c>
      <c r="AR147" s="469">
        <v>5.46073201364357</v>
      </c>
      <c r="AS147" s="469">
        <v>5.4855524827733086</v>
      </c>
      <c r="AT147" s="469">
        <v>5.4000794941701953</v>
      </c>
      <c r="AU147" s="469">
        <v>5.4282729972869532</v>
      </c>
      <c r="AV147" s="469">
        <v>5.4051340119670988</v>
      </c>
      <c r="AW147" s="469">
        <v>5.3473909405268705</v>
      </c>
      <c r="AX147" s="469">
        <v>5.3341157274211106</v>
      </c>
      <c r="AY147" s="469">
        <v>5.3857099528232943</v>
      </c>
      <c r="AZ147" s="469">
        <v>5.4260151418958085</v>
      </c>
      <c r="BA147" s="469">
        <v>5.4552418316270463</v>
      </c>
      <c r="BB147" s="469">
        <v>5.5014722910594633</v>
      </c>
      <c r="BC147" s="469">
        <v>5.5653525160286081</v>
      </c>
      <c r="BD147" s="469">
        <v>5.6360822461048512</v>
      </c>
      <c r="BE147" s="469">
        <v>5.7822502180384632</v>
      </c>
      <c r="BF147" s="469">
        <v>5.9077993086300342</v>
      </c>
    </row>
    <row r="148" spans="21:58" ht="16">
      <c r="U148" s="426"/>
      <c r="W148" s="433" t="s">
        <v>552</v>
      </c>
      <c r="X148" s="468" t="s">
        <v>551</v>
      </c>
      <c r="Y148" s="466"/>
      <c r="Z148" s="465" t="s">
        <v>550</v>
      </c>
      <c r="AA148" s="464">
        <f t="shared" ref="AA148:AT148" si="10">AB148</f>
        <v>4.1135427765139516</v>
      </c>
      <c r="AB148" s="464">
        <f t="shared" si="10"/>
        <v>4.1135427765139516</v>
      </c>
      <c r="AC148" s="464">
        <f t="shared" si="10"/>
        <v>4.1135427765139516</v>
      </c>
      <c r="AD148" s="464">
        <f t="shared" si="10"/>
        <v>4.1135427765139516</v>
      </c>
      <c r="AE148" s="464">
        <f t="shared" si="10"/>
        <v>4.1135427765139516</v>
      </c>
      <c r="AF148" s="464">
        <f t="shared" si="10"/>
        <v>4.1135427765139516</v>
      </c>
      <c r="AG148" s="464">
        <f t="shared" si="10"/>
        <v>4.1135427765139516</v>
      </c>
      <c r="AH148" s="464">
        <f t="shared" si="10"/>
        <v>4.1135427765139516</v>
      </c>
      <c r="AI148" s="464">
        <f t="shared" si="10"/>
        <v>4.1135427765139516</v>
      </c>
      <c r="AJ148" s="464">
        <f t="shared" si="10"/>
        <v>4.1135427765139516</v>
      </c>
      <c r="AK148" s="464">
        <f t="shared" si="10"/>
        <v>4.1135427765139516</v>
      </c>
      <c r="AL148" s="464">
        <f t="shared" si="10"/>
        <v>4.1135427765139516</v>
      </c>
      <c r="AM148" s="464">
        <f t="shared" si="10"/>
        <v>4.1135427765139516</v>
      </c>
      <c r="AN148" s="464">
        <f t="shared" si="10"/>
        <v>4.1135427765139516</v>
      </c>
      <c r="AO148" s="464">
        <f t="shared" si="10"/>
        <v>4.1135427765139516</v>
      </c>
      <c r="AP148" s="464">
        <f t="shared" si="10"/>
        <v>4.1135427765139516</v>
      </c>
      <c r="AQ148" s="464">
        <f t="shared" si="10"/>
        <v>4.1135427765139516</v>
      </c>
      <c r="AR148" s="464">
        <f t="shared" si="10"/>
        <v>4.1135427765139516</v>
      </c>
      <c r="AS148" s="464">
        <f t="shared" si="10"/>
        <v>4.1135427765139516</v>
      </c>
      <c r="AT148" s="464">
        <f t="shared" si="10"/>
        <v>4.1135427765139516</v>
      </c>
      <c r="AU148" s="464">
        <v>4.1135427765139516</v>
      </c>
      <c r="AV148" s="464">
        <v>4.1539602897249175</v>
      </c>
      <c r="AW148" s="464">
        <v>4.1352180083494767</v>
      </c>
      <c r="AX148" s="464">
        <v>4.2180101819510076</v>
      </c>
      <c r="AY148" s="464">
        <v>4.1961130528378101</v>
      </c>
      <c r="AZ148" s="464">
        <v>4.1896228974498104</v>
      </c>
      <c r="BA148" s="464">
        <v>4.1613686851736427</v>
      </c>
      <c r="BB148" s="464">
        <v>4.11162457325009</v>
      </c>
      <c r="BC148" s="464">
        <v>4.0716716580451946</v>
      </c>
      <c r="BD148" s="464">
        <v>4.0180825656772434</v>
      </c>
      <c r="BE148" s="464">
        <v>3.980871254576702</v>
      </c>
      <c r="BF148" s="464">
        <v>3.9301105489975643</v>
      </c>
    </row>
    <row r="149" spans="21:58" ht="14">
      <c r="U149" s="426"/>
      <c r="W149" s="463"/>
      <c r="X149" s="462"/>
      <c r="Y149" s="461"/>
      <c r="Z149" s="461"/>
      <c r="AA149" s="460"/>
      <c r="AB149" s="460"/>
      <c r="AC149" s="460"/>
      <c r="AD149" s="460"/>
      <c r="AE149" s="460"/>
      <c r="AF149" s="460"/>
      <c r="AG149" s="460"/>
      <c r="AH149" s="460"/>
      <c r="AI149" s="460"/>
      <c r="AJ149" s="460"/>
      <c r="AK149" s="460"/>
      <c r="AL149" s="460"/>
      <c r="AM149" s="460"/>
      <c r="AN149" s="460"/>
      <c r="AO149" s="460"/>
      <c r="AP149" s="460"/>
      <c r="AQ149" s="460"/>
      <c r="AR149" s="460"/>
      <c r="AS149" s="460"/>
      <c r="AT149" s="460"/>
      <c r="AU149" s="460"/>
      <c r="AV149" s="460"/>
      <c r="AW149" s="460"/>
      <c r="AX149" s="460"/>
      <c r="AY149" s="460"/>
      <c r="AZ149" s="460"/>
      <c r="BA149" s="460"/>
      <c r="BB149" s="460"/>
      <c r="BC149" s="460"/>
      <c r="BD149" s="460"/>
      <c r="BE149" s="460"/>
      <c r="BF149" s="460"/>
    </row>
    <row r="150" spans="21:58" ht="13.5" customHeight="1">
      <c r="W150" s="459"/>
    </row>
    <row r="151" spans="21:58" ht="13.5" customHeight="1">
      <c r="W151" s="458"/>
    </row>
    <row r="152" spans="21:58" ht="13.5" customHeight="1">
      <c r="W152" s="458"/>
    </row>
    <row r="154" spans="21:58" s="430" customFormat="1" ht="14">
      <c r="U154" s="439" t="s">
        <v>525</v>
      </c>
      <c r="V154" s="438">
        <f>V68+6</f>
        <v>50</v>
      </c>
      <c r="W154" s="457" t="s">
        <v>549</v>
      </c>
      <c r="AA154" s="456"/>
      <c r="AB154" s="456"/>
      <c r="AC154" s="456"/>
      <c r="AD154" s="456"/>
      <c r="AE154" s="456"/>
      <c r="AF154" s="456"/>
      <c r="AG154" s="456"/>
      <c r="AH154" s="456"/>
      <c r="AI154" s="456"/>
      <c r="AJ154" s="456"/>
      <c r="AK154" s="456"/>
      <c r="AL154" s="456"/>
      <c r="AM154" s="456"/>
      <c r="AN154" s="456"/>
      <c r="AO154" s="456"/>
      <c r="AP154" s="456"/>
      <c r="AQ154" s="456"/>
      <c r="AR154" s="456"/>
      <c r="AS154" s="456"/>
      <c r="AT154" s="456"/>
      <c r="AU154" s="456"/>
      <c r="AV154" s="456"/>
      <c r="AW154" s="456"/>
      <c r="AX154" s="456"/>
      <c r="AY154" s="456"/>
      <c r="AZ154" s="456"/>
      <c r="BA154" s="456"/>
      <c r="BB154" s="456"/>
      <c r="BC154" s="456"/>
      <c r="BD154" s="456"/>
      <c r="BE154" s="456"/>
      <c r="BF154" s="456"/>
    </row>
    <row r="155" spans="21:58" s="413" customFormat="1" ht="26">
      <c r="U155" s="426"/>
      <c r="V155" s="425"/>
      <c r="W155" s="455" t="s">
        <v>548</v>
      </c>
      <c r="X155" s="454" t="s">
        <v>547</v>
      </c>
      <c r="Y155" s="453" t="s">
        <v>546</v>
      </c>
      <c r="Z155" s="452" t="s">
        <v>21</v>
      </c>
      <c r="AA155" s="419">
        <v>1990</v>
      </c>
      <c r="AB155" s="419">
        <f t="shared" ref="AB155:BF155" si="11">AA155+1</f>
        <v>1991</v>
      </c>
      <c r="AC155" s="419">
        <f t="shared" si="11"/>
        <v>1992</v>
      </c>
      <c r="AD155" s="419">
        <f t="shared" si="11"/>
        <v>1993</v>
      </c>
      <c r="AE155" s="419">
        <f t="shared" si="11"/>
        <v>1994</v>
      </c>
      <c r="AF155" s="419">
        <f t="shared" si="11"/>
        <v>1995</v>
      </c>
      <c r="AG155" s="419">
        <f t="shared" si="11"/>
        <v>1996</v>
      </c>
      <c r="AH155" s="419">
        <f t="shared" si="11"/>
        <v>1997</v>
      </c>
      <c r="AI155" s="419">
        <f t="shared" si="11"/>
        <v>1998</v>
      </c>
      <c r="AJ155" s="419">
        <f t="shared" si="11"/>
        <v>1999</v>
      </c>
      <c r="AK155" s="419">
        <f t="shared" si="11"/>
        <v>2000</v>
      </c>
      <c r="AL155" s="419">
        <f t="shared" si="11"/>
        <v>2001</v>
      </c>
      <c r="AM155" s="419">
        <f t="shared" si="11"/>
        <v>2002</v>
      </c>
      <c r="AN155" s="419">
        <f t="shared" si="11"/>
        <v>2003</v>
      </c>
      <c r="AO155" s="419">
        <f t="shared" si="11"/>
        <v>2004</v>
      </c>
      <c r="AP155" s="419">
        <f t="shared" si="11"/>
        <v>2005</v>
      </c>
      <c r="AQ155" s="419">
        <f t="shared" si="11"/>
        <v>2006</v>
      </c>
      <c r="AR155" s="419">
        <f t="shared" si="11"/>
        <v>2007</v>
      </c>
      <c r="AS155" s="419">
        <f t="shared" si="11"/>
        <v>2008</v>
      </c>
      <c r="AT155" s="419">
        <f t="shared" si="11"/>
        <v>2009</v>
      </c>
      <c r="AU155" s="419">
        <f t="shared" si="11"/>
        <v>2010</v>
      </c>
      <c r="AV155" s="419">
        <f t="shared" si="11"/>
        <v>2011</v>
      </c>
      <c r="AW155" s="419">
        <f t="shared" si="11"/>
        <v>2012</v>
      </c>
      <c r="AX155" s="419">
        <f t="shared" si="11"/>
        <v>2013</v>
      </c>
      <c r="AY155" s="419">
        <f t="shared" si="11"/>
        <v>2014</v>
      </c>
      <c r="AZ155" s="419">
        <f t="shared" si="11"/>
        <v>2015</v>
      </c>
      <c r="BA155" s="419">
        <f t="shared" si="11"/>
        <v>2016</v>
      </c>
      <c r="BB155" s="419">
        <f t="shared" si="11"/>
        <v>2017</v>
      </c>
      <c r="BC155" s="419">
        <f t="shared" si="11"/>
        <v>2018</v>
      </c>
      <c r="BD155" s="419">
        <f t="shared" si="11"/>
        <v>2019</v>
      </c>
      <c r="BE155" s="419">
        <f t="shared" si="11"/>
        <v>2020</v>
      </c>
      <c r="BF155" s="419">
        <f t="shared" si="11"/>
        <v>2021</v>
      </c>
    </row>
    <row r="156" spans="21:58" s="430" customFormat="1" ht="15" customHeight="1">
      <c r="U156" s="439"/>
      <c r="V156" s="438"/>
      <c r="W156" s="447"/>
      <c r="X156" s="445" t="s">
        <v>542</v>
      </c>
      <c r="Y156" s="444" t="s">
        <v>533</v>
      </c>
      <c r="Z156" s="447"/>
      <c r="AA156" s="440" t="s">
        <v>530</v>
      </c>
      <c r="AB156" s="440" t="s">
        <v>530</v>
      </c>
      <c r="AC156" s="440" t="s">
        <v>530</v>
      </c>
      <c r="AD156" s="440" t="s">
        <v>530</v>
      </c>
      <c r="AE156" s="440" t="s">
        <v>530</v>
      </c>
      <c r="AF156" s="440" t="s">
        <v>530</v>
      </c>
      <c r="AG156" s="440" t="s">
        <v>530</v>
      </c>
      <c r="AH156" s="440" t="s">
        <v>530</v>
      </c>
      <c r="AI156" s="440" t="s">
        <v>530</v>
      </c>
      <c r="AJ156" s="440" t="s">
        <v>530</v>
      </c>
      <c r="AK156" s="440" t="s">
        <v>530</v>
      </c>
      <c r="AL156" s="440" t="s">
        <v>530</v>
      </c>
      <c r="AM156" s="440" t="s">
        <v>530</v>
      </c>
      <c r="AN156" s="440" t="s">
        <v>530</v>
      </c>
      <c r="AO156" s="440" t="s">
        <v>530</v>
      </c>
      <c r="AP156" s="440" t="s">
        <v>530</v>
      </c>
      <c r="AQ156" s="440" t="s">
        <v>530</v>
      </c>
      <c r="AR156" s="440" t="s">
        <v>530</v>
      </c>
      <c r="AS156" s="440" t="s">
        <v>530</v>
      </c>
      <c r="AT156" s="440" t="s">
        <v>530</v>
      </c>
      <c r="AU156" s="440" t="s">
        <v>530</v>
      </c>
      <c r="AV156" s="440" t="s">
        <v>530</v>
      </c>
      <c r="AW156" s="440" t="s">
        <v>530</v>
      </c>
      <c r="AX156" s="440" t="s">
        <v>530</v>
      </c>
      <c r="AY156" s="440" t="s">
        <v>530</v>
      </c>
      <c r="AZ156" s="440" t="s">
        <v>530</v>
      </c>
      <c r="BA156" s="440" t="s">
        <v>530</v>
      </c>
      <c r="BB156" s="440">
        <v>521.95899355270535</v>
      </c>
      <c r="BC156" s="440">
        <v>855.88926955019849</v>
      </c>
      <c r="BD156" s="440">
        <v>955.44312836065785</v>
      </c>
      <c r="BE156" s="440">
        <v>1108.0899462494467</v>
      </c>
      <c r="BF156" s="440">
        <v>1290.9673859317124</v>
      </c>
    </row>
    <row r="157" spans="21:58" s="430" customFormat="1" ht="15" customHeight="1">
      <c r="U157" s="439"/>
      <c r="V157" s="438"/>
      <c r="W157" s="449"/>
      <c r="X157" s="442" t="s">
        <v>541</v>
      </c>
      <c r="Y157" s="435" t="s">
        <v>531</v>
      </c>
      <c r="Z157" s="449"/>
      <c r="AA157" s="440" t="s">
        <v>530</v>
      </c>
      <c r="AB157" s="440" t="s">
        <v>530</v>
      </c>
      <c r="AC157" s="440" t="s">
        <v>530</v>
      </c>
      <c r="AD157" s="440" t="s">
        <v>530</v>
      </c>
      <c r="AE157" s="440" t="s">
        <v>530</v>
      </c>
      <c r="AF157" s="440" t="s">
        <v>530</v>
      </c>
      <c r="AG157" s="440" t="s">
        <v>530</v>
      </c>
      <c r="AH157" s="440" t="s">
        <v>530</v>
      </c>
      <c r="AI157" s="440" t="s">
        <v>530</v>
      </c>
      <c r="AJ157" s="440">
        <v>1033.4029512106015</v>
      </c>
      <c r="AK157" s="440">
        <v>1772.9452214018199</v>
      </c>
      <c r="AL157" s="440">
        <v>2627.7825008264372</v>
      </c>
      <c r="AM157" s="440">
        <v>3157.972173341805</v>
      </c>
      <c r="AN157" s="440">
        <v>3382.8707930854957</v>
      </c>
      <c r="AO157" s="440">
        <v>3680.8681923438417</v>
      </c>
      <c r="AP157" s="440">
        <v>4164.7017094115954</v>
      </c>
      <c r="AQ157" s="440">
        <v>4347.6616814200815</v>
      </c>
      <c r="AR157" s="440">
        <v>4119.7236913838415</v>
      </c>
      <c r="AS157" s="440">
        <v>3910.0422152626879</v>
      </c>
      <c r="AT157" s="440">
        <v>3919.1717041723605</v>
      </c>
      <c r="AU157" s="440">
        <v>3642.9245992743918</v>
      </c>
      <c r="AV157" s="440">
        <v>3181.6436102138755</v>
      </c>
      <c r="AW157" s="440">
        <v>3092.2039287938187</v>
      </c>
      <c r="AX157" s="440">
        <v>3325.4038289268465</v>
      </c>
      <c r="AY157" s="440">
        <v>3248.0994493929047</v>
      </c>
      <c r="AZ157" s="440">
        <v>2828.7447727812996</v>
      </c>
      <c r="BA157" s="440">
        <v>2645.806957997936</v>
      </c>
      <c r="BB157" s="440">
        <v>1904.6442304926566</v>
      </c>
      <c r="BC157" s="440">
        <v>1433.9486582811842</v>
      </c>
      <c r="BD157" s="440">
        <v>933.186843071417</v>
      </c>
      <c r="BE157" s="440">
        <v>693.21623051165602</v>
      </c>
      <c r="BF157" s="440">
        <v>523.32642787138332</v>
      </c>
    </row>
    <row r="158" spans="21:58" s="430" customFormat="1" ht="15" customHeight="1">
      <c r="U158" s="439"/>
      <c r="V158" s="438"/>
      <c r="W158" s="449"/>
      <c r="X158" s="436"/>
      <c r="Y158" s="435" t="s">
        <v>529</v>
      </c>
      <c r="Z158" s="450"/>
      <c r="AA158" s="440">
        <v>10623.332543168126</v>
      </c>
      <c r="AB158" s="440">
        <v>10025.658841857436</v>
      </c>
      <c r="AC158" s="440">
        <v>9206.7459116053742</v>
      </c>
      <c r="AD158" s="440">
        <v>7824.7462740481205</v>
      </c>
      <c r="AE158" s="440">
        <v>7325.8637829911631</v>
      </c>
      <c r="AF158" s="440">
        <v>6268.0865422501993</v>
      </c>
      <c r="AG158" s="440">
        <v>6100.7933032512674</v>
      </c>
      <c r="AH158" s="440">
        <v>6153.2935448897297</v>
      </c>
      <c r="AI158" s="440">
        <v>5953.8355918860643</v>
      </c>
      <c r="AJ158" s="440">
        <v>4182.2514838735133</v>
      </c>
      <c r="AK158" s="440">
        <v>3152.9004844207016</v>
      </c>
      <c r="AL158" s="440">
        <v>2629.7215385217546</v>
      </c>
      <c r="AM158" s="440">
        <v>1953.8734629533328</v>
      </c>
      <c r="AN158" s="440">
        <v>1342.9713866230493</v>
      </c>
      <c r="AO158" s="440">
        <v>977.60978613320594</v>
      </c>
      <c r="AP158" s="440">
        <v>753.07200109881273</v>
      </c>
      <c r="AQ158" s="440">
        <v>528.63790316718803</v>
      </c>
      <c r="AR158" s="440">
        <v>337.1081547939649</v>
      </c>
      <c r="AS158" s="440">
        <v>232.87640469879042</v>
      </c>
      <c r="AT158" s="440">
        <v>169.12748349871489</v>
      </c>
      <c r="AU158" s="440">
        <v>112.08593858912081</v>
      </c>
      <c r="AV158" s="440">
        <v>65.92837746702665</v>
      </c>
      <c r="AW158" s="440">
        <v>42.12569926893746</v>
      </c>
      <c r="AX158" s="440">
        <v>28.99193009220998</v>
      </c>
      <c r="AY158" s="440">
        <v>17.694752613945017</v>
      </c>
      <c r="AZ158" s="440">
        <v>9.6492369249477594</v>
      </c>
      <c r="BA158" s="440">
        <v>5.6394899903447469</v>
      </c>
      <c r="BB158" s="440">
        <v>3.0537562620901433</v>
      </c>
      <c r="BC158" s="440">
        <v>1.7042689083641152</v>
      </c>
      <c r="BD158" s="440">
        <v>0.80849362068828745</v>
      </c>
      <c r="BE158" s="440">
        <v>0.42964514557250583</v>
      </c>
      <c r="BF158" s="440">
        <v>0.2259742198107646</v>
      </c>
    </row>
    <row r="159" spans="21:58" s="430" customFormat="1" ht="15" customHeight="1">
      <c r="U159" s="439"/>
      <c r="V159" s="438"/>
      <c r="W159" s="449"/>
      <c r="X159" s="445" t="s">
        <v>540</v>
      </c>
      <c r="Y159" s="444" t="s">
        <v>533</v>
      </c>
      <c r="Z159" s="450"/>
      <c r="AA159" s="440" t="s">
        <v>530</v>
      </c>
      <c r="AB159" s="440" t="s">
        <v>530</v>
      </c>
      <c r="AC159" s="440" t="s">
        <v>530</v>
      </c>
      <c r="AD159" s="440" t="s">
        <v>530</v>
      </c>
      <c r="AE159" s="440" t="s">
        <v>530</v>
      </c>
      <c r="AF159" s="440" t="s">
        <v>530</v>
      </c>
      <c r="AG159" s="440" t="s">
        <v>530</v>
      </c>
      <c r="AH159" s="440" t="s">
        <v>530</v>
      </c>
      <c r="AI159" s="440" t="s">
        <v>530</v>
      </c>
      <c r="AJ159" s="440" t="s">
        <v>530</v>
      </c>
      <c r="AK159" s="440" t="s">
        <v>530</v>
      </c>
      <c r="AL159" s="440" t="s">
        <v>530</v>
      </c>
      <c r="AM159" s="440" t="s">
        <v>530</v>
      </c>
      <c r="AN159" s="440" t="s">
        <v>530</v>
      </c>
      <c r="AO159" s="440" t="s">
        <v>530</v>
      </c>
      <c r="AP159" s="440" t="s">
        <v>530</v>
      </c>
      <c r="AQ159" s="440" t="s">
        <v>530</v>
      </c>
      <c r="AR159" s="440" t="s">
        <v>530</v>
      </c>
      <c r="AS159" s="440" t="s">
        <v>530</v>
      </c>
      <c r="AT159" s="440" t="s">
        <v>530</v>
      </c>
      <c r="AU159" s="440" t="s">
        <v>530</v>
      </c>
      <c r="AV159" s="440" t="s">
        <v>530</v>
      </c>
      <c r="AW159" s="440" t="s">
        <v>530</v>
      </c>
      <c r="AX159" s="440" t="s">
        <v>530</v>
      </c>
      <c r="AY159" s="440" t="s">
        <v>530</v>
      </c>
      <c r="AZ159" s="440" t="s">
        <v>530</v>
      </c>
      <c r="BA159" s="440" t="s">
        <v>530</v>
      </c>
      <c r="BB159" s="440">
        <v>530.70879261872392</v>
      </c>
      <c r="BC159" s="440">
        <v>1091.1719127735937</v>
      </c>
      <c r="BD159" s="440">
        <v>1249.7852038797782</v>
      </c>
      <c r="BE159" s="440">
        <v>1577.2181634204071</v>
      </c>
      <c r="BF159" s="440">
        <v>1846.8528043721235</v>
      </c>
    </row>
    <row r="160" spans="21:58" s="430" customFormat="1" ht="15" customHeight="1">
      <c r="U160" s="439"/>
      <c r="V160" s="438"/>
      <c r="W160" s="443"/>
      <c r="X160" s="442" t="s">
        <v>539</v>
      </c>
      <c r="Y160" s="435" t="s">
        <v>531</v>
      </c>
      <c r="Z160" s="450"/>
      <c r="AA160" s="440" t="s">
        <v>530</v>
      </c>
      <c r="AB160" s="440" t="s">
        <v>530</v>
      </c>
      <c r="AC160" s="440" t="s">
        <v>530</v>
      </c>
      <c r="AD160" s="440" t="s">
        <v>530</v>
      </c>
      <c r="AE160" s="440" t="s">
        <v>530</v>
      </c>
      <c r="AF160" s="440" t="s">
        <v>530</v>
      </c>
      <c r="AG160" s="440" t="s">
        <v>530</v>
      </c>
      <c r="AH160" s="440" t="s">
        <v>530</v>
      </c>
      <c r="AI160" s="440" t="s">
        <v>530</v>
      </c>
      <c r="AJ160" s="440" t="s">
        <v>530</v>
      </c>
      <c r="AK160" s="440">
        <v>242.63557013781499</v>
      </c>
      <c r="AL160" s="440">
        <v>400.28116767273821</v>
      </c>
      <c r="AM160" s="440">
        <v>588.72206052215017</v>
      </c>
      <c r="AN160" s="440">
        <v>891.81500118433837</v>
      </c>
      <c r="AO160" s="440">
        <v>1012.3109773690783</v>
      </c>
      <c r="AP160" s="440">
        <v>1236.6833907310941</v>
      </c>
      <c r="AQ160" s="440">
        <v>1412.1886188704664</v>
      </c>
      <c r="AR160" s="440">
        <v>1637.4236654981719</v>
      </c>
      <c r="AS160" s="440">
        <v>1940.1130635186901</v>
      </c>
      <c r="AT160" s="440">
        <v>2013.4971208873951</v>
      </c>
      <c r="AU160" s="440">
        <v>2192.3005515721961</v>
      </c>
      <c r="AV160" s="440">
        <v>2540.1180165321693</v>
      </c>
      <c r="AW160" s="440">
        <v>2695.2664077804111</v>
      </c>
      <c r="AX160" s="440">
        <v>2877.0362453762964</v>
      </c>
      <c r="AY160" s="440">
        <v>2991.7985681054943</v>
      </c>
      <c r="AZ160" s="440">
        <v>2909.3964259005138</v>
      </c>
      <c r="BA160" s="440">
        <v>2992.8183723739494</v>
      </c>
      <c r="BB160" s="440">
        <v>2427.1030336895924</v>
      </c>
      <c r="BC160" s="440">
        <v>1970.3061420344357</v>
      </c>
      <c r="BD160" s="440">
        <v>1257.0114376212641</v>
      </c>
      <c r="BE160" s="440">
        <v>1008.0288169199991</v>
      </c>
      <c r="BF160" s="440">
        <v>741.36817428023437</v>
      </c>
    </row>
    <row r="161" spans="21:58" s="430" customFormat="1" ht="15" customHeight="1">
      <c r="U161" s="439"/>
      <c r="V161" s="438"/>
      <c r="W161" s="449" t="s">
        <v>545</v>
      </c>
      <c r="X161" s="442"/>
      <c r="Y161" s="435" t="s">
        <v>529</v>
      </c>
      <c r="Z161" s="450" t="s">
        <v>544</v>
      </c>
      <c r="AA161" s="440">
        <v>2059.86936375816</v>
      </c>
      <c r="AB161" s="440">
        <v>2212.5333522589299</v>
      </c>
      <c r="AC161" s="440">
        <v>2286.443847008406</v>
      </c>
      <c r="AD161" s="440">
        <v>2080.9786984156685</v>
      </c>
      <c r="AE161" s="440">
        <v>2053.0393347625763</v>
      </c>
      <c r="AF161" s="440">
        <v>1852.9982467272382</v>
      </c>
      <c r="AG161" s="440">
        <v>1839.1856148448394</v>
      </c>
      <c r="AH161" s="440">
        <v>1840.7524044792112</v>
      </c>
      <c r="AI161" s="440">
        <v>1856.2291378846087</v>
      </c>
      <c r="AJ161" s="440">
        <v>1864.2192477583928</v>
      </c>
      <c r="AK161" s="440">
        <v>1567.7856077906667</v>
      </c>
      <c r="AL161" s="440">
        <v>1280.6955010540064</v>
      </c>
      <c r="AM161" s="440">
        <v>1049.913076431098</v>
      </c>
      <c r="AN161" s="440">
        <v>1011.5689290329599</v>
      </c>
      <c r="AO161" s="440">
        <v>835.64367802789172</v>
      </c>
      <c r="AP161" s="440">
        <v>685.86166250588235</v>
      </c>
      <c r="AQ161" s="440">
        <v>544.19158079689703</v>
      </c>
      <c r="AR161" s="440">
        <v>418.33618249864315</v>
      </c>
      <c r="AS161" s="440">
        <v>315.94796203508014</v>
      </c>
      <c r="AT161" s="440">
        <v>238.22883262280104</v>
      </c>
      <c r="AU161" s="440">
        <v>172.04646243669418</v>
      </c>
      <c r="AV161" s="440">
        <v>130.79591274060706</v>
      </c>
      <c r="AW161" s="440">
        <v>90.671206313817819</v>
      </c>
      <c r="AX161" s="440">
        <v>60.5775392288323</v>
      </c>
      <c r="AY161" s="440">
        <v>39.077811270637035</v>
      </c>
      <c r="AZ161" s="440">
        <v>23.109729600317007</v>
      </c>
      <c r="BA161" s="440">
        <v>13.914157613737633</v>
      </c>
      <c r="BB161" s="440">
        <v>8.0544277580058239</v>
      </c>
      <c r="BC161" s="440">
        <v>4.5774197154134733</v>
      </c>
      <c r="BD161" s="440">
        <v>2.0025730664856316</v>
      </c>
      <c r="BE161" s="440">
        <v>1.0790840683904857</v>
      </c>
      <c r="BF161" s="440">
        <v>0.52116281757738281</v>
      </c>
    </row>
    <row r="162" spans="21:58" s="430" customFormat="1" ht="15" customHeight="1">
      <c r="U162" s="439"/>
      <c r="V162" s="438"/>
      <c r="W162" s="449"/>
      <c r="X162" s="447" t="s">
        <v>536</v>
      </c>
      <c r="Y162" s="444" t="s">
        <v>533</v>
      </c>
      <c r="Z162" s="450"/>
      <c r="AA162" s="440" t="s">
        <v>530</v>
      </c>
      <c r="AB162" s="440" t="s">
        <v>530</v>
      </c>
      <c r="AC162" s="440" t="s">
        <v>530</v>
      </c>
      <c r="AD162" s="440" t="s">
        <v>530</v>
      </c>
      <c r="AE162" s="440" t="s">
        <v>530</v>
      </c>
      <c r="AF162" s="440" t="s">
        <v>530</v>
      </c>
      <c r="AG162" s="440" t="s">
        <v>530</v>
      </c>
      <c r="AH162" s="440" t="s">
        <v>530</v>
      </c>
      <c r="AI162" s="440" t="s">
        <v>530</v>
      </c>
      <c r="AJ162" s="440" t="s">
        <v>530</v>
      </c>
      <c r="AK162" s="440" t="s">
        <v>530</v>
      </c>
      <c r="AL162" s="440" t="s">
        <v>530</v>
      </c>
      <c r="AM162" s="440" t="s">
        <v>530</v>
      </c>
      <c r="AN162" s="440" t="s">
        <v>530</v>
      </c>
      <c r="AO162" s="440" t="s">
        <v>530</v>
      </c>
      <c r="AP162" s="440" t="s">
        <v>530</v>
      </c>
      <c r="AQ162" s="440" t="s">
        <v>530</v>
      </c>
      <c r="AR162" s="440" t="s">
        <v>530</v>
      </c>
      <c r="AS162" s="440" t="s">
        <v>530</v>
      </c>
      <c r="AT162" s="440" t="s">
        <v>530</v>
      </c>
      <c r="AU162" s="440" t="s">
        <v>530</v>
      </c>
      <c r="AV162" s="440" t="s">
        <v>530</v>
      </c>
      <c r="AW162" s="440" t="s">
        <v>530</v>
      </c>
      <c r="AX162" s="440" t="s">
        <v>530</v>
      </c>
      <c r="AY162" s="440" t="s">
        <v>530</v>
      </c>
      <c r="AZ162" s="440" t="s">
        <v>530</v>
      </c>
      <c r="BA162" s="440" t="s">
        <v>530</v>
      </c>
      <c r="BB162" s="440">
        <v>478.39610395762156</v>
      </c>
      <c r="BC162" s="440">
        <v>925.75525258398886</v>
      </c>
      <c r="BD162" s="440">
        <v>1206.1803804647971</v>
      </c>
      <c r="BE162" s="440">
        <v>1674.2002409818203</v>
      </c>
      <c r="BF162" s="440">
        <v>2003.0521774393408</v>
      </c>
    </row>
    <row r="163" spans="21:58" s="430" customFormat="1" ht="15" customHeight="1">
      <c r="U163" s="439"/>
      <c r="V163" s="438"/>
      <c r="W163" s="443"/>
      <c r="X163" s="442" t="s">
        <v>535</v>
      </c>
      <c r="Y163" s="435" t="s">
        <v>531</v>
      </c>
      <c r="Z163" s="450"/>
      <c r="AA163" s="440" t="s">
        <v>530</v>
      </c>
      <c r="AB163" s="440" t="s">
        <v>530</v>
      </c>
      <c r="AC163" s="440" t="s">
        <v>530</v>
      </c>
      <c r="AD163" s="440" t="s">
        <v>530</v>
      </c>
      <c r="AE163" s="440" t="s">
        <v>530</v>
      </c>
      <c r="AF163" s="440" t="s">
        <v>530</v>
      </c>
      <c r="AG163" s="440" t="s">
        <v>530</v>
      </c>
      <c r="AH163" s="440" t="s">
        <v>530</v>
      </c>
      <c r="AI163" s="440" t="s">
        <v>530</v>
      </c>
      <c r="AJ163" s="440">
        <v>245.49197270012766</v>
      </c>
      <c r="AK163" s="440">
        <v>565.26041073558406</v>
      </c>
      <c r="AL163" s="440">
        <v>886.95140379126894</v>
      </c>
      <c r="AM163" s="440">
        <v>1260.9506491352727</v>
      </c>
      <c r="AN163" s="440">
        <v>1787.3186026036274</v>
      </c>
      <c r="AO163" s="440">
        <v>2190.6717125401774</v>
      </c>
      <c r="AP163" s="440">
        <v>2663.832330037083</v>
      </c>
      <c r="AQ163" s="440">
        <v>3013.887672187027</v>
      </c>
      <c r="AR163" s="440">
        <v>3174.1008492822339</v>
      </c>
      <c r="AS163" s="440">
        <v>3331.6111592167972</v>
      </c>
      <c r="AT163" s="440">
        <v>3193.9328617334459</v>
      </c>
      <c r="AU163" s="440">
        <v>3127.0967149778858</v>
      </c>
      <c r="AV163" s="440">
        <v>3024.7933308911352</v>
      </c>
      <c r="AW163" s="440">
        <v>3053.0427014786083</v>
      </c>
      <c r="AX163" s="440">
        <v>3140.9139413635917</v>
      </c>
      <c r="AY163" s="440">
        <v>3207.6186606289039</v>
      </c>
      <c r="AZ163" s="440">
        <v>3267.8032545920146</v>
      </c>
      <c r="BA163" s="440">
        <v>3277.1918939210614</v>
      </c>
      <c r="BB163" s="440">
        <v>2493.9749357190126</v>
      </c>
      <c r="BC163" s="440">
        <v>2130.6338045396133</v>
      </c>
      <c r="BD163" s="440">
        <v>1617.0570015088492</v>
      </c>
      <c r="BE163" s="440">
        <v>1352.2396972536912</v>
      </c>
      <c r="BF163" s="440">
        <v>1051.7094974708327</v>
      </c>
    </row>
    <row r="164" spans="21:58" s="430" customFormat="1" ht="15" customHeight="1">
      <c r="U164" s="439"/>
      <c r="V164" s="438"/>
      <c r="W164" s="443"/>
      <c r="X164" s="442"/>
      <c r="Y164" s="435" t="s">
        <v>529</v>
      </c>
      <c r="Z164" s="450"/>
      <c r="AA164" s="440">
        <v>6110.7577919632804</v>
      </c>
      <c r="AB164" s="440">
        <v>5861.2420367060276</v>
      </c>
      <c r="AC164" s="440">
        <v>5629.4185469485401</v>
      </c>
      <c r="AD164" s="440">
        <v>4274.2084771604186</v>
      </c>
      <c r="AE164" s="440">
        <v>4046.4255824936145</v>
      </c>
      <c r="AF164" s="440">
        <v>3576.9451186846159</v>
      </c>
      <c r="AG164" s="440">
        <v>3373.6533892030825</v>
      </c>
      <c r="AH164" s="440">
        <v>2825.4549485168222</v>
      </c>
      <c r="AI164" s="440">
        <v>2640.80444400037</v>
      </c>
      <c r="AJ164" s="440">
        <v>2569.5606746890217</v>
      </c>
      <c r="AK164" s="440">
        <v>2209.4642507246717</v>
      </c>
      <c r="AL164" s="440">
        <v>1832.6764783200258</v>
      </c>
      <c r="AM164" s="440">
        <v>1563.3516925588624</v>
      </c>
      <c r="AN164" s="440">
        <v>1479.3255547283686</v>
      </c>
      <c r="AO164" s="440">
        <v>1241.7823275066412</v>
      </c>
      <c r="AP164" s="440">
        <v>1054.9099992643698</v>
      </c>
      <c r="AQ164" s="440">
        <v>863.86739337951894</v>
      </c>
      <c r="AR164" s="440">
        <v>682.24484395336617</v>
      </c>
      <c r="AS164" s="440">
        <v>547.58666186210496</v>
      </c>
      <c r="AT164" s="440">
        <v>418.22205029648705</v>
      </c>
      <c r="AU164" s="440">
        <v>329.69205038983682</v>
      </c>
      <c r="AV164" s="440">
        <v>252.32424189627145</v>
      </c>
      <c r="AW164" s="440">
        <v>195.06314193490297</v>
      </c>
      <c r="AX164" s="440">
        <v>147.09245488980869</v>
      </c>
      <c r="AY164" s="440">
        <v>108.51636900790886</v>
      </c>
      <c r="AZ164" s="440">
        <v>79.056710405389126</v>
      </c>
      <c r="BA164" s="440">
        <v>56.422914281389488</v>
      </c>
      <c r="BB164" s="440">
        <v>34.549162323592533</v>
      </c>
      <c r="BC164" s="440">
        <v>23.39659335124173</v>
      </c>
      <c r="BD164" s="440">
        <v>13.858477979097572</v>
      </c>
      <c r="BE164" s="440">
        <v>8.8913866347520436</v>
      </c>
      <c r="BF164" s="440">
        <v>5.1286858002082827</v>
      </c>
    </row>
    <row r="165" spans="21:58" s="430" customFormat="1" ht="15" customHeight="1">
      <c r="U165" s="439"/>
      <c r="V165" s="438"/>
      <c r="W165" s="443"/>
      <c r="X165" s="445" t="s">
        <v>534</v>
      </c>
      <c r="Y165" s="444" t="s">
        <v>533</v>
      </c>
      <c r="Z165" s="450"/>
      <c r="AA165" s="440" t="s">
        <v>530</v>
      </c>
      <c r="AB165" s="440" t="s">
        <v>530</v>
      </c>
      <c r="AC165" s="440" t="s">
        <v>530</v>
      </c>
      <c r="AD165" s="440" t="s">
        <v>530</v>
      </c>
      <c r="AE165" s="440" t="s">
        <v>530</v>
      </c>
      <c r="AF165" s="440" t="s">
        <v>530</v>
      </c>
      <c r="AG165" s="440" t="s">
        <v>530</v>
      </c>
      <c r="AH165" s="440" t="s">
        <v>530</v>
      </c>
      <c r="AI165" s="440" t="s">
        <v>530</v>
      </c>
      <c r="AJ165" s="440" t="s">
        <v>530</v>
      </c>
      <c r="AK165" s="440" t="s">
        <v>530</v>
      </c>
      <c r="AL165" s="440" t="s">
        <v>530</v>
      </c>
      <c r="AM165" s="440" t="s">
        <v>530</v>
      </c>
      <c r="AN165" s="440" t="s">
        <v>530</v>
      </c>
      <c r="AO165" s="440" t="s">
        <v>530</v>
      </c>
      <c r="AP165" s="440" t="s">
        <v>530</v>
      </c>
      <c r="AQ165" s="440" t="s">
        <v>530</v>
      </c>
      <c r="AR165" s="440" t="s">
        <v>530</v>
      </c>
      <c r="AS165" s="440" t="s">
        <v>530</v>
      </c>
      <c r="AT165" s="440" t="s">
        <v>530</v>
      </c>
      <c r="AU165" s="440" t="s">
        <v>530</v>
      </c>
      <c r="AV165" s="440" t="s">
        <v>530</v>
      </c>
      <c r="AW165" s="440" t="s">
        <v>530</v>
      </c>
      <c r="AX165" s="440" t="s">
        <v>530</v>
      </c>
      <c r="AY165" s="440" t="s">
        <v>530</v>
      </c>
      <c r="AZ165" s="440" t="s">
        <v>530</v>
      </c>
      <c r="BA165" s="440" t="s">
        <v>530</v>
      </c>
      <c r="BB165" s="431">
        <v>474.17675205090319</v>
      </c>
      <c r="BC165" s="431">
        <v>919.64524840392437</v>
      </c>
      <c r="BD165" s="431">
        <v>1235.4090888285893</v>
      </c>
      <c r="BE165" s="431">
        <v>1634.3808517209604</v>
      </c>
      <c r="BF165" s="431">
        <v>1990.7807533918885</v>
      </c>
    </row>
    <row r="166" spans="21:58" s="430" customFormat="1" ht="15" customHeight="1">
      <c r="U166" s="439"/>
      <c r="V166" s="438"/>
      <c r="W166" s="443"/>
      <c r="X166" s="442" t="s">
        <v>543</v>
      </c>
      <c r="Y166" s="435" t="s">
        <v>531</v>
      </c>
      <c r="Z166" s="450"/>
      <c r="AA166" s="440" t="s">
        <v>530</v>
      </c>
      <c r="AB166" s="440" t="s">
        <v>530</v>
      </c>
      <c r="AC166" s="440" t="s">
        <v>530</v>
      </c>
      <c r="AD166" s="440" t="s">
        <v>530</v>
      </c>
      <c r="AE166" s="440" t="s">
        <v>530</v>
      </c>
      <c r="AF166" s="440" t="s">
        <v>530</v>
      </c>
      <c r="AG166" s="440" t="s">
        <v>530</v>
      </c>
      <c r="AH166" s="440" t="s">
        <v>530</v>
      </c>
      <c r="AI166" s="440" t="s">
        <v>530</v>
      </c>
      <c r="AJ166" s="440" t="s">
        <v>530</v>
      </c>
      <c r="AK166" s="440">
        <v>316.99421103797124</v>
      </c>
      <c r="AL166" s="440">
        <v>655.59324521569704</v>
      </c>
      <c r="AM166" s="440">
        <v>947.67455650433863</v>
      </c>
      <c r="AN166" s="440">
        <v>1229.6929115618366</v>
      </c>
      <c r="AO166" s="440">
        <v>1474.1559826959794</v>
      </c>
      <c r="AP166" s="440">
        <v>1662.1059456023852</v>
      </c>
      <c r="AQ166" s="440">
        <v>1914.6600788308549</v>
      </c>
      <c r="AR166" s="440">
        <v>2210.362819787752</v>
      </c>
      <c r="AS166" s="440">
        <v>2385.8227327525374</v>
      </c>
      <c r="AT166" s="440">
        <v>2637.4832643102745</v>
      </c>
      <c r="AU166" s="440">
        <v>2751.3801590513062</v>
      </c>
      <c r="AV166" s="440">
        <v>2781.1915559487006</v>
      </c>
      <c r="AW166" s="440">
        <v>2951.9191626658949</v>
      </c>
      <c r="AX166" s="440">
        <v>2883.0356378399047</v>
      </c>
      <c r="AY166" s="440">
        <v>3037.1916231577552</v>
      </c>
      <c r="AZ166" s="440">
        <v>3471.3782977719984</v>
      </c>
      <c r="BA166" s="440">
        <v>3568.1969897610315</v>
      </c>
      <c r="BB166" s="440">
        <v>2896.4894925983945</v>
      </c>
      <c r="BC166" s="440">
        <v>2552.4349494937783</v>
      </c>
      <c r="BD166" s="440">
        <v>2016.8376196683453</v>
      </c>
      <c r="BE166" s="440">
        <v>1760.7667298464598</v>
      </c>
      <c r="BF166" s="440">
        <v>1418.2217428287449</v>
      </c>
    </row>
    <row r="167" spans="21:58" s="430" customFormat="1" ht="15" customHeight="1">
      <c r="U167" s="439"/>
      <c r="V167" s="438"/>
      <c r="W167" s="443"/>
      <c r="X167" s="450"/>
      <c r="Y167" s="435" t="s">
        <v>529</v>
      </c>
      <c r="Z167" s="443"/>
      <c r="AA167" s="431">
        <v>3568.3669823372493</v>
      </c>
      <c r="AB167" s="431">
        <v>3262.3960354687588</v>
      </c>
      <c r="AC167" s="431">
        <v>3375.4368676019008</v>
      </c>
      <c r="AD167" s="431">
        <v>3244.7692629654898</v>
      </c>
      <c r="AE167" s="431">
        <v>3368.0794856633429</v>
      </c>
      <c r="AF167" s="431">
        <v>3082.5987048237184</v>
      </c>
      <c r="AG167" s="431">
        <v>3050.8703426272787</v>
      </c>
      <c r="AH167" s="431">
        <v>2779.2842310794726</v>
      </c>
      <c r="AI167" s="431">
        <v>2794.2612612690618</v>
      </c>
      <c r="AJ167" s="431">
        <v>2845.951611374544</v>
      </c>
      <c r="AK167" s="431">
        <v>2505.3082482852374</v>
      </c>
      <c r="AL167" s="431">
        <v>2309.2386001813061</v>
      </c>
      <c r="AM167" s="431">
        <v>2008.5349600665813</v>
      </c>
      <c r="AN167" s="431">
        <v>1791.7745637650432</v>
      </c>
      <c r="AO167" s="431">
        <v>1558.7376871693866</v>
      </c>
      <c r="AP167" s="431">
        <v>1291.7970877957532</v>
      </c>
      <c r="AQ167" s="431">
        <v>1097.4847711824327</v>
      </c>
      <c r="AR167" s="431">
        <v>948.69948805463503</v>
      </c>
      <c r="AS167" s="431">
        <v>779.14451140210861</v>
      </c>
      <c r="AT167" s="431">
        <v>676.90060254312323</v>
      </c>
      <c r="AU167" s="431">
        <v>558.68861870700766</v>
      </c>
      <c r="AV167" s="431">
        <v>447.86149753502809</v>
      </c>
      <c r="AW167" s="431">
        <v>366.72606248441156</v>
      </c>
      <c r="AX167" s="431">
        <v>270.97425385077514</v>
      </c>
      <c r="AY167" s="431">
        <v>211.64121054054036</v>
      </c>
      <c r="AZ167" s="431">
        <v>178.99750030317458</v>
      </c>
      <c r="BA167" s="431">
        <v>135.77026839959595</v>
      </c>
      <c r="BB167" s="431">
        <v>93.047470573434211</v>
      </c>
      <c r="BC167" s="431">
        <v>68.531468569333015</v>
      </c>
      <c r="BD167" s="431">
        <v>44.478456142801889</v>
      </c>
      <c r="BE167" s="431">
        <v>31.258773415860208</v>
      </c>
      <c r="BF167" s="431">
        <v>19.700801124293495</v>
      </c>
    </row>
    <row r="168" spans="21:58" s="430" customFormat="1" ht="15" customHeight="1">
      <c r="U168" s="439"/>
      <c r="V168" s="438"/>
      <c r="W168" s="445"/>
      <c r="X168" s="445" t="s">
        <v>542</v>
      </c>
      <c r="Y168" s="444" t="s">
        <v>533</v>
      </c>
      <c r="Z168" s="445"/>
      <c r="AA168" s="440" t="s">
        <v>530</v>
      </c>
      <c r="AB168" s="440" t="s">
        <v>530</v>
      </c>
      <c r="AC168" s="440" t="s">
        <v>530</v>
      </c>
      <c r="AD168" s="440" t="s">
        <v>530</v>
      </c>
      <c r="AE168" s="440" t="s">
        <v>530</v>
      </c>
      <c r="AF168" s="440" t="s">
        <v>530</v>
      </c>
      <c r="AG168" s="440" t="s">
        <v>530</v>
      </c>
      <c r="AH168" s="440" t="s">
        <v>530</v>
      </c>
      <c r="AI168" s="440" t="s">
        <v>530</v>
      </c>
      <c r="AJ168" s="440" t="s">
        <v>530</v>
      </c>
      <c r="AK168" s="440" t="s">
        <v>530</v>
      </c>
      <c r="AL168" s="440" t="s">
        <v>530</v>
      </c>
      <c r="AM168" s="440" t="s">
        <v>530</v>
      </c>
      <c r="AN168" s="440" t="s">
        <v>530</v>
      </c>
      <c r="AO168" s="440" t="s">
        <v>530</v>
      </c>
      <c r="AP168" s="440" t="s">
        <v>530</v>
      </c>
      <c r="AQ168" s="440" t="s">
        <v>530</v>
      </c>
      <c r="AR168" s="440" t="s">
        <v>530</v>
      </c>
      <c r="AS168" s="440" t="s">
        <v>530</v>
      </c>
      <c r="AT168" s="440" t="s">
        <v>530</v>
      </c>
      <c r="AU168" s="440" t="s">
        <v>530</v>
      </c>
      <c r="AV168" s="440" t="s">
        <v>530</v>
      </c>
      <c r="AW168" s="440" t="s">
        <v>530</v>
      </c>
      <c r="AX168" s="440" t="s">
        <v>530</v>
      </c>
      <c r="AY168" s="440" t="s">
        <v>530</v>
      </c>
      <c r="AZ168" s="440" t="s">
        <v>530</v>
      </c>
      <c r="BA168" s="440" t="s">
        <v>530</v>
      </c>
      <c r="BB168" s="440">
        <v>109.61656350054716</v>
      </c>
      <c r="BC168" s="440">
        <v>179.7452321426716</v>
      </c>
      <c r="BD168" s="440">
        <v>222.33810892787366</v>
      </c>
      <c r="BE168" s="440">
        <v>257.1555251158706</v>
      </c>
      <c r="BF168" s="440">
        <v>279.48153656986614</v>
      </c>
    </row>
    <row r="169" spans="21:58" s="430" customFormat="1" ht="15" customHeight="1">
      <c r="U169" s="439"/>
      <c r="V169" s="438"/>
      <c r="W169" s="449"/>
      <c r="X169" s="442" t="s">
        <v>541</v>
      </c>
      <c r="Y169" s="435" t="s">
        <v>531</v>
      </c>
      <c r="Z169" s="449"/>
      <c r="AA169" s="440" t="s">
        <v>530</v>
      </c>
      <c r="AB169" s="440" t="s">
        <v>530</v>
      </c>
      <c r="AC169" s="440" t="s">
        <v>530</v>
      </c>
      <c r="AD169" s="440" t="s">
        <v>530</v>
      </c>
      <c r="AE169" s="440" t="s">
        <v>530</v>
      </c>
      <c r="AF169" s="440" t="s">
        <v>530</v>
      </c>
      <c r="AG169" s="440" t="s">
        <v>530</v>
      </c>
      <c r="AH169" s="440" t="s">
        <v>530</v>
      </c>
      <c r="AI169" s="440" t="s">
        <v>530</v>
      </c>
      <c r="AJ169" s="440">
        <v>204.14527082485017</v>
      </c>
      <c r="AK169" s="440">
        <v>349.28241618988648</v>
      </c>
      <c r="AL169" s="440">
        <v>490.64343141505321</v>
      </c>
      <c r="AM169" s="440">
        <v>589.63719522235124</v>
      </c>
      <c r="AN169" s="440">
        <v>618.89007453776912</v>
      </c>
      <c r="AO169" s="440">
        <v>671.56824511782554</v>
      </c>
      <c r="AP169" s="440">
        <v>738.73672508799996</v>
      </c>
      <c r="AQ169" s="440">
        <v>771.19024996789744</v>
      </c>
      <c r="AR169" s="440">
        <v>720.26169467450063</v>
      </c>
      <c r="AS169" s="440">
        <v>681.73478625099256</v>
      </c>
      <c r="AT169" s="440">
        <v>673.47191489480531</v>
      </c>
      <c r="AU169" s="440">
        <v>626.00151023717899</v>
      </c>
      <c r="AV169" s="440">
        <v>592.14757534572482</v>
      </c>
      <c r="AW169" s="440">
        <v>573.92921338659426</v>
      </c>
      <c r="AX169" s="440">
        <v>577.3035380606633</v>
      </c>
      <c r="AY169" s="440">
        <v>563.88318549345922</v>
      </c>
      <c r="AZ169" s="440">
        <v>549.65478438283037</v>
      </c>
      <c r="BA169" s="440">
        <v>512.70338105839926</v>
      </c>
      <c r="BB169" s="440">
        <v>399.9941716047224</v>
      </c>
      <c r="BC169" s="440">
        <v>301.14343482642181</v>
      </c>
      <c r="BD169" s="440">
        <v>217.15892009278357</v>
      </c>
      <c r="BE169" s="440">
        <v>160.87537332094834</v>
      </c>
      <c r="BF169" s="440">
        <v>113.29494128432614</v>
      </c>
    </row>
    <row r="170" spans="21:58" s="430" customFormat="1" ht="15" customHeight="1">
      <c r="U170" s="439"/>
      <c r="V170" s="438"/>
      <c r="W170" s="449"/>
      <c r="X170" s="436"/>
      <c r="Y170" s="435" t="s">
        <v>529</v>
      </c>
      <c r="Z170" s="441"/>
      <c r="AA170" s="440">
        <v>1838.4639176609371</v>
      </c>
      <c r="AB170" s="440">
        <v>1730.4165419225458</v>
      </c>
      <c r="AC170" s="440">
        <v>1584.7314346111746</v>
      </c>
      <c r="AD170" s="440">
        <v>1413.3039076840255</v>
      </c>
      <c r="AE170" s="440">
        <v>1323.1958646380278</v>
      </c>
      <c r="AF170" s="440">
        <v>1131.4844189569289</v>
      </c>
      <c r="AG170" s="440">
        <v>1098.2764825225099</v>
      </c>
      <c r="AH170" s="440">
        <v>1097.9761827479749</v>
      </c>
      <c r="AI170" s="440">
        <v>1062.3854734375818</v>
      </c>
      <c r="AJ170" s="440">
        <v>826.18968799421702</v>
      </c>
      <c r="AK170" s="440">
        <v>621.14310465497363</v>
      </c>
      <c r="AL170" s="440">
        <v>491.00547664070427</v>
      </c>
      <c r="AM170" s="440">
        <v>364.8152691909392</v>
      </c>
      <c r="AN170" s="440">
        <v>245.69417882234325</v>
      </c>
      <c r="AO170" s="440">
        <v>178.36327034178163</v>
      </c>
      <c r="AP170" s="440">
        <v>133.58026160433056</v>
      </c>
      <c r="AQ170" s="440">
        <v>93.770036989825726</v>
      </c>
      <c r="AR170" s="440">
        <v>58.937469852240248</v>
      </c>
      <c r="AS170" s="440">
        <v>40.603128365345171</v>
      </c>
      <c r="AT170" s="440">
        <v>29.062929305178969</v>
      </c>
      <c r="AU170" s="440">
        <v>19.260889134822385</v>
      </c>
      <c r="AV170" s="440">
        <v>12.27017656479547</v>
      </c>
      <c r="AW170" s="440">
        <v>7.8187499924082742</v>
      </c>
      <c r="AX170" s="440">
        <v>5.0331161803111115</v>
      </c>
      <c r="AY170" s="440">
        <v>3.0718805338103041</v>
      </c>
      <c r="AZ170" s="440">
        <v>1.8749479601251595</v>
      </c>
      <c r="BA170" s="440">
        <v>1.0928180443227207</v>
      </c>
      <c r="BB170" s="440">
        <v>0.64131909087374839</v>
      </c>
      <c r="BC170" s="440">
        <v>0.35791336737804336</v>
      </c>
      <c r="BD170" s="440">
        <v>0.18814195985951826</v>
      </c>
      <c r="BE170" s="440">
        <v>9.9708172064139053E-2</v>
      </c>
      <c r="BF170" s="440">
        <v>4.8921160105302515E-2</v>
      </c>
    </row>
    <row r="171" spans="21:58" s="430" customFormat="1" ht="15" customHeight="1">
      <c r="U171" s="439"/>
      <c r="V171" s="438"/>
      <c r="W171" s="449"/>
      <c r="X171" s="445" t="s">
        <v>540</v>
      </c>
      <c r="Y171" s="444" t="s">
        <v>533</v>
      </c>
      <c r="Z171" s="441"/>
      <c r="AA171" s="440" t="s">
        <v>530</v>
      </c>
      <c r="AB171" s="440" t="s">
        <v>530</v>
      </c>
      <c r="AC171" s="440" t="s">
        <v>530</v>
      </c>
      <c r="AD171" s="440" t="s">
        <v>530</v>
      </c>
      <c r="AE171" s="440" t="s">
        <v>530</v>
      </c>
      <c r="AF171" s="440" t="s">
        <v>530</v>
      </c>
      <c r="AG171" s="440" t="s">
        <v>530</v>
      </c>
      <c r="AH171" s="440" t="s">
        <v>530</v>
      </c>
      <c r="AI171" s="440" t="s">
        <v>530</v>
      </c>
      <c r="AJ171" s="440" t="s">
        <v>530</v>
      </c>
      <c r="AK171" s="440" t="s">
        <v>530</v>
      </c>
      <c r="AL171" s="440" t="s">
        <v>530</v>
      </c>
      <c r="AM171" s="440" t="s">
        <v>530</v>
      </c>
      <c r="AN171" s="440" t="s">
        <v>530</v>
      </c>
      <c r="AO171" s="440" t="s">
        <v>530</v>
      </c>
      <c r="AP171" s="440" t="s">
        <v>530</v>
      </c>
      <c r="AQ171" s="440" t="s">
        <v>530</v>
      </c>
      <c r="AR171" s="440" t="s">
        <v>530</v>
      </c>
      <c r="AS171" s="440" t="s">
        <v>530</v>
      </c>
      <c r="AT171" s="440" t="s">
        <v>530</v>
      </c>
      <c r="AU171" s="440" t="s">
        <v>530</v>
      </c>
      <c r="AV171" s="440" t="s">
        <v>530</v>
      </c>
      <c r="AW171" s="440" t="s">
        <v>530</v>
      </c>
      <c r="AX171" s="440" t="s">
        <v>530</v>
      </c>
      <c r="AY171" s="440" t="s">
        <v>530</v>
      </c>
      <c r="AZ171" s="440" t="s">
        <v>530</v>
      </c>
      <c r="BA171" s="440" t="s">
        <v>530</v>
      </c>
      <c r="BB171" s="440">
        <v>57.684789204405163</v>
      </c>
      <c r="BC171" s="440">
        <v>118.603691232478</v>
      </c>
      <c r="BD171" s="440">
        <v>164.29286445212867</v>
      </c>
      <c r="BE171" s="440">
        <v>206.76968765808621</v>
      </c>
      <c r="BF171" s="440">
        <v>224.68398924966723</v>
      </c>
    </row>
    <row r="172" spans="21:58" s="430" customFormat="1" ht="15" customHeight="1">
      <c r="U172" s="439"/>
      <c r="V172" s="438"/>
      <c r="W172" s="443"/>
      <c r="X172" s="442" t="s">
        <v>539</v>
      </c>
      <c r="Y172" s="435" t="s">
        <v>531</v>
      </c>
      <c r="Z172" s="441"/>
      <c r="AA172" s="440" t="s">
        <v>530</v>
      </c>
      <c r="AB172" s="440" t="s">
        <v>530</v>
      </c>
      <c r="AC172" s="440" t="s">
        <v>530</v>
      </c>
      <c r="AD172" s="440" t="s">
        <v>530</v>
      </c>
      <c r="AE172" s="440" t="s">
        <v>530</v>
      </c>
      <c r="AF172" s="440" t="s">
        <v>530</v>
      </c>
      <c r="AG172" s="440" t="s">
        <v>530</v>
      </c>
      <c r="AH172" s="440" t="s">
        <v>530</v>
      </c>
      <c r="AI172" s="440" t="s">
        <v>530</v>
      </c>
      <c r="AJ172" s="440" t="s">
        <v>530</v>
      </c>
      <c r="AK172" s="440">
        <v>31.423898225773502</v>
      </c>
      <c r="AL172" s="440">
        <v>55.24722728350941</v>
      </c>
      <c r="AM172" s="440">
        <v>81.256037283960382</v>
      </c>
      <c r="AN172" s="440">
        <v>101.39777693633793</v>
      </c>
      <c r="AO172" s="440">
        <v>114.78347948816425</v>
      </c>
      <c r="AP172" s="440">
        <v>140.0701424093368</v>
      </c>
      <c r="AQ172" s="440">
        <v>159.94834444820481</v>
      </c>
      <c r="AR172" s="440">
        <v>172.96913073253134</v>
      </c>
      <c r="AS172" s="440">
        <v>204.38374797352688</v>
      </c>
      <c r="AT172" s="440">
        <v>209.06946299459901</v>
      </c>
      <c r="AU172" s="440">
        <v>227.63533867779248</v>
      </c>
      <c r="AV172" s="440">
        <v>244.90273635467233</v>
      </c>
      <c r="AW172" s="440">
        <v>259.15119772347248</v>
      </c>
      <c r="AX172" s="440">
        <v>274.20706535192846</v>
      </c>
      <c r="AY172" s="440">
        <v>285.14493232496977</v>
      </c>
      <c r="AZ172" s="440">
        <v>325.14628493323187</v>
      </c>
      <c r="BA172" s="440">
        <v>333.5554457734753</v>
      </c>
      <c r="BB172" s="440">
        <v>263.81120649030089</v>
      </c>
      <c r="BC172" s="440">
        <v>214.16018737992789</v>
      </c>
      <c r="BD172" s="440">
        <v>165.24280259902289</v>
      </c>
      <c r="BE172" s="440">
        <v>132.15026840224229</v>
      </c>
      <c r="BF172" s="440">
        <v>90.193197046180288</v>
      </c>
    </row>
    <row r="173" spans="21:58" s="430" customFormat="1" ht="15" customHeight="1">
      <c r="U173" s="439"/>
      <c r="V173" s="438"/>
      <c r="W173" s="448" t="s">
        <v>538</v>
      </c>
      <c r="X173" s="436"/>
      <c r="Y173" s="435" t="s">
        <v>529</v>
      </c>
      <c r="Z173" s="446" t="s">
        <v>537</v>
      </c>
      <c r="AA173" s="440">
        <v>284.86965387853303</v>
      </c>
      <c r="AB173" s="440">
        <v>288.95859591313496</v>
      </c>
      <c r="AC173" s="440">
        <v>297.79548661086244</v>
      </c>
      <c r="AD173" s="440">
        <v>285.96322396172059</v>
      </c>
      <c r="AE173" s="440">
        <v>282.12386197701602</v>
      </c>
      <c r="AF173" s="440">
        <v>255.05509268507794</v>
      </c>
      <c r="AG173" s="440">
        <v>252.46218210181055</v>
      </c>
      <c r="AH173" s="440">
        <v>246.90337361670652</v>
      </c>
      <c r="AI173" s="440">
        <v>248.97929522412124</v>
      </c>
      <c r="AJ173" s="440">
        <v>242.09777596715645</v>
      </c>
      <c r="AK173" s="440">
        <v>203.04498368093235</v>
      </c>
      <c r="AL173" s="440">
        <v>176.76293850912919</v>
      </c>
      <c r="AM173" s="440">
        <v>144.91010581077603</v>
      </c>
      <c r="AN173" s="440">
        <v>115.0135852005173</v>
      </c>
      <c r="AO173" s="440">
        <v>94.751604122295191</v>
      </c>
      <c r="AP173" s="440">
        <v>77.682567308929549</v>
      </c>
      <c r="AQ173" s="440">
        <v>61.63662647326516</v>
      </c>
      <c r="AR173" s="440">
        <v>44.19091244704908</v>
      </c>
      <c r="AS173" s="440">
        <v>33.283951260145294</v>
      </c>
      <c r="AT173" s="440">
        <v>24.736252954922719</v>
      </c>
      <c r="AU173" s="440">
        <v>17.864272632238695</v>
      </c>
      <c r="AV173" s="440">
        <v>12.61054672487732</v>
      </c>
      <c r="AW173" s="440">
        <v>8.7180813174637244</v>
      </c>
      <c r="AX173" s="440">
        <v>5.7735766398058876</v>
      </c>
      <c r="AY173" s="440">
        <v>3.7244619236614427</v>
      </c>
      <c r="AZ173" s="440">
        <v>2.5826809500629935</v>
      </c>
      <c r="BA173" s="440">
        <v>1.550760008777688</v>
      </c>
      <c r="BB173" s="440">
        <v>0.87546687344309793</v>
      </c>
      <c r="BC173" s="440">
        <v>0.49753743494770714</v>
      </c>
      <c r="BD173" s="440">
        <v>0.26325200870217397</v>
      </c>
      <c r="BE173" s="440">
        <v>0.14146544907525554</v>
      </c>
      <c r="BF173" s="440">
        <v>6.3403504938062752E-2</v>
      </c>
    </row>
    <row r="174" spans="21:58" s="430" customFormat="1" ht="15" customHeight="1">
      <c r="U174" s="439"/>
      <c r="V174" s="438"/>
      <c r="W174" s="448"/>
      <c r="X174" s="447" t="s">
        <v>536</v>
      </c>
      <c r="Y174" s="444" t="s">
        <v>533</v>
      </c>
      <c r="Z174" s="446"/>
      <c r="AA174" s="440" t="s">
        <v>530</v>
      </c>
      <c r="AB174" s="440" t="s">
        <v>530</v>
      </c>
      <c r="AC174" s="440" t="s">
        <v>530</v>
      </c>
      <c r="AD174" s="440" t="s">
        <v>530</v>
      </c>
      <c r="AE174" s="440" t="s">
        <v>530</v>
      </c>
      <c r="AF174" s="440" t="s">
        <v>530</v>
      </c>
      <c r="AG174" s="440" t="s">
        <v>530</v>
      </c>
      <c r="AH174" s="440" t="s">
        <v>530</v>
      </c>
      <c r="AI174" s="440" t="s">
        <v>530</v>
      </c>
      <c r="AJ174" s="440" t="s">
        <v>530</v>
      </c>
      <c r="AK174" s="440" t="s">
        <v>530</v>
      </c>
      <c r="AL174" s="440" t="s">
        <v>530</v>
      </c>
      <c r="AM174" s="440" t="s">
        <v>530</v>
      </c>
      <c r="AN174" s="440" t="s">
        <v>530</v>
      </c>
      <c r="AO174" s="440" t="s">
        <v>530</v>
      </c>
      <c r="AP174" s="440" t="s">
        <v>530</v>
      </c>
      <c r="AQ174" s="440" t="s">
        <v>530</v>
      </c>
      <c r="AR174" s="440" t="s">
        <v>530</v>
      </c>
      <c r="AS174" s="440" t="s">
        <v>530</v>
      </c>
      <c r="AT174" s="440" t="s">
        <v>530</v>
      </c>
      <c r="AU174" s="440" t="s">
        <v>530</v>
      </c>
      <c r="AV174" s="440" t="s">
        <v>530</v>
      </c>
      <c r="AW174" s="440" t="s">
        <v>530</v>
      </c>
      <c r="AX174" s="440" t="s">
        <v>530</v>
      </c>
      <c r="AY174" s="440" t="s">
        <v>530</v>
      </c>
      <c r="AZ174" s="440" t="s">
        <v>530</v>
      </c>
      <c r="BA174" s="440" t="s">
        <v>530</v>
      </c>
      <c r="BB174" s="440">
        <v>27.941072928577785</v>
      </c>
      <c r="BC174" s="440">
        <v>54.069409872858323</v>
      </c>
      <c r="BD174" s="440">
        <v>77.221300574490414</v>
      </c>
      <c r="BE174" s="440">
        <v>106.89171152566426</v>
      </c>
      <c r="BF174" s="440">
        <v>117.4837756908982</v>
      </c>
    </row>
    <row r="175" spans="21:58" s="430" customFormat="1" ht="15" customHeight="1">
      <c r="U175" s="439"/>
      <c r="V175" s="438"/>
      <c r="W175" s="443"/>
      <c r="X175" s="442" t="s">
        <v>535</v>
      </c>
      <c r="Y175" s="435" t="s">
        <v>531</v>
      </c>
      <c r="Z175" s="441"/>
      <c r="AA175" s="440" t="s">
        <v>530</v>
      </c>
      <c r="AB175" s="440" t="s">
        <v>530</v>
      </c>
      <c r="AC175" s="440" t="s">
        <v>530</v>
      </c>
      <c r="AD175" s="440" t="s">
        <v>530</v>
      </c>
      <c r="AE175" s="440" t="s">
        <v>530</v>
      </c>
      <c r="AF175" s="440" t="s">
        <v>530</v>
      </c>
      <c r="AG175" s="440" t="s">
        <v>530</v>
      </c>
      <c r="AH175" s="440" t="s">
        <v>530</v>
      </c>
      <c r="AI175" s="440" t="s">
        <v>530</v>
      </c>
      <c r="AJ175" s="440">
        <v>17.699477406423988</v>
      </c>
      <c r="AK175" s="440">
        <v>40.642788445592615</v>
      </c>
      <c r="AL175" s="440">
        <v>66.14410754735971</v>
      </c>
      <c r="AM175" s="440">
        <v>94.034977555483465</v>
      </c>
      <c r="AN175" s="440">
        <v>123.15989685355609</v>
      </c>
      <c r="AO175" s="440">
        <v>150.54156285575647</v>
      </c>
      <c r="AP175" s="440">
        <v>176.64300720404887</v>
      </c>
      <c r="AQ175" s="440">
        <v>199.85574008815928</v>
      </c>
      <c r="AR175" s="440">
        <v>207.4947614830937</v>
      </c>
      <c r="AS175" s="440">
        <v>217.19633999987099</v>
      </c>
      <c r="AT175" s="440">
        <v>197.14539208012607</v>
      </c>
      <c r="AU175" s="440">
        <v>193.01993330323168</v>
      </c>
      <c r="AV175" s="440">
        <v>194.98758299804092</v>
      </c>
      <c r="AW175" s="440">
        <v>196.27089677661365</v>
      </c>
      <c r="AX175" s="440">
        <v>179.04227176383878</v>
      </c>
      <c r="AY175" s="440">
        <v>182.8446568968252</v>
      </c>
      <c r="AZ175" s="440">
        <v>203.71101056725587</v>
      </c>
      <c r="BA175" s="440">
        <v>203.73810072068579</v>
      </c>
      <c r="BB175" s="440">
        <v>145.66242280088252</v>
      </c>
      <c r="BC175" s="440">
        <v>124.44121936663619</v>
      </c>
      <c r="BD175" s="440">
        <v>103.52617799294693</v>
      </c>
      <c r="BE175" s="440">
        <v>86.335679624336365</v>
      </c>
      <c r="BF175" s="440">
        <v>61.685264160619873</v>
      </c>
    </row>
    <row r="176" spans="21:58" s="430" customFormat="1" ht="15" customHeight="1">
      <c r="U176" s="439"/>
      <c r="V176" s="438"/>
      <c r="W176" s="443"/>
      <c r="X176" s="436"/>
      <c r="Y176" s="435" t="s">
        <v>529</v>
      </c>
      <c r="Z176" s="441"/>
      <c r="AA176" s="440">
        <v>361.40392362030076</v>
      </c>
      <c r="AB176" s="440">
        <v>339.75915917142339</v>
      </c>
      <c r="AC176" s="440">
        <v>325.42943800095344</v>
      </c>
      <c r="AD176" s="440">
        <v>276.23600420375567</v>
      </c>
      <c r="AE176" s="440">
        <v>261.5147202549378</v>
      </c>
      <c r="AF176" s="440">
        <v>222.63036424765804</v>
      </c>
      <c r="AG176" s="440">
        <v>209.40370433820146</v>
      </c>
      <c r="AH176" s="440">
        <v>202.63959163463235</v>
      </c>
      <c r="AI176" s="440">
        <v>189.39659059156693</v>
      </c>
      <c r="AJ176" s="440">
        <v>185.26015578378326</v>
      </c>
      <c r="AK176" s="440">
        <v>158.86268773616356</v>
      </c>
      <c r="AL176" s="440">
        <v>136.67124214850872</v>
      </c>
      <c r="AM176" s="440">
        <v>116.58643533901601</v>
      </c>
      <c r="AN176" s="440">
        <v>101.93682450782417</v>
      </c>
      <c r="AO176" s="440">
        <v>85.334489526385411</v>
      </c>
      <c r="AP176" s="440">
        <v>69.952779121456643</v>
      </c>
      <c r="AQ176" s="440">
        <v>57.284436588378298</v>
      </c>
      <c r="AR176" s="440">
        <v>44.599159853785352</v>
      </c>
      <c r="AS176" s="440">
        <v>35.698589392753554</v>
      </c>
      <c r="AT176" s="440">
        <v>25.814741151918483</v>
      </c>
      <c r="AU176" s="440">
        <v>20.350230062296628</v>
      </c>
      <c r="AV176" s="440">
        <v>16.265605175964907</v>
      </c>
      <c r="AW176" s="440">
        <v>12.540020412123779</v>
      </c>
      <c r="AX176" s="440">
        <v>8.3847465337932672</v>
      </c>
      <c r="AY176" s="440">
        <v>6.1857846453138245</v>
      </c>
      <c r="AZ176" s="440">
        <v>4.9283023224160987</v>
      </c>
      <c r="BA176" s="440">
        <v>3.507727885614393</v>
      </c>
      <c r="BB176" s="440">
        <v>2.0178689920733239</v>
      </c>
      <c r="BC176" s="440">
        <v>1.3664950774039606</v>
      </c>
      <c r="BD176" s="440">
        <v>0.88723851826910338</v>
      </c>
      <c r="BE176" s="440">
        <v>0.56768331049080445</v>
      </c>
      <c r="BF176" s="440">
        <v>0.30080962389658544</v>
      </c>
    </row>
    <row r="177" spans="21:58" s="430" customFormat="1" ht="15" customHeight="1">
      <c r="U177" s="439"/>
      <c r="V177" s="438"/>
      <c r="W177" s="443"/>
      <c r="X177" s="445" t="s">
        <v>534</v>
      </c>
      <c r="Y177" s="444" t="s">
        <v>533</v>
      </c>
      <c r="Z177" s="441"/>
      <c r="AA177" s="440" t="s">
        <v>530</v>
      </c>
      <c r="AB177" s="440" t="s">
        <v>530</v>
      </c>
      <c r="AC177" s="440" t="s">
        <v>530</v>
      </c>
      <c r="AD177" s="440" t="s">
        <v>530</v>
      </c>
      <c r="AE177" s="440" t="s">
        <v>530</v>
      </c>
      <c r="AF177" s="440" t="s">
        <v>530</v>
      </c>
      <c r="AG177" s="440" t="s">
        <v>530</v>
      </c>
      <c r="AH177" s="440" t="s">
        <v>530</v>
      </c>
      <c r="AI177" s="440" t="s">
        <v>530</v>
      </c>
      <c r="AJ177" s="440" t="s">
        <v>530</v>
      </c>
      <c r="AK177" s="440" t="s">
        <v>530</v>
      </c>
      <c r="AL177" s="440" t="s">
        <v>530</v>
      </c>
      <c r="AM177" s="440" t="s">
        <v>530</v>
      </c>
      <c r="AN177" s="440" t="s">
        <v>530</v>
      </c>
      <c r="AO177" s="440" t="s">
        <v>530</v>
      </c>
      <c r="AP177" s="440" t="s">
        <v>530</v>
      </c>
      <c r="AQ177" s="440" t="s">
        <v>530</v>
      </c>
      <c r="AR177" s="440" t="s">
        <v>530</v>
      </c>
      <c r="AS177" s="440" t="s">
        <v>530</v>
      </c>
      <c r="AT177" s="440" t="s">
        <v>530</v>
      </c>
      <c r="AU177" s="440" t="s">
        <v>530</v>
      </c>
      <c r="AV177" s="440" t="s">
        <v>530</v>
      </c>
      <c r="AW177" s="440" t="s">
        <v>530</v>
      </c>
      <c r="AX177" s="440" t="s">
        <v>530</v>
      </c>
      <c r="AY177" s="440" t="s">
        <v>530</v>
      </c>
      <c r="AZ177" s="440" t="s">
        <v>530</v>
      </c>
      <c r="BA177" s="440" t="s">
        <v>530</v>
      </c>
      <c r="BB177" s="431">
        <v>10.140527616554342</v>
      </c>
      <c r="BC177" s="431">
        <v>19.667113578507649</v>
      </c>
      <c r="BD177" s="431">
        <v>37.72002406350024</v>
      </c>
      <c r="BE177" s="431">
        <v>49.765252688466852</v>
      </c>
      <c r="BF177" s="431">
        <v>62.609678320886985</v>
      </c>
    </row>
    <row r="178" spans="21:58" s="430" customFormat="1" ht="15" customHeight="1">
      <c r="U178" s="439"/>
      <c r="V178" s="438"/>
      <c r="W178" s="443"/>
      <c r="X178" s="442" t="s">
        <v>532</v>
      </c>
      <c r="Y178" s="435" t="s">
        <v>531</v>
      </c>
      <c r="Z178" s="441"/>
      <c r="AA178" s="440" t="s">
        <v>530</v>
      </c>
      <c r="AB178" s="440" t="s">
        <v>530</v>
      </c>
      <c r="AC178" s="440" t="s">
        <v>530</v>
      </c>
      <c r="AD178" s="440" t="s">
        <v>530</v>
      </c>
      <c r="AE178" s="440" t="s">
        <v>530</v>
      </c>
      <c r="AF178" s="440" t="s">
        <v>530</v>
      </c>
      <c r="AG178" s="440" t="s">
        <v>530</v>
      </c>
      <c r="AH178" s="440" t="s">
        <v>530</v>
      </c>
      <c r="AI178" s="440" t="s">
        <v>530</v>
      </c>
      <c r="AJ178" s="440" t="s">
        <v>530</v>
      </c>
      <c r="AK178" s="440">
        <v>19.482099727616205</v>
      </c>
      <c r="AL178" s="440">
        <v>32.274462851380399</v>
      </c>
      <c r="AM178" s="440">
        <v>46.653450889407289</v>
      </c>
      <c r="AN178" s="440">
        <v>56.488495522988472</v>
      </c>
      <c r="AO178" s="440">
        <v>67.533390970946115</v>
      </c>
      <c r="AP178" s="440">
        <v>77.753255473767709</v>
      </c>
      <c r="AQ178" s="440">
        <v>89.567728608783369</v>
      </c>
      <c r="AR178" s="440">
        <v>94.318822283181959</v>
      </c>
      <c r="AS178" s="440">
        <v>105.76142847124552</v>
      </c>
      <c r="AT178" s="440">
        <v>107.49787559237213</v>
      </c>
      <c r="AU178" s="440">
        <v>111.38628641518437</v>
      </c>
      <c r="AV178" s="440">
        <v>111.36048501016671</v>
      </c>
      <c r="AW178" s="440">
        <v>116.70963002164761</v>
      </c>
      <c r="AX178" s="440">
        <v>94.889227847764332</v>
      </c>
      <c r="AY178" s="440">
        <v>87.305702424454239</v>
      </c>
      <c r="AZ178" s="440">
        <v>111.45729224882641</v>
      </c>
      <c r="BA178" s="440">
        <v>114.25287719850243</v>
      </c>
      <c r="BB178" s="440">
        <v>61.943002400928343</v>
      </c>
      <c r="BC178" s="440">
        <v>54.585208960268858</v>
      </c>
      <c r="BD178" s="440">
        <v>61.578924935866155</v>
      </c>
      <c r="BE178" s="440">
        <v>53.61357552860931</v>
      </c>
      <c r="BF178" s="440">
        <v>44.602805685612381</v>
      </c>
    </row>
    <row r="179" spans="21:58" s="430" customFormat="1" ht="15" customHeight="1">
      <c r="U179" s="439"/>
      <c r="V179" s="438"/>
      <c r="W179" s="437"/>
      <c r="X179" s="436"/>
      <c r="Y179" s="435" t="s">
        <v>529</v>
      </c>
      <c r="Z179" s="432"/>
      <c r="AA179" s="431">
        <v>187.15487801596947</v>
      </c>
      <c r="AB179" s="431">
        <v>173.47812358351518</v>
      </c>
      <c r="AC179" s="431">
        <v>178.99866994606816</v>
      </c>
      <c r="AD179" s="431">
        <v>174.27147277650369</v>
      </c>
      <c r="AE179" s="431">
        <v>180.89427161869739</v>
      </c>
      <c r="AF179" s="431">
        <v>177.18930763623123</v>
      </c>
      <c r="AG179" s="431">
        <v>174.88640475233728</v>
      </c>
      <c r="AH179" s="431">
        <v>167.34111844338895</v>
      </c>
      <c r="AI179" s="431">
        <v>168.24288766686732</v>
      </c>
      <c r="AJ179" s="431">
        <v>175.3881162378585</v>
      </c>
      <c r="AK179" s="431">
        <v>153.97336431379148</v>
      </c>
      <c r="AL179" s="431">
        <v>113.6824333691911</v>
      </c>
      <c r="AM179" s="431">
        <v>98.878973246650517</v>
      </c>
      <c r="AN179" s="431">
        <v>82.308882544417742</v>
      </c>
      <c r="AO179" s="431">
        <v>71.408211128542462</v>
      </c>
      <c r="AP179" s="431">
        <v>60.430220620653678</v>
      </c>
      <c r="AQ179" s="431">
        <v>51.340297541256035</v>
      </c>
      <c r="AR179" s="431">
        <v>40.482140584758426</v>
      </c>
      <c r="AS179" s="431">
        <v>34.538792585125691</v>
      </c>
      <c r="AT179" s="431">
        <v>27.588943499746218</v>
      </c>
      <c r="AU179" s="431">
        <v>22.617830653274716</v>
      </c>
      <c r="AV179" s="431">
        <v>17.932628004786103</v>
      </c>
      <c r="AW179" s="431">
        <v>14.499198898521989</v>
      </c>
      <c r="AX179" s="431">
        <v>8.9185639528858154</v>
      </c>
      <c r="AY179" s="431">
        <v>6.0837401260157318</v>
      </c>
      <c r="AZ179" s="431">
        <v>5.7471629398343049</v>
      </c>
      <c r="BA179" s="431">
        <v>4.3473339188332281</v>
      </c>
      <c r="BB179" s="431">
        <v>1.9898707410673444</v>
      </c>
      <c r="BC179" s="431">
        <v>1.4655827107182695</v>
      </c>
      <c r="BD179" s="431">
        <v>1.3580347199846519</v>
      </c>
      <c r="BE179" s="431">
        <v>0.95179820305273799</v>
      </c>
      <c r="BF179" s="431">
        <v>0.61958647076239615</v>
      </c>
    </row>
    <row r="180" spans="21:58" s="413" customFormat="1" ht="14">
      <c r="U180" s="426"/>
      <c r="V180" s="425"/>
    </row>
    <row r="181" spans="21:58" ht="13.5" customHeight="1">
      <c r="U181" s="426" t="s">
        <v>525</v>
      </c>
      <c r="V181" s="425">
        <f>V154+2</f>
        <v>52</v>
      </c>
      <c r="W181" s="424" t="s">
        <v>528</v>
      </c>
      <c r="Z181" s="413"/>
      <c r="AA181" s="423"/>
      <c r="AB181" s="423"/>
      <c r="AC181" s="423"/>
      <c r="AD181" s="423"/>
      <c r="AE181" s="423"/>
      <c r="AF181" s="423"/>
      <c r="AG181" s="423"/>
      <c r="AH181" s="423"/>
      <c r="AI181" s="423"/>
      <c r="AJ181" s="423"/>
      <c r="AK181" s="423"/>
      <c r="AL181" s="423"/>
      <c r="AM181" s="423"/>
      <c r="AN181" s="423"/>
      <c r="AO181" s="423"/>
      <c r="AP181" s="423"/>
      <c r="AQ181" s="423"/>
      <c r="AR181" s="423"/>
      <c r="AS181" s="423"/>
      <c r="AT181" s="423"/>
      <c r="AU181" s="423"/>
      <c r="AV181" s="423"/>
      <c r="AW181" s="423"/>
      <c r="AX181" s="423"/>
      <c r="AY181" s="423"/>
      <c r="AZ181" s="423"/>
      <c r="BA181" s="423"/>
      <c r="BB181" s="423"/>
      <c r="BC181" s="423"/>
      <c r="BD181" s="423"/>
      <c r="BE181" s="423"/>
      <c r="BF181" s="423"/>
    </row>
    <row r="182" spans="21:58" ht="13.5" customHeight="1">
      <c r="U182" s="426"/>
      <c r="W182" s="426"/>
      <c r="X182" s="411"/>
      <c r="Y182" s="421" t="s">
        <v>523</v>
      </c>
      <c r="Z182" s="420" t="s">
        <v>21</v>
      </c>
      <c r="AA182" s="419">
        <v>1990</v>
      </c>
      <c r="AB182" s="419">
        <f t="shared" ref="AB182:BF182" si="12">AA182+1</f>
        <v>1991</v>
      </c>
      <c r="AC182" s="419">
        <f t="shared" si="12"/>
        <v>1992</v>
      </c>
      <c r="AD182" s="419">
        <f t="shared" si="12"/>
        <v>1993</v>
      </c>
      <c r="AE182" s="419">
        <f t="shared" si="12"/>
        <v>1994</v>
      </c>
      <c r="AF182" s="419">
        <f t="shared" si="12"/>
        <v>1995</v>
      </c>
      <c r="AG182" s="419">
        <f t="shared" si="12"/>
        <v>1996</v>
      </c>
      <c r="AH182" s="419">
        <f t="shared" si="12"/>
        <v>1997</v>
      </c>
      <c r="AI182" s="419">
        <f t="shared" si="12"/>
        <v>1998</v>
      </c>
      <c r="AJ182" s="419">
        <f t="shared" si="12"/>
        <v>1999</v>
      </c>
      <c r="AK182" s="419">
        <f t="shared" si="12"/>
        <v>2000</v>
      </c>
      <c r="AL182" s="419">
        <f t="shared" si="12"/>
        <v>2001</v>
      </c>
      <c r="AM182" s="419">
        <f t="shared" si="12"/>
        <v>2002</v>
      </c>
      <c r="AN182" s="419">
        <f t="shared" si="12"/>
        <v>2003</v>
      </c>
      <c r="AO182" s="419">
        <f t="shared" si="12"/>
        <v>2004</v>
      </c>
      <c r="AP182" s="419">
        <f t="shared" si="12"/>
        <v>2005</v>
      </c>
      <c r="AQ182" s="419">
        <f t="shared" si="12"/>
        <v>2006</v>
      </c>
      <c r="AR182" s="419">
        <f t="shared" si="12"/>
        <v>2007</v>
      </c>
      <c r="AS182" s="419">
        <f t="shared" si="12"/>
        <v>2008</v>
      </c>
      <c r="AT182" s="419">
        <f t="shared" si="12"/>
        <v>2009</v>
      </c>
      <c r="AU182" s="419">
        <f t="shared" si="12"/>
        <v>2010</v>
      </c>
      <c r="AV182" s="419">
        <f t="shared" si="12"/>
        <v>2011</v>
      </c>
      <c r="AW182" s="419">
        <f t="shared" si="12"/>
        <v>2012</v>
      </c>
      <c r="AX182" s="419">
        <f t="shared" si="12"/>
        <v>2013</v>
      </c>
      <c r="AY182" s="419">
        <f t="shared" si="12"/>
        <v>2014</v>
      </c>
      <c r="AZ182" s="419">
        <f t="shared" si="12"/>
        <v>2015</v>
      </c>
      <c r="BA182" s="419">
        <f t="shared" si="12"/>
        <v>2016</v>
      </c>
      <c r="BB182" s="419">
        <f t="shared" si="12"/>
        <v>2017</v>
      </c>
      <c r="BC182" s="419">
        <f t="shared" si="12"/>
        <v>2018</v>
      </c>
      <c r="BD182" s="419">
        <f t="shared" si="12"/>
        <v>2019</v>
      </c>
      <c r="BE182" s="419">
        <f t="shared" si="12"/>
        <v>2020</v>
      </c>
      <c r="BF182" s="419">
        <f t="shared" si="12"/>
        <v>2021</v>
      </c>
    </row>
    <row r="183" spans="21:58" ht="13.5" customHeight="1">
      <c r="U183" s="426"/>
      <c r="W183" s="426"/>
      <c r="X183" s="411"/>
      <c r="Y183" s="429" t="s">
        <v>527</v>
      </c>
      <c r="Z183" s="418" t="s">
        <v>518</v>
      </c>
      <c r="AA183" s="414">
        <v>356.22399999999999</v>
      </c>
      <c r="AB183" s="414">
        <v>352.30399999999997</v>
      </c>
      <c r="AC183" s="414">
        <v>342.99299999999999</v>
      </c>
      <c r="AD183" s="414">
        <v>324.09700000000004</v>
      </c>
      <c r="AE183" s="414">
        <v>321.096</v>
      </c>
      <c r="AF183" s="414">
        <v>313.23500000000001</v>
      </c>
      <c r="AG183" s="414">
        <v>308.83199999999999</v>
      </c>
      <c r="AH183" s="414">
        <v>297.45800000000003</v>
      </c>
      <c r="AI183" s="414">
        <v>295.33100000000002</v>
      </c>
      <c r="AJ183" s="414">
        <v>277.77800000000002</v>
      </c>
      <c r="AK183" s="414">
        <v>269.71100000000001</v>
      </c>
      <c r="AL183" s="414">
        <v>258.166</v>
      </c>
      <c r="AM183" s="414">
        <v>254.98500000000001</v>
      </c>
      <c r="AN183" s="414">
        <v>240.86500000000001</v>
      </c>
      <c r="AO183" s="414">
        <v>249.80500000000001</v>
      </c>
      <c r="AP183" s="414">
        <v>248.21100000000001</v>
      </c>
      <c r="AQ183" s="414">
        <v>238.482</v>
      </c>
      <c r="AR183" s="414">
        <v>239.334</v>
      </c>
      <c r="AS183" s="414">
        <v>230.381</v>
      </c>
      <c r="AT183" s="414">
        <v>224.97199999999998</v>
      </c>
      <c r="AU183" s="414">
        <v>217.95500000000001</v>
      </c>
      <c r="AV183" s="414">
        <v>211.255</v>
      </c>
      <c r="AW183" s="414">
        <v>211.15899999999999</v>
      </c>
      <c r="AX183" s="414">
        <v>204.5</v>
      </c>
      <c r="AY183" s="414">
        <v>198.674046</v>
      </c>
      <c r="AZ183" s="414">
        <v>198.16499999999999</v>
      </c>
      <c r="BA183" s="414">
        <v>188.90799999999999</v>
      </c>
      <c r="BB183" s="414">
        <v>196.96300000000002</v>
      </c>
      <c r="BC183" s="414">
        <v>186.29500000000002</v>
      </c>
      <c r="BD183" s="414">
        <v>185.727442</v>
      </c>
      <c r="BE183" s="414">
        <v>178.029</v>
      </c>
      <c r="BF183" s="414">
        <v>178.029</v>
      </c>
    </row>
    <row r="184" spans="21:58" ht="13.5" customHeight="1">
      <c r="U184" s="426"/>
      <c r="W184" s="426"/>
      <c r="X184" s="411"/>
      <c r="Y184" s="429" t="s">
        <v>526</v>
      </c>
      <c r="Z184" s="415" t="s">
        <v>311</v>
      </c>
      <c r="AA184" s="428">
        <v>1.25404</v>
      </c>
      <c r="AB184" s="428">
        <v>1.1719999999999999</v>
      </c>
      <c r="AC184" s="428">
        <v>1.1719999999999999</v>
      </c>
      <c r="AD184" s="428">
        <v>1.10168</v>
      </c>
      <c r="AE184" s="428">
        <v>0.97276000000000007</v>
      </c>
      <c r="AF184" s="428">
        <v>1.1954400000000001</v>
      </c>
      <c r="AG184" s="428">
        <v>1.1837200000000001</v>
      </c>
      <c r="AH184" s="428">
        <v>1.26576</v>
      </c>
      <c r="AI184" s="428">
        <v>1.25404</v>
      </c>
      <c r="AJ184" s="428">
        <v>1.6408000000000003</v>
      </c>
      <c r="AK184" s="428">
        <v>1.7111200000000002</v>
      </c>
      <c r="AL184" s="428">
        <v>1.7814400000000001</v>
      </c>
      <c r="AM184" s="428">
        <v>1.7111200000000002</v>
      </c>
      <c r="AN184" s="428">
        <v>1.5353200000000002</v>
      </c>
      <c r="AO184" s="428">
        <v>1.5236000000000001</v>
      </c>
      <c r="AP184" s="428">
        <v>1.4415600000000002</v>
      </c>
      <c r="AQ184" s="428">
        <v>1.2774799999999999</v>
      </c>
      <c r="AR184" s="428">
        <v>1.3243600000000002</v>
      </c>
      <c r="AS184" s="428">
        <v>1.4650000000000001</v>
      </c>
      <c r="AT184" s="428">
        <v>1.7111200000000002</v>
      </c>
      <c r="AU184" s="428">
        <v>1.6876800000000001</v>
      </c>
      <c r="AV184" s="428">
        <v>1.6876800000000001</v>
      </c>
      <c r="AW184" s="428">
        <v>1.5704800000000001</v>
      </c>
      <c r="AX184" s="428">
        <v>1.5118800000000001</v>
      </c>
      <c r="AY184" s="428">
        <v>1.5001600000000002</v>
      </c>
      <c r="AZ184" s="428">
        <v>1.48844</v>
      </c>
      <c r="BA184" s="428">
        <v>1.59392</v>
      </c>
      <c r="BB184" s="428">
        <v>1.5236000000000001</v>
      </c>
      <c r="BC184" s="428">
        <v>1.4298400000000002</v>
      </c>
      <c r="BD184" s="428">
        <v>1.47672</v>
      </c>
      <c r="BE184" s="428">
        <v>0.62116000000000005</v>
      </c>
      <c r="BF184" s="428">
        <v>0.62116000000000005</v>
      </c>
    </row>
    <row r="185" spans="21:58" ht="13.5" customHeight="1">
      <c r="U185" s="426"/>
      <c r="X185" s="423"/>
      <c r="Y185" s="423"/>
      <c r="Z185" s="413"/>
      <c r="AA185" s="427"/>
      <c r="AB185" s="427"/>
      <c r="AC185" s="427"/>
      <c r="AD185" s="427"/>
      <c r="AE185" s="427"/>
      <c r="AF185" s="427"/>
      <c r="AG185" s="427"/>
      <c r="AH185" s="427"/>
      <c r="AI185" s="427"/>
      <c r="AJ185" s="427"/>
      <c r="AK185" s="427"/>
      <c r="AL185" s="427"/>
      <c r="AM185" s="427"/>
      <c r="AN185" s="427"/>
      <c r="AO185" s="427"/>
      <c r="AP185" s="427"/>
      <c r="AQ185" s="427"/>
      <c r="AR185" s="427"/>
      <c r="AS185" s="427"/>
      <c r="AT185" s="427"/>
      <c r="AU185" s="427"/>
      <c r="AV185" s="427"/>
      <c r="AW185" s="427"/>
      <c r="AX185" s="427"/>
      <c r="AY185" s="427"/>
      <c r="AZ185" s="427"/>
      <c r="BA185" s="427"/>
      <c r="BB185" s="427"/>
      <c r="BC185" s="427"/>
      <c r="BD185" s="427"/>
      <c r="BE185" s="427"/>
      <c r="BF185" s="427"/>
    </row>
    <row r="186" spans="21:58" ht="13.5" customHeight="1">
      <c r="U186" s="426" t="s">
        <v>525</v>
      </c>
      <c r="V186" s="425">
        <f>V181+2</f>
        <v>54</v>
      </c>
      <c r="W186" s="424" t="s">
        <v>524</v>
      </c>
      <c r="Y186" s="413"/>
      <c r="AA186" s="423"/>
      <c r="AB186" s="423"/>
      <c r="AC186" s="423"/>
      <c r="AD186" s="423"/>
      <c r="AE186" s="423"/>
      <c r="AF186" s="423"/>
      <c r="AG186" s="423"/>
      <c r="AH186" s="423"/>
      <c r="AI186" s="423"/>
      <c r="AJ186" s="423"/>
      <c r="AK186" s="423"/>
      <c r="AL186" s="423"/>
      <c r="AM186" s="423"/>
      <c r="AN186" s="423"/>
      <c r="AO186" s="423"/>
      <c r="AP186" s="423"/>
      <c r="AQ186" s="423"/>
      <c r="AR186" s="423"/>
      <c r="AS186" s="423"/>
      <c r="AT186" s="423"/>
      <c r="AU186" s="423"/>
      <c r="AV186" s="423"/>
      <c r="AW186" s="423"/>
      <c r="AX186" s="423"/>
      <c r="AY186" s="423"/>
      <c r="AZ186" s="423"/>
      <c r="BA186" s="423"/>
      <c r="BB186" s="423"/>
      <c r="BC186" s="423"/>
      <c r="BD186" s="423"/>
      <c r="BE186" s="423"/>
      <c r="BF186" s="423"/>
    </row>
    <row r="187" spans="21:58" ht="13.5" customHeight="1">
      <c r="W187" s="412"/>
      <c r="X187" s="411"/>
      <c r="Y187" s="421" t="s">
        <v>523</v>
      </c>
      <c r="Z187" s="420" t="s">
        <v>21</v>
      </c>
      <c r="AA187" s="419">
        <v>1990</v>
      </c>
      <c r="AB187" s="419">
        <f t="shared" ref="AB187:BF187" si="13">AA187+1</f>
        <v>1991</v>
      </c>
      <c r="AC187" s="419">
        <f t="shared" si="13"/>
        <v>1992</v>
      </c>
      <c r="AD187" s="419">
        <f t="shared" si="13"/>
        <v>1993</v>
      </c>
      <c r="AE187" s="419">
        <f t="shared" si="13"/>
        <v>1994</v>
      </c>
      <c r="AF187" s="419">
        <f t="shared" si="13"/>
        <v>1995</v>
      </c>
      <c r="AG187" s="419">
        <f t="shared" si="13"/>
        <v>1996</v>
      </c>
      <c r="AH187" s="419">
        <f t="shared" si="13"/>
        <v>1997</v>
      </c>
      <c r="AI187" s="419">
        <f t="shared" si="13"/>
        <v>1998</v>
      </c>
      <c r="AJ187" s="419">
        <f t="shared" si="13"/>
        <v>1999</v>
      </c>
      <c r="AK187" s="419">
        <f t="shared" si="13"/>
        <v>2000</v>
      </c>
      <c r="AL187" s="419">
        <f t="shared" si="13"/>
        <v>2001</v>
      </c>
      <c r="AM187" s="419">
        <f t="shared" si="13"/>
        <v>2002</v>
      </c>
      <c r="AN187" s="419">
        <f t="shared" si="13"/>
        <v>2003</v>
      </c>
      <c r="AO187" s="419">
        <f t="shared" si="13"/>
        <v>2004</v>
      </c>
      <c r="AP187" s="419">
        <f t="shared" si="13"/>
        <v>2005</v>
      </c>
      <c r="AQ187" s="419">
        <f t="shared" si="13"/>
        <v>2006</v>
      </c>
      <c r="AR187" s="419">
        <f t="shared" si="13"/>
        <v>2007</v>
      </c>
      <c r="AS187" s="419">
        <f t="shared" si="13"/>
        <v>2008</v>
      </c>
      <c r="AT187" s="419">
        <f t="shared" si="13"/>
        <v>2009</v>
      </c>
      <c r="AU187" s="419">
        <f t="shared" si="13"/>
        <v>2010</v>
      </c>
      <c r="AV187" s="419">
        <f t="shared" si="13"/>
        <v>2011</v>
      </c>
      <c r="AW187" s="419">
        <f t="shared" si="13"/>
        <v>2012</v>
      </c>
      <c r="AX187" s="419">
        <f t="shared" si="13"/>
        <v>2013</v>
      </c>
      <c r="AY187" s="419">
        <f t="shared" si="13"/>
        <v>2014</v>
      </c>
      <c r="AZ187" s="419">
        <f t="shared" si="13"/>
        <v>2015</v>
      </c>
      <c r="BA187" s="419">
        <f t="shared" si="13"/>
        <v>2016</v>
      </c>
      <c r="BB187" s="419">
        <f t="shared" si="13"/>
        <v>2017</v>
      </c>
      <c r="BC187" s="419">
        <f t="shared" si="13"/>
        <v>2018</v>
      </c>
      <c r="BD187" s="419">
        <f t="shared" si="13"/>
        <v>2019</v>
      </c>
      <c r="BE187" s="419">
        <f t="shared" si="13"/>
        <v>2020</v>
      </c>
      <c r="BF187" s="419">
        <f t="shared" si="13"/>
        <v>2021</v>
      </c>
    </row>
    <row r="188" spans="21:58" ht="13.5" customHeight="1">
      <c r="W188" s="412"/>
      <c r="X188" s="411"/>
      <c r="Y188" s="416" t="s">
        <v>522</v>
      </c>
      <c r="Z188" s="418" t="s">
        <v>518</v>
      </c>
      <c r="AA188" s="414">
        <v>133.477</v>
      </c>
      <c r="AB188" s="414">
        <v>147.86699999999999</v>
      </c>
      <c r="AC188" s="414">
        <v>151.72499999999999</v>
      </c>
      <c r="AD188" s="414">
        <v>171.96799999999999</v>
      </c>
      <c r="AE188" s="414">
        <v>196.50200000000001</v>
      </c>
      <c r="AF188" s="414">
        <v>208.309</v>
      </c>
      <c r="AG188" s="414">
        <v>224.15299999999999</v>
      </c>
      <c r="AH188" s="414">
        <v>225.578</v>
      </c>
      <c r="AI188" s="414">
        <v>207.60499999999999</v>
      </c>
      <c r="AJ188" s="414">
        <v>186.39500000000001</v>
      </c>
      <c r="AK188" s="414">
        <v>203.87299999999999</v>
      </c>
      <c r="AL188" s="414">
        <v>177.744</v>
      </c>
      <c r="AM188" s="414">
        <v>180.92949999999999</v>
      </c>
      <c r="AN188" s="414">
        <v>180.27</v>
      </c>
      <c r="AO188" s="414">
        <v>206.251</v>
      </c>
      <c r="AP188" s="414">
        <v>195.03700000000001</v>
      </c>
      <c r="AQ188" s="414">
        <v>172.45699999999999</v>
      </c>
      <c r="AR188" s="414">
        <v>188.709</v>
      </c>
      <c r="AS188" s="414">
        <v>189.03100000000001</v>
      </c>
      <c r="AT188" s="414">
        <v>163.435</v>
      </c>
      <c r="AU188" s="414">
        <v>154.11600000000001</v>
      </c>
      <c r="AV188" s="414">
        <v>149.31100000000001</v>
      </c>
      <c r="AW188" s="414">
        <v>141.19</v>
      </c>
      <c r="AX188" s="414">
        <v>142.03</v>
      </c>
      <c r="AY188" s="414">
        <v>156.833</v>
      </c>
      <c r="AZ188" s="414">
        <v>147.953</v>
      </c>
      <c r="BA188" s="414">
        <v>146.922</v>
      </c>
      <c r="BB188" s="414">
        <v>155.31</v>
      </c>
      <c r="BC188" s="414">
        <v>148.57900000000001</v>
      </c>
      <c r="BD188" s="414">
        <v>149.804</v>
      </c>
      <c r="BE188" s="414">
        <v>108.90900000000001</v>
      </c>
      <c r="BF188" s="414">
        <v>108.90900000000001</v>
      </c>
    </row>
    <row r="189" spans="21:58" ht="13.5" customHeight="1">
      <c r="W189" s="412"/>
      <c r="X189" s="411"/>
      <c r="Y189" s="416" t="s">
        <v>521</v>
      </c>
      <c r="Z189" s="418" t="s">
        <v>518</v>
      </c>
      <c r="AA189" s="414">
        <v>1601.701</v>
      </c>
      <c r="AB189" s="414">
        <v>1648.6220000000001</v>
      </c>
      <c r="AC189" s="414">
        <v>1571.4929999999999</v>
      </c>
      <c r="AD189" s="414">
        <v>1532.6309999999999</v>
      </c>
      <c r="AE189" s="414">
        <v>1582.145</v>
      </c>
      <c r="AF189" s="414">
        <v>1625.451</v>
      </c>
      <c r="AG189" s="414">
        <v>1648.5650000000001</v>
      </c>
      <c r="AH189" s="414">
        <v>2052.63</v>
      </c>
      <c r="AI189" s="414">
        <v>1574.71</v>
      </c>
      <c r="AJ189" s="414">
        <v>1561.7639999999999</v>
      </c>
      <c r="AK189" s="414">
        <v>1728.386</v>
      </c>
      <c r="AL189" s="414">
        <v>1494.2909999999999</v>
      </c>
      <c r="AM189" s="414">
        <v>1629.4698000000001</v>
      </c>
      <c r="AN189" s="414">
        <v>1612.6849999999999</v>
      </c>
      <c r="AO189" s="414">
        <v>1324.078</v>
      </c>
      <c r="AP189" s="414">
        <v>1324.115</v>
      </c>
      <c r="AQ189" s="414">
        <v>1224.3389999999999</v>
      </c>
      <c r="AR189" s="414">
        <v>1126.2692959999999</v>
      </c>
      <c r="AS189" s="414">
        <v>1046.173945</v>
      </c>
      <c r="AT189" s="414">
        <v>945.87975499999993</v>
      </c>
      <c r="AU189" s="414">
        <v>1006.517481</v>
      </c>
      <c r="AV189" s="414">
        <v>968.61691099999996</v>
      </c>
      <c r="AW189" s="414">
        <v>1006.2159999999999</v>
      </c>
      <c r="AX189" s="414">
        <v>993.697</v>
      </c>
      <c r="AY189" s="414">
        <v>983.63326699999993</v>
      </c>
      <c r="AZ189" s="414">
        <v>979.68100000000004</v>
      </c>
      <c r="BA189" s="414">
        <v>1013.0880000000001</v>
      </c>
      <c r="BB189" s="414">
        <v>1010.176278</v>
      </c>
      <c r="BC189" s="414">
        <v>993.38061999999991</v>
      </c>
      <c r="BD189" s="414">
        <v>1019.61</v>
      </c>
      <c r="BE189" s="414">
        <v>1036.0350000000001</v>
      </c>
      <c r="BF189" s="414">
        <v>1212.9490000000001</v>
      </c>
    </row>
    <row r="190" spans="21:58" ht="13.5" customHeight="1">
      <c r="W190" s="412"/>
      <c r="X190" s="411"/>
      <c r="Y190" s="416" t="s">
        <v>520</v>
      </c>
      <c r="Z190" s="418" t="s">
        <v>518</v>
      </c>
      <c r="AA190" s="414">
        <v>525.93599999999992</v>
      </c>
      <c r="AB190" s="414">
        <v>483.41899999999998</v>
      </c>
      <c r="AC190" s="414">
        <v>349.89299999999997</v>
      </c>
      <c r="AD190" s="414">
        <v>278.16800000000001</v>
      </c>
      <c r="AE190" s="414">
        <v>251.40100000000001</v>
      </c>
      <c r="AF190" s="414">
        <v>214.953</v>
      </c>
      <c r="AG190" s="414">
        <v>188.524</v>
      </c>
      <c r="AH190" s="414">
        <v>179.32499999999999</v>
      </c>
      <c r="AI190" s="414">
        <v>157.69300000000001</v>
      </c>
      <c r="AJ190" s="414">
        <v>163.833</v>
      </c>
      <c r="AK190" s="414">
        <v>151.96799999999999</v>
      </c>
      <c r="AL190" s="414">
        <v>129.26500000000001</v>
      </c>
      <c r="AM190" s="414">
        <v>99.043099999999995</v>
      </c>
      <c r="AN190" s="414">
        <v>79.201999999999998</v>
      </c>
      <c r="AO190" s="414">
        <v>59.054000000000002</v>
      </c>
      <c r="AP190" s="414">
        <v>62.823999999999998</v>
      </c>
      <c r="AQ190" s="414">
        <v>40.598000000000006</v>
      </c>
      <c r="AR190" s="414">
        <v>42.197000000000003</v>
      </c>
      <c r="AS190" s="414">
        <v>25.033000000000001</v>
      </c>
      <c r="AT190" s="414">
        <v>19.66</v>
      </c>
      <c r="AU190" s="414">
        <v>18.038</v>
      </c>
      <c r="AV190" s="414">
        <v>15.5</v>
      </c>
      <c r="AW190" s="414">
        <v>15.552</v>
      </c>
      <c r="AX190" s="414">
        <v>14.22</v>
      </c>
      <c r="AY190" s="414">
        <v>11.938000000000001</v>
      </c>
      <c r="AZ190" s="414">
        <v>8.8420000000000005</v>
      </c>
      <c r="BA190" s="414">
        <v>6.7169999999999996</v>
      </c>
      <c r="BB190" s="414">
        <v>6.827</v>
      </c>
      <c r="BC190" s="414">
        <v>4.8849999999999998</v>
      </c>
      <c r="BD190" s="414">
        <v>2.6120000000000001</v>
      </c>
      <c r="BE190" s="414">
        <v>0.153</v>
      </c>
      <c r="BF190" s="414">
        <v>1.3999999999999999E-2</v>
      </c>
    </row>
    <row r="191" spans="21:58" ht="13.5" customHeight="1">
      <c r="W191" s="412"/>
      <c r="X191" s="411"/>
      <c r="Y191" s="416" t="s">
        <v>519</v>
      </c>
      <c r="Z191" s="418" t="s">
        <v>518</v>
      </c>
      <c r="AA191" s="414">
        <v>2446.4380000000001</v>
      </c>
      <c r="AB191" s="414">
        <v>2622.2640000000001</v>
      </c>
      <c r="AC191" s="414">
        <v>2751.3190000000004</v>
      </c>
      <c r="AD191" s="414">
        <v>2785.9070000000002</v>
      </c>
      <c r="AE191" s="414">
        <v>2848.2559999999999</v>
      </c>
      <c r="AF191" s="414">
        <v>3001.7809999999999</v>
      </c>
      <c r="AG191" s="414">
        <v>3285.9349999999999</v>
      </c>
      <c r="AH191" s="414">
        <v>3257.2959999999998</v>
      </c>
      <c r="AI191" s="414">
        <v>3126.3589999999999</v>
      </c>
      <c r="AJ191" s="414">
        <v>3126.1419999999998</v>
      </c>
      <c r="AK191" s="414">
        <v>3054.7169999999996</v>
      </c>
      <c r="AL191" s="414">
        <v>3156.1880000000001</v>
      </c>
      <c r="AM191" s="414">
        <v>3105.7948000000001</v>
      </c>
      <c r="AN191" s="414">
        <v>3009.6950000000002</v>
      </c>
      <c r="AO191" s="414">
        <v>2862.5160000000001</v>
      </c>
      <c r="AP191" s="414">
        <v>2872.6120000000001</v>
      </c>
      <c r="AQ191" s="414">
        <v>2888.8969999999999</v>
      </c>
      <c r="AR191" s="414">
        <v>2791.6367499999997</v>
      </c>
      <c r="AS191" s="414">
        <v>2592.4421499999999</v>
      </c>
      <c r="AT191" s="414">
        <v>2420.1655000000001</v>
      </c>
      <c r="AU191" s="414">
        <v>2481.8106799999996</v>
      </c>
      <c r="AV191" s="414">
        <v>2459.7660999999998</v>
      </c>
      <c r="AW191" s="414">
        <v>2516.9589999999998</v>
      </c>
      <c r="AX191" s="414">
        <v>2487.0860000000002</v>
      </c>
      <c r="AY191" s="414">
        <v>2482.4110000000001</v>
      </c>
      <c r="AZ191" s="414">
        <v>2386.3849999999998</v>
      </c>
      <c r="BA191" s="414">
        <v>2392.1840000000002</v>
      </c>
      <c r="BB191" s="414">
        <v>2346.6779999999999</v>
      </c>
      <c r="BC191" s="414">
        <v>2360.5459999999998</v>
      </c>
      <c r="BD191" s="414">
        <v>2300.299</v>
      </c>
      <c r="BE191" s="414">
        <v>2177.6369999999997</v>
      </c>
      <c r="BF191" s="414">
        <v>2131.489</v>
      </c>
    </row>
  </sheetData>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B1:BF42"/>
  <sheetViews>
    <sheetView zoomScaleNormal="100" workbookViewId="0">
      <pane xSplit="26" ySplit="4" topLeftCell="AA5" activePane="bottomRight" state="frozen"/>
      <selection pane="topRight"/>
      <selection pane="bottomLeft"/>
      <selection pane="bottomRight" activeCell="AD2" sqref="AD2"/>
    </sheetView>
  </sheetViews>
  <sheetFormatPr defaultColWidth="18.7265625" defaultRowHeight="12.75" customHeight="1" outlineLevelCol="1"/>
  <cols>
    <col min="1" max="1" width="3.26953125" style="5" customWidth="1"/>
    <col min="2" max="20" width="3.26953125" style="5" hidden="1" customWidth="1"/>
    <col min="21" max="21" width="4.7265625" style="5" customWidth="1"/>
    <col min="22" max="22" width="3.453125" style="5" customWidth="1"/>
    <col min="23" max="23" width="6.81640625" style="5" customWidth="1"/>
    <col min="24" max="24" width="14.453125" style="5" customWidth="1"/>
    <col min="25" max="25" width="27.81640625" style="5" customWidth="1"/>
    <col min="26" max="26" width="12.1796875" style="5" customWidth="1"/>
    <col min="27" max="27" width="8.54296875" style="5" customWidth="1"/>
    <col min="28" max="31" width="8.54296875" style="5" customWidth="1" outlineLevel="1"/>
    <col min="32" max="32" width="8.54296875" style="5" customWidth="1"/>
    <col min="33" max="36" width="8.54296875" style="5" customWidth="1" outlineLevel="1"/>
    <col min="37" max="37" width="8.54296875" style="5" customWidth="1"/>
    <col min="38" max="41" width="8.54296875" style="5" customWidth="1" outlineLevel="1"/>
    <col min="42" max="42" width="8.54296875" style="5" customWidth="1"/>
    <col min="43" max="46" width="8.54296875" style="5" customWidth="1" outlineLevel="1"/>
    <col min="47" max="47" width="8.54296875" style="5" customWidth="1"/>
    <col min="48" max="51" width="8.54296875" style="5" customWidth="1" outlineLevel="1"/>
    <col min="52" max="58" width="8.54296875" style="5" customWidth="1"/>
    <col min="59" max="16384" width="18.7265625" style="5"/>
  </cols>
  <sheetData>
    <row r="1" spans="21:58" ht="17.5">
      <c r="U1" s="252" t="s">
        <v>332</v>
      </c>
    </row>
    <row r="2" spans="21:58" ht="14">
      <c r="V2" s="68"/>
      <c r="Z2" s="7"/>
    </row>
    <row r="3" spans="21:58" ht="14">
      <c r="U3" s="274" t="s">
        <v>333</v>
      </c>
      <c r="V3" s="273">
        <v>62</v>
      </c>
      <c r="W3" s="13" t="s">
        <v>8</v>
      </c>
      <c r="Z3" s="7"/>
    </row>
    <row r="4" spans="21:58" s="7" customFormat="1" ht="18" customHeight="1">
      <c r="W4" s="266" t="s">
        <v>19</v>
      </c>
      <c r="X4" s="637" t="s">
        <v>20</v>
      </c>
      <c r="Y4" s="638"/>
      <c r="Z4" s="266" t="s">
        <v>21</v>
      </c>
      <c r="AA4" s="266">
        <v>1990</v>
      </c>
      <c r="AB4" s="266">
        <f t="shared" ref="AB4:BF4" si="0">AA4+1</f>
        <v>1991</v>
      </c>
      <c r="AC4" s="266">
        <f t="shared" si="0"/>
        <v>1992</v>
      </c>
      <c r="AD4" s="266">
        <f t="shared" si="0"/>
        <v>1993</v>
      </c>
      <c r="AE4" s="266">
        <f t="shared" si="0"/>
        <v>1994</v>
      </c>
      <c r="AF4" s="266">
        <f t="shared" si="0"/>
        <v>1995</v>
      </c>
      <c r="AG4" s="266">
        <f t="shared" si="0"/>
        <v>1996</v>
      </c>
      <c r="AH4" s="266">
        <f t="shared" si="0"/>
        <v>1997</v>
      </c>
      <c r="AI4" s="266">
        <f t="shared" si="0"/>
        <v>1998</v>
      </c>
      <c r="AJ4" s="266">
        <f t="shared" si="0"/>
        <v>1999</v>
      </c>
      <c r="AK4" s="266">
        <f t="shared" si="0"/>
        <v>2000</v>
      </c>
      <c r="AL4" s="266">
        <f t="shared" si="0"/>
        <v>2001</v>
      </c>
      <c r="AM4" s="266">
        <f t="shared" si="0"/>
        <v>2002</v>
      </c>
      <c r="AN4" s="266">
        <f t="shared" si="0"/>
        <v>2003</v>
      </c>
      <c r="AO4" s="266">
        <f t="shared" si="0"/>
        <v>2004</v>
      </c>
      <c r="AP4" s="266">
        <f t="shared" si="0"/>
        <v>2005</v>
      </c>
      <c r="AQ4" s="266">
        <f t="shared" si="0"/>
        <v>2006</v>
      </c>
      <c r="AR4" s="266">
        <f t="shared" si="0"/>
        <v>2007</v>
      </c>
      <c r="AS4" s="266">
        <f t="shared" si="0"/>
        <v>2008</v>
      </c>
      <c r="AT4" s="266">
        <f t="shared" si="0"/>
        <v>2009</v>
      </c>
      <c r="AU4" s="266">
        <f t="shared" si="0"/>
        <v>2010</v>
      </c>
      <c r="AV4" s="266">
        <f t="shared" si="0"/>
        <v>2011</v>
      </c>
      <c r="AW4" s="266">
        <f t="shared" si="0"/>
        <v>2012</v>
      </c>
      <c r="AX4" s="266">
        <f t="shared" si="0"/>
        <v>2013</v>
      </c>
      <c r="AY4" s="266">
        <f t="shared" si="0"/>
        <v>2014</v>
      </c>
      <c r="AZ4" s="266">
        <f t="shared" si="0"/>
        <v>2015</v>
      </c>
      <c r="BA4" s="266">
        <f t="shared" si="0"/>
        <v>2016</v>
      </c>
      <c r="BB4" s="266">
        <f t="shared" si="0"/>
        <v>2017</v>
      </c>
      <c r="BC4" s="266">
        <f t="shared" si="0"/>
        <v>2018</v>
      </c>
      <c r="BD4" s="266">
        <f t="shared" si="0"/>
        <v>2019</v>
      </c>
      <c r="BE4" s="266">
        <f t="shared" si="0"/>
        <v>2020</v>
      </c>
      <c r="BF4" s="266">
        <f t="shared" si="0"/>
        <v>2021</v>
      </c>
    </row>
    <row r="5" spans="21:58" ht="18" customHeight="1">
      <c r="W5" s="623" t="s">
        <v>334</v>
      </c>
      <c r="X5" s="626" t="s">
        <v>335</v>
      </c>
      <c r="Y5" s="360" t="s">
        <v>336</v>
      </c>
      <c r="Z5" s="297" t="s">
        <v>24</v>
      </c>
      <c r="AA5" s="224" t="s">
        <v>92</v>
      </c>
      <c r="AB5" s="224" t="s">
        <v>92</v>
      </c>
      <c r="AC5" s="224" t="s">
        <v>92</v>
      </c>
      <c r="AD5" s="224" t="s">
        <v>92</v>
      </c>
      <c r="AE5" s="224" t="s">
        <v>92</v>
      </c>
      <c r="AF5" s="224" t="s">
        <v>92</v>
      </c>
      <c r="AG5" s="224" t="s">
        <v>92</v>
      </c>
      <c r="AH5" s="224" t="s">
        <v>92</v>
      </c>
      <c r="AI5" s="224" t="s">
        <v>92</v>
      </c>
      <c r="AJ5" s="224" t="s">
        <v>92</v>
      </c>
      <c r="AK5" s="224" t="s">
        <v>92</v>
      </c>
      <c r="AL5" s="224" t="s">
        <v>92</v>
      </c>
      <c r="AM5" s="224" t="s">
        <v>92</v>
      </c>
      <c r="AN5" s="224" t="s">
        <v>92</v>
      </c>
      <c r="AO5" s="224" t="s">
        <v>92</v>
      </c>
      <c r="AP5" s="224" t="s">
        <v>92</v>
      </c>
      <c r="AQ5" s="224" t="s">
        <v>92</v>
      </c>
      <c r="AR5" s="224" t="s">
        <v>92</v>
      </c>
      <c r="AS5" s="224" t="s">
        <v>92</v>
      </c>
      <c r="AT5" s="224" t="s">
        <v>92</v>
      </c>
      <c r="AU5" s="224" t="s">
        <v>92</v>
      </c>
      <c r="AV5" s="224" t="s">
        <v>92</v>
      </c>
      <c r="AW5" s="224" t="s">
        <v>92</v>
      </c>
      <c r="AX5" s="224" t="s">
        <v>92</v>
      </c>
      <c r="AY5" s="224" t="s">
        <v>92</v>
      </c>
      <c r="AZ5" s="224" t="s">
        <v>92</v>
      </c>
      <c r="BA5" s="224" t="s">
        <v>92</v>
      </c>
      <c r="BB5" s="224" t="s">
        <v>92</v>
      </c>
      <c r="BC5" s="224" t="s">
        <v>92</v>
      </c>
      <c r="BD5" s="224" t="s">
        <v>92</v>
      </c>
      <c r="BE5" s="224" t="s">
        <v>92</v>
      </c>
      <c r="BF5" s="224" t="s">
        <v>92</v>
      </c>
    </row>
    <row r="6" spans="21:58" ht="18" customHeight="1">
      <c r="W6" s="623"/>
      <c r="X6" s="625"/>
      <c r="Y6" s="360" t="s">
        <v>337</v>
      </c>
      <c r="Z6" s="297" t="s">
        <v>24</v>
      </c>
      <c r="AA6" s="361" t="s">
        <v>514</v>
      </c>
      <c r="AB6" s="361" t="s">
        <v>514</v>
      </c>
      <c r="AC6" s="361" t="s">
        <v>514</v>
      </c>
      <c r="AD6" s="361" t="s">
        <v>514</v>
      </c>
      <c r="AE6" s="361" t="s">
        <v>514</v>
      </c>
      <c r="AF6" s="361" t="s">
        <v>514</v>
      </c>
      <c r="AG6" s="361" t="s">
        <v>514</v>
      </c>
      <c r="AH6" s="361">
        <v>0.1258664814814815</v>
      </c>
      <c r="AI6" s="361">
        <v>0.24066777777777779</v>
      </c>
      <c r="AJ6" s="361">
        <v>0.23236888888888896</v>
      </c>
      <c r="AK6" s="361">
        <v>0.61550092592592598</v>
      </c>
      <c r="AL6" s="361">
        <v>0.81467425925925929</v>
      </c>
      <c r="AM6" s="361">
        <v>6.0913844444444454</v>
      </c>
      <c r="AN6" s="361">
        <v>10.072084814814815</v>
      </c>
      <c r="AO6" s="361">
        <v>8.2753753703703712</v>
      </c>
      <c r="AP6" s="361">
        <v>6.4205737037037052</v>
      </c>
      <c r="AQ6" s="361">
        <v>9.9628161111111133</v>
      </c>
      <c r="AR6" s="361">
        <v>5.2656450000000001</v>
      </c>
      <c r="AS6" s="361">
        <v>3.5187288888888895</v>
      </c>
      <c r="AT6" s="361">
        <v>4.6418451851851845</v>
      </c>
      <c r="AU6" s="361">
        <v>5.7711248049029065</v>
      </c>
      <c r="AV6" s="361">
        <v>4.5985045107031608</v>
      </c>
      <c r="AW6" s="361">
        <v>5.5262970338122352</v>
      </c>
      <c r="AX6" s="361">
        <v>4.5077985208407165</v>
      </c>
      <c r="AY6" s="361">
        <v>5.0124011936366504</v>
      </c>
      <c r="AZ6" s="361">
        <v>6.0710386877460403</v>
      </c>
      <c r="BA6" s="361">
        <v>4.4572565376751374</v>
      </c>
      <c r="BB6" s="361">
        <v>5.0317326433338829</v>
      </c>
      <c r="BC6" s="361">
        <v>0.31069517373412919</v>
      </c>
      <c r="BD6" s="361">
        <v>0.11449618913164641</v>
      </c>
      <c r="BE6" s="361">
        <v>0.57180416989778271</v>
      </c>
      <c r="BF6" s="361" t="s">
        <v>514</v>
      </c>
    </row>
    <row r="7" spans="21:58" ht="17">
      <c r="W7" s="623"/>
      <c r="X7" s="625"/>
      <c r="Y7" s="154" t="s">
        <v>338</v>
      </c>
      <c r="Z7" s="297" t="s">
        <v>24</v>
      </c>
      <c r="AA7" s="224" t="s">
        <v>514</v>
      </c>
      <c r="AB7" s="224" t="s">
        <v>514</v>
      </c>
      <c r="AC7" s="224" t="s">
        <v>514</v>
      </c>
      <c r="AD7" s="224" t="s">
        <v>514</v>
      </c>
      <c r="AE7" s="224" t="s">
        <v>514</v>
      </c>
      <c r="AF7" s="224" t="s">
        <v>514</v>
      </c>
      <c r="AG7" s="224" t="s">
        <v>514</v>
      </c>
      <c r="AH7" s="224" t="s">
        <v>514</v>
      </c>
      <c r="AI7" s="224" t="s">
        <v>514</v>
      </c>
      <c r="AJ7" s="224" t="s">
        <v>514</v>
      </c>
      <c r="AK7" s="224">
        <v>15.352505510605495</v>
      </c>
      <c r="AL7" s="224">
        <v>73.07930074339356</v>
      </c>
      <c r="AM7" s="224">
        <v>129.75535641931052</v>
      </c>
      <c r="AN7" s="224">
        <v>172.58472269059203</v>
      </c>
      <c r="AO7" s="224">
        <v>195.60100536566299</v>
      </c>
      <c r="AP7" s="224">
        <v>245.75375397585177</v>
      </c>
      <c r="AQ7" s="224">
        <v>218.69804863870485</v>
      </c>
      <c r="AR7" s="224">
        <v>199.76367099905036</v>
      </c>
      <c r="AS7" s="224">
        <v>198.44800173229694</v>
      </c>
      <c r="AT7" s="224">
        <v>209.87105832487492</v>
      </c>
      <c r="AU7" s="224">
        <v>247.58219656509863</v>
      </c>
      <c r="AV7" s="224">
        <v>236.93000088209226</v>
      </c>
      <c r="AW7" s="224">
        <v>239.92706465652935</v>
      </c>
      <c r="AX7" s="224" t="s">
        <v>514</v>
      </c>
      <c r="AY7" s="224">
        <v>24.280280048808468</v>
      </c>
      <c r="AZ7" s="224">
        <v>40.503385001379854</v>
      </c>
      <c r="BA7" s="224">
        <v>34.514888342876816</v>
      </c>
      <c r="BB7" s="224">
        <v>44.764679485252778</v>
      </c>
      <c r="BC7" s="224">
        <v>23.787894129116388</v>
      </c>
      <c r="BD7" s="224">
        <v>34.369267798930267</v>
      </c>
      <c r="BE7" s="224">
        <v>33.227873770086816</v>
      </c>
      <c r="BF7" s="224">
        <v>33.436543761983224</v>
      </c>
    </row>
    <row r="8" spans="21:58" ht="18" customHeight="1">
      <c r="W8" s="623"/>
      <c r="X8" s="626" t="s">
        <v>339</v>
      </c>
      <c r="Y8" s="360" t="s">
        <v>340</v>
      </c>
      <c r="Z8" s="297" t="s">
        <v>24</v>
      </c>
      <c r="AA8" s="224" t="s">
        <v>514</v>
      </c>
      <c r="AB8" s="224" t="s">
        <v>514</v>
      </c>
      <c r="AC8" s="224" t="s">
        <v>514</v>
      </c>
      <c r="AD8" s="224" t="s">
        <v>514</v>
      </c>
      <c r="AE8" s="224" t="s">
        <v>514</v>
      </c>
      <c r="AF8" s="224" t="s">
        <v>514</v>
      </c>
      <c r="AG8" s="224" t="s">
        <v>514</v>
      </c>
      <c r="AH8" s="224">
        <v>77.000000000000014</v>
      </c>
      <c r="AI8" s="224">
        <v>77.000000000000014</v>
      </c>
      <c r="AJ8" s="224">
        <v>169.13312392301265</v>
      </c>
      <c r="AK8" s="224">
        <v>311.55374986283715</v>
      </c>
      <c r="AL8" s="224">
        <v>487.99018583150229</v>
      </c>
      <c r="AM8" s="224">
        <v>466.79838767593799</v>
      </c>
      <c r="AN8" s="224">
        <v>601.10453127410085</v>
      </c>
      <c r="AO8" s="224">
        <v>675.50711014257217</v>
      </c>
      <c r="AP8" s="224">
        <v>639.0704203822911</v>
      </c>
      <c r="AQ8" s="224">
        <v>503.84072130496901</v>
      </c>
      <c r="AR8" s="224">
        <v>512.14735007049057</v>
      </c>
      <c r="AS8" s="224">
        <v>380.11497585513138</v>
      </c>
      <c r="AT8" s="224">
        <v>447.54804919759954</v>
      </c>
      <c r="AU8" s="224">
        <v>548.64544276144647</v>
      </c>
      <c r="AV8" s="224">
        <v>488.18272798639669</v>
      </c>
      <c r="AW8" s="224">
        <v>537.96111274297539</v>
      </c>
      <c r="AX8" s="224">
        <v>474.47889559384976</v>
      </c>
      <c r="AY8" s="224">
        <v>580.25403203240398</v>
      </c>
      <c r="AZ8" s="224">
        <v>562.30212737987608</v>
      </c>
      <c r="BA8" s="224">
        <v>590.00216179744575</v>
      </c>
      <c r="BB8" s="224">
        <v>626.32946876279163</v>
      </c>
      <c r="BC8" s="224">
        <v>531.65009890151237</v>
      </c>
      <c r="BD8" s="224">
        <v>570.24587572537541</v>
      </c>
      <c r="BE8" s="224">
        <v>411.44091582173996</v>
      </c>
      <c r="BF8" s="224">
        <v>485.24616028556875</v>
      </c>
    </row>
    <row r="9" spans="21:58" ht="18" customHeight="1">
      <c r="W9" s="623"/>
      <c r="X9" s="626"/>
      <c r="Y9" s="360" t="s">
        <v>341</v>
      </c>
      <c r="Z9" s="297" t="s">
        <v>24</v>
      </c>
      <c r="AA9" s="224">
        <v>118.85419681841012</v>
      </c>
      <c r="AB9" s="224">
        <v>117.07948468441471</v>
      </c>
      <c r="AC9" s="224">
        <v>91.276631377246773</v>
      </c>
      <c r="AD9" s="224">
        <v>77.171888729842436</v>
      </c>
      <c r="AE9" s="224">
        <v>61.403928886247883</v>
      </c>
      <c r="AF9" s="224">
        <v>63.046636955091401</v>
      </c>
      <c r="AG9" s="224">
        <v>65.155756248240451</v>
      </c>
      <c r="AH9" s="224">
        <v>74.858327308938357</v>
      </c>
      <c r="AI9" s="224">
        <v>54.962017260899174</v>
      </c>
      <c r="AJ9" s="224">
        <v>58.643245272459616</v>
      </c>
      <c r="AK9" s="224">
        <v>51.266092122476024</v>
      </c>
      <c r="AL9" s="224">
        <v>51.119534493559243</v>
      </c>
      <c r="AM9" s="224">
        <v>44.317948152677218</v>
      </c>
      <c r="AN9" s="224">
        <v>33.800689515853662</v>
      </c>
      <c r="AO9" s="224">
        <v>18.408159745609499</v>
      </c>
      <c r="AP9" s="224">
        <v>16.587010019493292</v>
      </c>
      <c r="AQ9" s="224">
        <v>13.208649338425545</v>
      </c>
      <c r="AR9" s="224">
        <v>13.14926509553608</v>
      </c>
      <c r="AS9" s="224">
        <v>3.2948593463416227</v>
      </c>
      <c r="AT9" s="224">
        <v>1.6506578015649271</v>
      </c>
      <c r="AU9" s="224">
        <v>1.6712544565670915</v>
      </c>
      <c r="AV9" s="224">
        <v>1.6568242054549456</v>
      </c>
      <c r="AW9" s="224" t="s">
        <v>514</v>
      </c>
      <c r="AX9" s="224" t="s">
        <v>514</v>
      </c>
      <c r="AY9" s="224" t="s">
        <v>514</v>
      </c>
      <c r="AZ9" s="224" t="s">
        <v>514</v>
      </c>
      <c r="BA9" s="224" t="s">
        <v>514</v>
      </c>
      <c r="BB9" s="224" t="s">
        <v>514</v>
      </c>
      <c r="BC9" s="224" t="s">
        <v>514</v>
      </c>
      <c r="BD9" s="224" t="s">
        <v>514</v>
      </c>
      <c r="BE9" s="224" t="s">
        <v>514</v>
      </c>
      <c r="BF9" s="224" t="s">
        <v>514</v>
      </c>
    </row>
    <row r="10" spans="21:58" ht="18" customHeight="1">
      <c r="W10" s="623"/>
      <c r="X10" s="626"/>
      <c r="Y10" s="154" t="s">
        <v>342</v>
      </c>
      <c r="Z10" s="297" t="s">
        <v>24</v>
      </c>
      <c r="AA10" s="224">
        <v>13.695733333333335</v>
      </c>
      <c r="AB10" s="224">
        <v>11.490966666666669</v>
      </c>
      <c r="AC10" s="224">
        <v>22.445205328211717</v>
      </c>
      <c r="AD10" s="224">
        <v>29.705044412635154</v>
      </c>
      <c r="AE10" s="224">
        <v>47.39975851697794</v>
      </c>
      <c r="AF10" s="224">
        <v>64.498321150349312</v>
      </c>
      <c r="AG10" s="224">
        <v>85.107007234804712</v>
      </c>
      <c r="AH10" s="224">
        <v>92.910385308371033</v>
      </c>
      <c r="AI10" s="224">
        <v>90.186676576123986</v>
      </c>
      <c r="AJ10" s="224">
        <v>91.640676409865364</v>
      </c>
      <c r="AK10" s="224">
        <v>89.222619203663271</v>
      </c>
      <c r="AL10" s="224">
        <v>112.33773231226606</v>
      </c>
      <c r="AM10" s="224">
        <v>118.98701032314524</v>
      </c>
      <c r="AN10" s="224">
        <v>101.62736670551493</v>
      </c>
      <c r="AO10" s="224">
        <v>77.224050774221197</v>
      </c>
      <c r="AP10" s="224">
        <v>66.545007880117225</v>
      </c>
      <c r="AQ10" s="224">
        <v>68.994845754744318</v>
      </c>
      <c r="AR10" s="224">
        <v>62.51930542791915</v>
      </c>
      <c r="AS10" s="224">
        <v>66.046228845800982</v>
      </c>
      <c r="AT10" s="224">
        <v>67.492043002242752</v>
      </c>
      <c r="AU10" s="224">
        <v>72.692781218406139</v>
      </c>
      <c r="AV10" s="224">
        <v>72.322202366949</v>
      </c>
      <c r="AW10" s="224">
        <v>84.377845423671104</v>
      </c>
      <c r="AX10" s="224">
        <v>81.680315034417504</v>
      </c>
      <c r="AY10" s="224">
        <v>65.450214354656183</v>
      </c>
      <c r="AZ10" s="224">
        <v>68.309397811536456</v>
      </c>
      <c r="BA10" s="224">
        <v>63.347795033221857</v>
      </c>
      <c r="BB10" s="224">
        <v>65.46753941743097</v>
      </c>
      <c r="BC10" s="224">
        <v>63.484776679981501</v>
      </c>
      <c r="BD10" s="224">
        <v>48.059398153017227</v>
      </c>
      <c r="BE10" s="224">
        <v>28.805997369517559</v>
      </c>
      <c r="BF10" s="224">
        <v>19.663805023136177</v>
      </c>
    </row>
    <row r="11" spans="21:58" ht="18" customHeight="1">
      <c r="W11" s="623"/>
      <c r="X11" s="626"/>
      <c r="Y11" s="360" t="s">
        <v>343</v>
      </c>
      <c r="Z11" s="297" t="s">
        <v>24</v>
      </c>
      <c r="AA11" s="224" t="s">
        <v>514</v>
      </c>
      <c r="AB11" s="224" t="s">
        <v>514</v>
      </c>
      <c r="AC11" s="224">
        <v>43.055014800588111</v>
      </c>
      <c r="AD11" s="224">
        <v>51.740646821686738</v>
      </c>
      <c r="AE11" s="224">
        <v>59.274646417625611</v>
      </c>
      <c r="AF11" s="224">
        <v>55.537912555029187</v>
      </c>
      <c r="AG11" s="224">
        <v>56.864504603966637</v>
      </c>
      <c r="AH11" s="224">
        <v>56.360991910608149</v>
      </c>
      <c r="AI11" s="224">
        <v>72.152443569025777</v>
      </c>
      <c r="AJ11" s="224">
        <v>71.93258705381821</v>
      </c>
      <c r="AK11" s="224">
        <v>113.71671045294789</v>
      </c>
      <c r="AL11" s="224">
        <v>214.35318499052715</v>
      </c>
      <c r="AM11" s="224">
        <v>294.23704094453922</v>
      </c>
      <c r="AN11" s="224">
        <v>360.05847418425583</v>
      </c>
      <c r="AO11" s="224">
        <v>626.5847246016541</v>
      </c>
      <c r="AP11" s="224">
        <v>998.38706357556453</v>
      </c>
      <c r="AQ11" s="224">
        <v>1349.8942606958622</v>
      </c>
      <c r="AR11" s="224">
        <v>1606.0708121380267</v>
      </c>
      <c r="AS11" s="224">
        <v>1614.0256142898415</v>
      </c>
      <c r="AT11" s="224">
        <v>1723.4714023757892</v>
      </c>
      <c r="AU11" s="224">
        <v>1804.0892278488827</v>
      </c>
      <c r="AV11" s="224">
        <v>1825.4340380633598</v>
      </c>
      <c r="AW11" s="224">
        <v>1850.4213664740548</v>
      </c>
      <c r="AX11" s="224">
        <v>1929.7903184243266</v>
      </c>
      <c r="AY11" s="224">
        <v>1985.8368110178603</v>
      </c>
      <c r="AZ11" s="224">
        <v>2044.1323660695032</v>
      </c>
      <c r="BA11" s="224">
        <v>2088.9203053243682</v>
      </c>
      <c r="BB11" s="224">
        <v>2149.9607873454979</v>
      </c>
      <c r="BC11" s="224">
        <v>2181.4195875122009</v>
      </c>
      <c r="BD11" s="224">
        <v>2073.2927606721778</v>
      </c>
      <c r="BE11" s="224">
        <v>2055.3381167629991</v>
      </c>
      <c r="BF11" s="224">
        <v>2156.5349720672407</v>
      </c>
    </row>
    <row r="12" spans="21:58" ht="18" customHeight="1">
      <c r="W12" s="623"/>
      <c r="X12" s="626"/>
      <c r="Y12" s="360" t="s">
        <v>344</v>
      </c>
      <c r="Z12" s="297" t="s">
        <v>24</v>
      </c>
      <c r="AA12" s="224" t="s">
        <v>92</v>
      </c>
      <c r="AB12" s="224" t="s">
        <v>92</v>
      </c>
      <c r="AC12" s="224" t="s">
        <v>92</v>
      </c>
      <c r="AD12" s="224" t="s">
        <v>92</v>
      </c>
      <c r="AE12" s="224" t="s">
        <v>92</v>
      </c>
      <c r="AF12" s="224" t="s">
        <v>92</v>
      </c>
      <c r="AG12" s="224" t="s">
        <v>92</v>
      </c>
      <c r="AH12" s="224" t="s">
        <v>92</v>
      </c>
      <c r="AI12" s="224" t="s">
        <v>92</v>
      </c>
      <c r="AJ12" s="224" t="s">
        <v>92</v>
      </c>
      <c r="AK12" s="224" t="s">
        <v>92</v>
      </c>
      <c r="AL12" s="224" t="s">
        <v>92</v>
      </c>
      <c r="AM12" s="224" t="s">
        <v>92</v>
      </c>
      <c r="AN12" s="224" t="s">
        <v>92</v>
      </c>
      <c r="AO12" s="224" t="s">
        <v>92</v>
      </c>
      <c r="AP12" s="224" t="s">
        <v>92</v>
      </c>
      <c r="AQ12" s="224" t="s">
        <v>92</v>
      </c>
      <c r="AR12" s="224" t="s">
        <v>92</v>
      </c>
      <c r="AS12" s="224" t="s">
        <v>92</v>
      </c>
      <c r="AT12" s="224" t="s">
        <v>92</v>
      </c>
      <c r="AU12" s="224" t="s">
        <v>92</v>
      </c>
      <c r="AV12" s="224" t="s">
        <v>92</v>
      </c>
      <c r="AW12" s="224" t="s">
        <v>92</v>
      </c>
      <c r="AX12" s="224" t="s">
        <v>92</v>
      </c>
      <c r="AY12" s="224" t="s">
        <v>92</v>
      </c>
      <c r="AZ12" s="224" t="s">
        <v>92</v>
      </c>
      <c r="BA12" s="224" t="s">
        <v>92</v>
      </c>
      <c r="BB12" s="224" t="s">
        <v>92</v>
      </c>
      <c r="BC12" s="224" t="s">
        <v>92</v>
      </c>
      <c r="BD12" s="224" t="s">
        <v>92</v>
      </c>
      <c r="BE12" s="224" t="s">
        <v>92</v>
      </c>
      <c r="BF12" s="224" t="s">
        <v>92</v>
      </c>
    </row>
    <row r="13" spans="21:58" ht="18" customHeight="1">
      <c r="W13" s="623"/>
      <c r="X13" s="626"/>
      <c r="Y13" s="362" t="s">
        <v>345</v>
      </c>
      <c r="Z13" s="297" t="s">
        <v>24</v>
      </c>
      <c r="AA13" s="224">
        <v>196.90769920661975</v>
      </c>
      <c r="AB13" s="224">
        <v>263.86570428875552</v>
      </c>
      <c r="AC13" s="224">
        <v>291.05190005197562</v>
      </c>
      <c r="AD13" s="224">
        <v>380.71465106722263</v>
      </c>
      <c r="AE13" s="224">
        <v>423.00484343859659</v>
      </c>
      <c r="AF13" s="224">
        <v>491.68986926081448</v>
      </c>
      <c r="AG13" s="224">
        <v>506.60321204862356</v>
      </c>
      <c r="AH13" s="224">
        <v>529.98910917902094</v>
      </c>
      <c r="AI13" s="224">
        <v>539.89291701157322</v>
      </c>
      <c r="AJ13" s="224">
        <v>666.26599546825014</v>
      </c>
      <c r="AK13" s="224">
        <v>879.0731658730067</v>
      </c>
      <c r="AL13" s="224">
        <v>978.12378129906051</v>
      </c>
      <c r="AM13" s="224">
        <v>1031.4953023001838</v>
      </c>
      <c r="AN13" s="224">
        <v>1068.4274057662883</v>
      </c>
      <c r="AO13" s="224">
        <v>1090.8049394321952</v>
      </c>
      <c r="AP13" s="224">
        <v>1088.343515619968</v>
      </c>
      <c r="AQ13" s="224">
        <v>1226.0723605395606</v>
      </c>
      <c r="AR13" s="224">
        <v>1301.3916152485049</v>
      </c>
      <c r="AS13" s="224">
        <v>1374.7144394512848</v>
      </c>
      <c r="AT13" s="224">
        <v>1391.3687347472971</v>
      </c>
      <c r="AU13" s="224">
        <v>1324.1664274018065</v>
      </c>
      <c r="AV13" s="224">
        <v>1354.7323627266805</v>
      </c>
      <c r="AW13" s="224">
        <v>1357.5174316904247</v>
      </c>
      <c r="AX13" s="224">
        <v>1453.198087269807</v>
      </c>
      <c r="AY13" s="224">
        <v>1636.3087915403992</v>
      </c>
      <c r="AZ13" s="224">
        <v>1590.1954961374054</v>
      </c>
      <c r="BA13" s="224">
        <v>1711.1228955066763</v>
      </c>
      <c r="BB13" s="224">
        <v>1779.754288756659</v>
      </c>
      <c r="BC13" s="224">
        <v>1965.3132347893575</v>
      </c>
      <c r="BD13" s="224">
        <v>2050.0914432512354</v>
      </c>
      <c r="BE13" s="224">
        <v>2046.6867213887383</v>
      </c>
      <c r="BF13" s="224">
        <v>2111.3642553540708</v>
      </c>
    </row>
    <row r="14" spans="21:58" ht="18" customHeight="1">
      <c r="W14" s="623"/>
      <c r="X14" s="627"/>
      <c r="Y14" s="200" t="s">
        <v>346</v>
      </c>
      <c r="Z14" s="201" t="s">
        <v>24</v>
      </c>
      <c r="AA14" s="202">
        <v>3877.990585076152</v>
      </c>
      <c r="AB14" s="202">
        <v>3791.4181076714594</v>
      </c>
      <c r="AC14" s="202">
        <v>4475.7999526203648</v>
      </c>
      <c r="AD14" s="202">
        <v>3708.1549992084092</v>
      </c>
      <c r="AE14" s="202">
        <v>4634.528680666629</v>
      </c>
      <c r="AF14" s="202">
        <v>4473.5897083840318</v>
      </c>
      <c r="AG14" s="202">
        <v>4217.7239826335262</v>
      </c>
      <c r="AH14" s="202">
        <v>4647.4209326973314</v>
      </c>
      <c r="AI14" s="202">
        <v>4357.9182237642672</v>
      </c>
      <c r="AJ14" s="202">
        <v>4156.8902154605648</v>
      </c>
      <c r="AK14" s="202">
        <v>4462.4302809515684</v>
      </c>
      <c r="AL14" s="202">
        <v>4546.5745785680065</v>
      </c>
      <c r="AM14" s="202">
        <v>4835.8711816298082</v>
      </c>
      <c r="AN14" s="202">
        <v>5260.2032052339964</v>
      </c>
      <c r="AO14" s="202">
        <v>5617.546852944798</v>
      </c>
      <c r="AP14" s="202">
        <v>5873.8564613368681</v>
      </c>
      <c r="AQ14" s="202">
        <v>5733.1415722986812</v>
      </c>
      <c r="AR14" s="202">
        <v>6112.2517772717783</v>
      </c>
      <c r="AS14" s="202">
        <v>5457.4151864725336</v>
      </c>
      <c r="AT14" s="202">
        <v>5333.3124034334069</v>
      </c>
      <c r="AU14" s="202">
        <v>5624.6229043268804</v>
      </c>
      <c r="AV14" s="202">
        <v>5479.0259811025153</v>
      </c>
      <c r="AW14" s="202">
        <v>5724.4877201450208</v>
      </c>
      <c r="AX14" s="202">
        <v>5607.8023518634336</v>
      </c>
      <c r="AY14" s="202">
        <v>5357.2040650754607</v>
      </c>
      <c r="AZ14" s="202">
        <v>5742.2164828143104</v>
      </c>
      <c r="BA14" s="202">
        <v>5399.3348607056296</v>
      </c>
      <c r="BB14" s="202">
        <v>5433.9820928581985</v>
      </c>
      <c r="BC14" s="202">
        <v>5826.8182879655342</v>
      </c>
      <c r="BD14" s="202">
        <v>5994.769863423945</v>
      </c>
      <c r="BE14" s="202">
        <v>5677.3652146702379</v>
      </c>
      <c r="BF14" s="202">
        <v>5704.7565507289801</v>
      </c>
    </row>
    <row r="15" spans="21:58" ht="18" customHeight="1" thickBot="1">
      <c r="W15" s="639"/>
      <c r="X15" s="199" t="s">
        <v>347</v>
      </c>
      <c r="Y15" s="203" t="s">
        <v>348</v>
      </c>
      <c r="Z15" s="108" t="s">
        <v>24</v>
      </c>
      <c r="AA15" s="126">
        <v>6504.7602061346652</v>
      </c>
      <c r="AB15" s="126">
        <v>6703.9643841946654</v>
      </c>
      <c r="AC15" s="126">
        <v>6735.4753985514199</v>
      </c>
      <c r="AD15" s="126">
        <v>6716.9744888286878</v>
      </c>
      <c r="AE15" s="126">
        <v>6803.6625750158619</v>
      </c>
      <c r="AF15" s="126">
        <v>7145.7476196516</v>
      </c>
      <c r="AG15" s="126">
        <v>7440.0882413630652</v>
      </c>
      <c r="AH15" s="126">
        <v>7872.917479178107</v>
      </c>
      <c r="AI15" s="126">
        <v>8363.5404936094819</v>
      </c>
      <c r="AJ15" s="126">
        <v>8463.7726429264931</v>
      </c>
      <c r="AK15" s="126">
        <v>9042.9366505630533</v>
      </c>
      <c r="AL15" s="126">
        <v>9421.7895475611931</v>
      </c>
      <c r="AM15" s="126">
        <v>9891.5323621911812</v>
      </c>
      <c r="AN15" s="126">
        <v>10128.949033962617</v>
      </c>
      <c r="AO15" s="126">
        <v>9271.874115291932</v>
      </c>
      <c r="AP15" s="126">
        <v>8406.3413965841955</v>
      </c>
      <c r="AQ15" s="126">
        <v>7455.1587625138036</v>
      </c>
      <c r="AR15" s="126">
        <v>7148.6837305293657</v>
      </c>
      <c r="AS15" s="126">
        <v>8034.5021953465084</v>
      </c>
      <c r="AT15" s="126">
        <v>6829.3161493100597</v>
      </c>
      <c r="AU15" s="126">
        <v>6803.8585755553613</v>
      </c>
      <c r="AV15" s="126">
        <v>6992.477024647078</v>
      </c>
      <c r="AW15" s="126">
        <v>7740.7895074440485</v>
      </c>
      <c r="AX15" s="126">
        <v>7552.4320683546484</v>
      </c>
      <c r="AY15" s="126">
        <v>7176.0738555729404</v>
      </c>
      <c r="AZ15" s="126">
        <v>7257.6435828563199</v>
      </c>
      <c r="BA15" s="126">
        <v>8174.3369092663215</v>
      </c>
      <c r="BB15" s="126">
        <v>8542.7125556124993</v>
      </c>
      <c r="BC15" s="126">
        <v>7904.3331901489473</v>
      </c>
      <c r="BD15" s="126">
        <v>8609.6070273610312</v>
      </c>
      <c r="BE15" s="126">
        <v>8524.3269391347039</v>
      </c>
      <c r="BF15" s="126">
        <v>8336.7716563868871</v>
      </c>
    </row>
    <row r="16" spans="21:58" ht="18" customHeight="1" thickTop="1" thickBot="1">
      <c r="W16" s="633"/>
      <c r="X16" s="634" t="s">
        <v>50</v>
      </c>
      <c r="Y16" s="635"/>
      <c r="Z16" s="104" t="s">
        <v>24</v>
      </c>
      <c r="AA16" s="157">
        <f>SUM(AA5:AA15)</f>
        <v>10712.208420569179</v>
      </c>
      <c r="AB16" s="157">
        <f t="shared" ref="AB16:BB16" si="1">SUM(AB5:AB15)</f>
        <v>10887.818647505963</v>
      </c>
      <c r="AC16" s="157">
        <f t="shared" si="1"/>
        <v>11659.104102729807</v>
      </c>
      <c r="AD16" s="157">
        <f t="shared" si="1"/>
        <v>10964.461719068484</v>
      </c>
      <c r="AE16" s="157">
        <f t="shared" si="1"/>
        <v>12029.27443294194</v>
      </c>
      <c r="AF16" s="157">
        <f t="shared" si="1"/>
        <v>12294.110067956917</v>
      </c>
      <c r="AG16" s="157">
        <f t="shared" si="1"/>
        <v>12371.542704132225</v>
      </c>
      <c r="AH16" s="157">
        <f t="shared" si="1"/>
        <v>13351.583092063858</v>
      </c>
      <c r="AI16" s="157">
        <f t="shared" si="1"/>
        <v>13555.893439569149</v>
      </c>
      <c r="AJ16" s="157">
        <f t="shared" si="1"/>
        <v>13678.510855403352</v>
      </c>
      <c r="AK16" s="157">
        <f t="shared" si="1"/>
        <v>14966.167275466083</v>
      </c>
      <c r="AL16" s="157">
        <f t="shared" si="1"/>
        <v>15886.182520058768</v>
      </c>
      <c r="AM16" s="157">
        <f t="shared" si="1"/>
        <v>16819.085974081227</v>
      </c>
      <c r="AN16" s="157">
        <f t="shared" si="1"/>
        <v>17736.827514148034</v>
      </c>
      <c r="AO16" s="157">
        <f t="shared" si="1"/>
        <v>17581.826333669014</v>
      </c>
      <c r="AP16" s="157">
        <f t="shared" si="1"/>
        <v>17341.305203078053</v>
      </c>
      <c r="AQ16" s="157">
        <f t="shared" si="1"/>
        <v>16578.972037195861</v>
      </c>
      <c r="AR16" s="157">
        <f t="shared" si="1"/>
        <v>16961.243171780672</v>
      </c>
      <c r="AS16" s="157">
        <f t="shared" si="1"/>
        <v>17132.080230228628</v>
      </c>
      <c r="AT16" s="157">
        <f t="shared" si="1"/>
        <v>16008.672343378021</v>
      </c>
      <c r="AU16" s="157">
        <f t="shared" si="1"/>
        <v>16433.099934939353</v>
      </c>
      <c r="AV16" s="157">
        <f t="shared" si="1"/>
        <v>16455.359666491229</v>
      </c>
      <c r="AW16" s="157">
        <f t="shared" si="1"/>
        <v>17541.008345610539</v>
      </c>
      <c r="AX16" s="157">
        <f t="shared" si="1"/>
        <v>17103.889835061324</v>
      </c>
      <c r="AY16" s="157">
        <f t="shared" si="1"/>
        <v>16830.420450836165</v>
      </c>
      <c r="AZ16" s="157">
        <f t="shared" si="1"/>
        <v>17311.373876758076</v>
      </c>
      <c r="BA16" s="157">
        <f t="shared" si="1"/>
        <v>18066.037072514213</v>
      </c>
      <c r="BB16" s="157">
        <f t="shared" si="1"/>
        <v>18648.003144881663</v>
      </c>
      <c r="BC16" s="157">
        <f>SUM(BC5:BC15)</f>
        <v>18497.117765300383</v>
      </c>
      <c r="BD16" s="157">
        <f>SUM(BD5:BD15)</f>
        <v>19380.550132574845</v>
      </c>
      <c r="BE16" s="157">
        <f>SUM(BE5:BE15)</f>
        <v>18777.763583087923</v>
      </c>
      <c r="BF16" s="157">
        <f>SUM(BF5:BF15)</f>
        <v>18847.773943607866</v>
      </c>
    </row>
    <row r="17" spans="23:58" ht="18" customHeight="1" thickTop="1">
      <c r="W17" s="632" t="s">
        <v>350</v>
      </c>
      <c r="X17" s="636" t="s">
        <v>351</v>
      </c>
      <c r="Y17" s="360" t="s">
        <v>352</v>
      </c>
      <c r="Z17" s="102" t="s">
        <v>52</v>
      </c>
      <c r="AA17" s="158" t="s">
        <v>92</v>
      </c>
      <c r="AB17" s="158" t="s">
        <v>92</v>
      </c>
      <c r="AC17" s="158" t="s">
        <v>92</v>
      </c>
      <c r="AD17" s="158" t="s">
        <v>92</v>
      </c>
      <c r="AE17" s="158" t="s">
        <v>92</v>
      </c>
      <c r="AF17" s="158" t="s">
        <v>92</v>
      </c>
      <c r="AG17" s="158" t="s">
        <v>92</v>
      </c>
      <c r="AH17" s="158" t="s">
        <v>92</v>
      </c>
      <c r="AI17" s="158" t="s">
        <v>92</v>
      </c>
      <c r="AJ17" s="158" t="s">
        <v>92</v>
      </c>
      <c r="AK17" s="158" t="s">
        <v>92</v>
      </c>
      <c r="AL17" s="158" t="s">
        <v>92</v>
      </c>
      <c r="AM17" s="158" t="s">
        <v>92</v>
      </c>
      <c r="AN17" s="158" t="s">
        <v>92</v>
      </c>
      <c r="AO17" s="158" t="s">
        <v>92</v>
      </c>
      <c r="AP17" s="158" t="s">
        <v>92</v>
      </c>
      <c r="AQ17" s="158" t="s">
        <v>92</v>
      </c>
      <c r="AR17" s="158" t="s">
        <v>92</v>
      </c>
      <c r="AS17" s="158" t="s">
        <v>92</v>
      </c>
      <c r="AT17" s="158" t="s">
        <v>92</v>
      </c>
      <c r="AU17" s="158" t="s">
        <v>92</v>
      </c>
      <c r="AV17" s="158" t="s">
        <v>92</v>
      </c>
      <c r="AW17" s="158" t="s">
        <v>92</v>
      </c>
      <c r="AX17" s="158" t="s">
        <v>92</v>
      </c>
      <c r="AY17" s="158" t="s">
        <v>92</v>
      </c>
      <c r="AZ17" s="158" t="s">
        <v>92</v>
      </c>
      <c r="BA17" s="158" t="s">
        <v>92</v>
      </c>
      <c r="BB17" s="158" t="s">
        <v>92</v>
      </c>
      <c r="BC17" s="158" t="s">
        <v>92</v>
      </c>
      <c r="BD17" s="158" t="s">
        <v>92</v>
      </c>
      <c r="BE17" s="158" t="s">
        <v>92</v>
      </c>
      <c r="BF17" s="158" t="s">
        <v>92</v>
      </c>
    </row>
    <row r="18" spans="23:58" ht="18" customHeight="1">
      <c r="W18" s="623"/>
      <c r="X18" s="625"/>
      <c r="Y18" s="360" t="s">
        <v>353</v>
      </c>
      <c r="Z18" s="297" t="s">
        <v>52</v>
      </c>
      <c r="AA18" s="363" t="s">
        <v>514</v>
      </c>
      <c r="AB18" s="363" t="s">
        <v>514</v>
      </c>
      <c r="AC18" s="363" t="s">
        <v>514</v>
      </c>
      <c r="AD18" s="363" t="s">
        <v>514</v>
      </c>
      <c r="AE18" s="363" t="s">
        <v>514</v>
      </c>
      <c r="AF18" s="363" t="s">
        <v>514</v>
      </c>
      <c r="AG18" s="363" t="s">
        <v>514</v>
      </c>
      <c r="AH18" s="363">
        <v>3.4905514084976762E-7</v>
      </c>
      <c r="AI18" s="363">
        <v>6.6742411547098439E-7</v>
      </c>
      <c r="AJ18" s="363">
        <v>6.4440949079957098E-7</v>
      </c>
      <c r="AK18" s="363">
        <v>1.7069179964631493E-6</v>
      </c>
      <c r="AL18" s="363">
        <v>2.2592689885770673E-6</v>
      </c>
      <c r="AM18" s="363">
        <v>1.6892734508817324E-5</v>
      </c>
      <c r="AN18" s="363">
        <v>2.7932082809538546E-5</v>
      </c>
      <c r="AO18" s="363">
        <v>2.2949416568177583E-5</v>
      </c>
      <c r="AP18" s="363">
        <v>1.7805647954116719E-5</v>
      </c>
      <c r="AQ18" s="363">
        <v>2.7629056918031604E-5</v>
      </c>
      <c r="AR18" s="363">
        <v>1.4602779354011707E-5</v>
      </c>
      <c r="AS18" s="363">
        <v>9.7582008606792164E-6</v>
      </c>
      <c r="AT18" s="363">
        <v>1.2872846732877144E-5</v>
      </c>
      <c r="AU18" s="363">
        <v>1.6022014542082192E-5</v>
      </c>
      <c r="AV18" s="363">
        <v>1.2776952463412922E-5</v>
      </c>
      <c r="AW18" s="363">
        <v>1.5366097738946912E-5</v>
      </c>
      <c r="AX18" s="363">
        <v>1.2540285406375222E-5</v>
      </c>
      <c r="AY18" s="363">
        <v>1.3950314744577142E-5</v>
      </c>
      <c r="AZ18" s="363">
        <v>1.6904241821153033E-5</v>
      </c>
      <c r="BA18" s="363">
        <v>1.2404575836229457E-5</v>
      </c>
      <c r="BB18" s="363">
        <v>1.3981039268513477E-5</v>
      </c>
      <c r="BC18" s="363">
        <v>8.6289499434685415E-7</v>
      </c>
      <c r="BD18" s="363">
        <v>3.1790868212778832E-7</v>
      </c>
      <c r="BE18" s="363">
        <v>1.5872419481718005E-6</v>
      </c>
      <c r="BF18" s="363" t="s">
        <v>514</v>
      </c>
    </row>
    <row r="19" spans="23:58" ht="34.5" customHeight="1">
      <c r="W19" s="623"/>
      <c r="X19" s="625"/>
      <c r="Y19" s="154" t="s">
        <v>354</v>
      </c>
      <c r="Z19" s="297" t="s">
        <v>52</v>
      </c>
      <c r="AA19" s="224" t="s">
        <v>514</v>
      </c>
      <c r="AB19" s="224" t="s">
        <v>514</v>
      </c>
      <c r="AC19" s="224" t="s">
        <v>514</v>
      </c>
      <c r="AD19" s="224" t="s">
        <v>514</v>
      </c>
      <c r="AE19" s="224" t="s">
        <v>514</v>
      </c>
      <c r="AF19" s="224" t="s">
        <v>514</v>
      </c>
      <c r="AG19" s="224" t="s">
        <v>514</v>
      </c>
      <c r="AH19" s="224" t="s">
        <v>514</v>
      </c>
      <c r="AI19" s="224" t="s">
        <v>514</v>
      </c>
      <c r="AJ19" s="224" t="s">
        <v>514</v>
      </c>
      <c r="AK19" s="224" t="s">
        <v>92</v>
      </c>
      <c r="AL19" s="224" t="s">
        <v>92</v>
      </c>
      <c r="AM19" s="224" t="s">
        <v>92</v>
      </c>
      <c r="AN19" s="224" t="s">
        <v>92</v>
      </c>
      <c r="AO19" s="224" t="s">
        <v>92</v>
      </c>
      <c r="AP19" s="224" t="s">
        <v>92</v>
      </c>
      <c r="AQ19" s="224" t="s">
        <v>92</v>
      </c>
      <c r="AR19" s="224" t="s">
        <v>92</v>
      </c>
      <c r="AS19" s="224" t="s">
        <v>92</v>
      </c>
      <c r="AT19" s="224" t="s">
        <v>92</v>
      </c>
      <c r="AU19" s="224" t="s">
        <v>92</v>
      </c>
      <c r="AV19" s="224" t="s">
        <v>92</v>
      </c>
      <c r="AW19" s="224" t="s">
        <v>92</v>
      </c>
      <c r="AX19" s="224" t="s">
        <v>514</v>
      </c>
      <c r="AY19" s="224" t="s">
        <v>92</v>
      </c>
      <c r="AZ19" s="224" t="s">
        <v>92</v>
      </c>
      <c r="BA19" s="224" t="s">
        <v>92</v>
      </c>
      <c r="BB19" s="224" t="s">
        <v>92</v>
      </c>
      <c r="BC19" s="224" t="s">
        <v>92</v>
      </c>
      <c r="BD19" s="224" t="s">
        <v>92</v>
      </c>
      <c r="BE19" s="224" t="s">
        <v>92</v>
      </c>
      <c r="BF19" s="224" t="s">
        <v>92</v>
      </c>
    </row>
    <row r="20" spans="23:58" ht="18" customHeight="1">
      <c r="W20" s="623"/>
      <c r="X20" s="626" t="s">
        <v>355</v>
      </c>
      <c r="Y20" s="360" t="s">
        <v>356</v>
      </c>
      <c r="Z20" s="297" t="s">
        <v>52</v>
      </c>
      <c r="AA20" s="363" t="s">
        <v>514</v>
      </c>
      <c r="AB20" s="363" t="s">
        <v>514</v>
      </c>
      <c r="AC20" s="363" t="s">
        <v>514</v>
      </c>
      <c r="AD20" s="363" t="s">
        <v>514</v>
      </c>
      <c r="AE20" s="363" t="s">
        <v>514</v>
      </c>
      <c r="AF20" s="363" t="s">
        <v>514</v>
      </c>
      <c r="AG20" s="363" t="s">
        <v>514</v>
      </c>
      <c r="AH20" s="363" t="s">
        <v>514</v>
      </c>
      <c r="AI20" s="363" t="s">
        <v>514</v>
      </c>
      <c r="AJ20" s="363" t="s">
        <v>514</v>
      </c>
      <c r="AK20" s="363" t="s">
        <v>514</v>
      </c>
      <c r="AL20" s="363" t="s">
        <v>514</v>
      </c>
      <c r="AM20" s="363" t="s">
        <v>514</v>
      </c>
      <c r="AN20" s="363" t="s">
        <v>514</v>
      </c>
      <c r="AO20" s="363">
        <v>1.4291221435574526E-4</v>
      </c>
      <c r="AP20" s="363">
        <v>7.6618725447661522E-4</v>
      </c>
      <c r="AQ20" s="363">
        <v>9.64828394526108E-4</v>
      </c>
      <c r="AR20" s="363">
        <v>1.1918468402969569E-3</v>
      </c>
      <c r="AS20" s="363">
        <v>1.3621106746250938E-3</v>
      </c>
      <c r="AT20" s="363">
        <v>1.3621106746250938E-3</v>
      </c>
      <c r="AU20" s="363">
        <v>1.3904879803464498E-3</v>
      </c>
      <c r="AV20" s="363">
        <v>1.2769787574610256E-3</v>
      </c>
      <c r="AW20" s="363">
        <v>1.2769787574610256E-3</v>
      </c>
      <c r="AX20" s="363">
        <v>1.2486014517396693E-3</v>
      </c>
      <c r="AY20" s="363">
        <v>1.418865286067806E-3</v>
      </c>
      <c r="AZ20" s="363">
        <v>1.3904879803464498E-3</v>
      </c>
      <c r="BA20" s="363">
        <v>1.4472425917891622E-3</v>
      </c>
      <c r="BB20" s="363">
        <v>1.6458837318386549E-3</v>
      </c>
      <c r="BC20" s="363">
        <v>1.7310156490027231E-3</v>
      </c>
      <c r="BD20" s="363">
        <v>1.5891291203959427E-3</v>
      </c>
      <c r="BE20" s="363">
        <v>2.8377305721356117E-4</v>
      </c>
      <c r="BF20" s="363">
        <v>2.8377305721356118E-5</v>
      </c>
    </row>
    <row r="21" spans="23:58" ht="18" customHeight="1">
      <c r="W21" s="623"/>
      <c r="X21" s="626"/>
      <c r="Y21" s="360" t="s">
        <v>357</v>
      </c>
      <c r="Z21" s="297" t="s">
        <v>52</v>
      </c>
      <c r="AA21" s="363">
        <v>3.2292867262299788E-4</v>
      </c>
      <c r="AB21" s="363">
        <v>3.2292867262299788E-4</v>
      </c>
      <c r="AC21" s="363">
        <v>2.5545103953759533E-4</v>
      </c>
      <c r="AD21" s="363">
        <v>2.1689239206022245E-4</v>
      </c>
      <c r="AE21" s="363">
        <v>1.7351391364817795E-4</v>
      </c>
      <c r="AF21" s="363">
        <v>1.7833374458284956E-4</v>
      </c>
      <c r="AG21" s="363">
        <v>1.8315357551752117E-4</v>
      </c>
      <c r="AH21" s="363">
        <v>2.0725273019087922E-4</v>
      </c>
      <c r="AI21" s="363">
        <v>1.5423458990949151E-4</v>
      </c>
      <c r="AJ21" s="363">
        <v>1.6387425177883476E-4</v>
      </c>
      <c r="AK21" s="363">
        <v>1.4459492804014829E-4</v>
      </c>
      <c r="AL21" s="363">
        <v>1.4459492804014829E-4</v>
      </c>
      <c r="AM21" s="363">
        <v>1.2531560430146187E-4</v>
      </c>
      <c r="AN21" s="363">
        <v>9.6396618693432196E-5</v>
      </c>
      <c r="AO21" s="363">
        <v>5.3018140281387709E-5</v>
      </c>
      <c r="AP21" s="363">
        <v>7.6563821545979661E-5</v>
      </c>
      <c r="AQ21" s="363">
        <v>6.1251057236783726E-5</v>
      </c>
      <c r="AR21" s="363">
        <v>6.1251057236783726E-5</v>
      </c>
      <c r="AS21" s="363">
        <v>1.5312764309195932E-5</v>
      </c>
      <c r="AT21" s="363">
        <v>7.6563821545979658E-6</v>
      </c>
      <c r="AU21" s="363">
        <v>7.6563821545979658E-6</v>
      </c>
      <c r="AV21" s="363">
        <v>7.6563821545979658E-6</v>
      </c>
      <c r="AW21" s="363" t="s">
        <v>514</v>
      </c>
      <c r="AX21" s="363" t="s">
        <v>514</v>
      </c>
      <c r="AY21" s="363" t="s">
        <v>514</v>
      </c>
      <c r="AZ21" s="363" t="s">
        <v>514</v>
      </c>
      <c r="BA21" s="363" t="s">
        <v>514</v>
      </c>
      <c r="BB21" s="363" t="s">
        <v>514</v>
      </c>
      <c r="BC21" s="363" t="s">
        <v>514</v>
      </c>
      <c r="BD21" s="363" t="s">
        <v>514</v>
      </c>
      <c r="BE21" s="363" t="s">
        <v>514</v>
      </c>
      <c r="BF21" s="363" t="s">
        <v>514</v>
      </c>
    </row>
    <row r="22" spans="23:58" ht="18" customHeight="1">
      <c r="W22" s="623"/>
      <c r="X22" s="626"/>
      <c r="Y22" s="154" t="s">
        <v>358</v>
      </c>
      <c r="Z22" s="297" t="s">
        <v>52</v>
      </c>
      <c r="AA22" s="363">
        <v>2.0467672874443517E-5</v>
      </c>
      <c r="AB22" s="363">
        <v>1.7172745775652853E-5</v>
      </c>
      <c r="AC22" s="363">
        <v>3.5004458643148856E-5</v>
      </c>
      <c r="AD22" s="363">
        <v>4.5951748445184417E-5</v>
      </c>
      <c r="AE22" s="363">
        <v>7.476501122436621E-5</v>
      </c>
      <c r="AF22" s="363">
        <v>1.0245703762173199E-4</v>
      </c>
      <c r="AG22" s="363">
        <v>1.348298956834257E-4</v>
      </c>
      <c r="AH22" s="363">
        <v>1.4476454199991909E-4</v>
      </c>
      <c r="AI22" s="363">
        <v>1.5073590761503384E-4</v>
      </c>
      <c r="AJ22" s="363">
        <v>1.5660080113546565E-4</v>
      </c>
      <c r="AK22" s="363">
        <v>1.5366524517538657E-4</v>
      </c>
      <c r="AL22" s="363">
        <v>1.9035312411885369E-4</v>
      </c>
      <c r="AM22" s="363">
        <v>2.0104729363274403E-4</v>
      </c>
      <c r="AN22" s="363">
        <v>1.8013180172015488E-4</v>
      </c>
      <c r="AO22" s="363">
        <v>1.4323273413974994E-4</v>
      </c>
      <c r="AP22" s="363">
        <v>1.71308742138239E-4</v>
      </c>
      <c r="AQ22" s="363">
        <v>1.7965571841883205E-4</v>
      </c>
      <c r="AR22" s="363">
        <v>1.6585682759870705E-4</v>
      </c>
      <c r="AS22" s="363">
        <v>1.7353683010688301E-4</v>
      </c>
      <c r="AT22" s="363">
        <v>1.7849377442870221E-4</v>
      </c>
      <c r="AU22" s="363">
        <v>1.9074341968668861E-4</v>
      </c>
      <c r="AV22" s="363">
        <v>1.9203635289246035E-4</v>
      </c>
      <c r="AW22" s="363">
        <v>2.2392411503155207E-4</v>
      </c>
      <c r="AX22" s="363">
        <v>2.1798668708569754E-4</v>
      </c>
      <c r="AY22" s="363">
        <v>1.7560265889719884E-4</v>
      </c>
      <c r="AZ22" s="363">
        <v>1.8540932012659514E-4</v>
      </c>
      <c r="BA22" s="363">
        <v>1.7359399539736945E-4</v>
      </c>
      <c r="BB22" s="363">
        <v>1.7055862108268009E-4</v>
      </c>
      <c r="BC22" s="363">
        <v>1.6418245459870142E-4</v>
      </c>
      <c r="BD22" s="363">
        <v>1.208480803979005E-4</v>
      </c>
      <c r="BE22" s="363">
        <v>6.3723896243554319E-5</v>
      </c>
      <c r="BF22" s="363">
        <v>3.922578722352956E-5</v>
      </c>
    </row>
    <row r="23" spans="23:58" ht="18" customHeight="1">
      <c r="W23" s="623"/>
      <c r="X23" s="626"/>
      <c r="Y23" s="360" t="s">
        <v>359</v>
      </c>
      <c r="Z23" s="297" t="s">
        <v>52</v>
      </c>
      <c r="AA23" s="363" t="s">
        <v>514</v>
      </c>
      <c r="AB23" s="363" t="s">
        <v>514</v>
      </c>
      <c r="AC23" s="363">
        <v>6.8402396989837447E-5</v>
      </c>
      <c r="AD23" s="363">
        <v>9.0973777637782968E-5</v>
      </c>
      <c r="AE23" s="363">
        <v>1.0655307221599891E-4</v>
      </c>
      <c r="AF23" s="363">
        <v>1.0229523303885791E-4</v>
      </c>
      <c r="AG23" s="363">
        <v>1.0116752641718774E-4</v>
      </c>
      <c r="AH23" s="363">
        <v>9.9823380345899642E-5</v>
      </c>
      <c r="AI23" s="363">
        <v>1.2509246002651202E-4</v>
      </c>
      <c r="AJ23" s="363">
        <v>1.2979105654204297E-4</v>
      </c>
      <c r="AK23" s="363">
        <v>2.2193802561189162E-4</v>
      </c>
      <c r="AL23" s="363">
        <v>4.4956602260671152E-4</v>
      </c>
      <c r="AM23" s="363">
        <v>6.3885992591381727E-4</v>
      </c>
      <c r="AN23" s="363">
        <v>8.5730493151419177E-4</v>
      </c>
      <c r="AO23" s="363">
        <v>1.4853976424393383E-3</v>
      </c>
      <c r="AP23" s="363">
        <v>2.7064321237130046E-3</v>
      </c>
      <c r="AQ23" s="363">
        <v>3.6514884733643859E-3</v>
      </c>
      <c r="AR23" s="363">
        <v>4.3381833679555781E-3</v>
      </c>
      <c r="AS23" s="363">
        <v>4.3472318991758328E-3</v>
      </c>
      <c r="AT23" s="363">
        <v>4.6414559127999694E-3</v>
      </c>
      <c r="AU23" s="363">
        <v>4.8362640831520441E-3</v>
      </c>
      <c r="AV23" s="363">
        <v>4.9222635709994479E-3</v>
      </c>
      <c r="AW23" s="363">
        <v>5.0005418979014431E-3</v>
      </c>
      <c r="AX23" s="363">
        <v>5.2242310304367323E-3</v>
      </c>
      <c r="AY23" s="363">
        <v>5.368248401619629E-3</v>
      </c>
      <c r="AZ23" s="363">
        <v>5.5760023401877652E-3</v>
      </c>
      <c r="BA23" s="363">
        <v>5.7223624218226913E-3</v>
      </c>
      <c r="BB23" s="363">
        <v>5.8836287528109196E-3</v>
      </c>
      <c r="BC23" s="363">
        <v>5.981337920302917E-3</v>
      </c>
      <c r="BD23" s="363">
        <v>5.7003848506123559E-3</v>
      </c>
      <c r="BE23" s="363">
        <v>5.6586913876249933E-3</v>
      </c>
      <c r="BF23" s="363">
        <v>6.0231586758828851E-3</v>
      </c>
    </row>
    <row r="24" spans="23:58" ht="18" customHeight="1">
      <c r="W24" s="623"/>
      <c r="X24" s="626"/>
      <c r="Y24" s="360" t="s">
        <v>360</v>
      </c>
      <c r="Z24" s="297" t="s">
        <v>52</v>
      </c>
      <c r="AA24" s="224" t="s">
        <v>92</v>
      </c>
      <c r="AB24" s="224" t="s">
        <v>92</v>
      </c>
      <c r="AC24" s="224" t="s">
        <v>92</v>
      </c>
      <c r="AD24" s="224" t="s">
        <v>92</v>
      </c>
      <c r="AE24" s="224" t="s">
        <v>92</v>
      </c>
      <c r="AF24" s="224" t="s">
        <v>92</v>
      </c>
      <c r="AG24" s="224" t="s">
        <v>92</v>
      </c>
      <c r="AH24" s="224" t="s">
        <v>92</v>
      </c>
      <c r="AI24" s="224" t="s">
        <v>92</v>
      </c>
      <c r="AJ24" s="224" t="s">
        <v>92</v>
      </c>
      <c r="AK24" s="224" t="s">
        <v>92</v>
      </c>
      <c r="AL24" s="224" t="s">
        <v>92</v>
      </c>
      <c r="AM24" s="224" t="s">
        <v>92</v>
      </c>
      <c r="AN24" s="224" t="s">
        <v>92</v>
      </c>
      <c r="AO24" s="224" t="s">
        <v>92</v>
      </c>
      <c r="AP24" s="224" t="s">
        <v>92</v>
      </c>
      <c r="AQ24" s="224" t="s">
        <v>92</v>
      </c>
      <c r="AR24" s="224" t="s">
        <v>92</v>
      </c>
      <c r="AS24" s="224" t="s">
        <v>92</v>
      </c>
      <c r="AT24" s="224" t="s">
        <v>92</v>
      </c>
      <c r="AU24" s="224" t="s">
        <v>92</v>
      </c>
      <c r="AV24" s="224" t="s">
        <v>92</v>
      </c>
      <c r="AW24" s="224" t="s">
        <v>92</v>
      </c>
      <c r="AX24" s="224" t="s">
        <v>92</v>
      </c>
      <c r="AY24" s="224" t="s">
        <v>92</v>
      </c>
      <c r="AZ24" s="224" t="s">
        <v>92</v>
      </c>
      <c r="BA24" s="224" t="s">
        <v>92</v>
      </c>
      <c r="BB24" s="224" t="s">
        <v>92</v>
      </c>
      <c r="BC24" s="224" t="s">
        <v>92</v>
      </c>
      <c r="BD24" s="224" t="s">
        <v>92</v>
      </c>
      <c r="BE24" s="224" t="s">
        <v>92</v>
      </c>
      <c r="BF24" s="224" t="s">
        <v>92</v>
      </c>
    </row>
    <row r="25" spans="23:58" ht="18" customHeight="1">
      <c r="W25" s="623"/>
      <c r="X25" s="626"/>
      <c r="Y25" s="362" t="s">
        <v>361</v>
      </c>
      <c r="Z25" s="297" t="s">
        <v>52</v>
      </c>
      <c r="AA25" s="229">
        <v>3.0302622802213741E-2</v>
      </c>
      <c r="AB25" s="229">
        <v>4.122248687508355E-2</v>
      </c>
      <c r="AC25" s="229">
        <v>4.6136425707874976E-2</v>
      </c>
      <c r="AD25" s="229">
        <v>6.0605245604427482E-2</v>
      </c>
      <c r="AE25" s="229">
        <v>6.7703157251792864E-2</v>
      </c>
      <c r="AF25" s="229">
        <v>7.8518525017745255E-2</v>
      </c>
      <c r="AG25" s="229">
        <v>8.0322392515907129E-2</v>
      </c>
      <c r="AH25" s="229">
        <v>8.2674865625385424E-2</v>
      </c>
      <c r="AI25" s="229">
        <v>8.5080893092158896E-2</v>
      </c>
      <c r="AJ25" s="229">
        <v>0.10404305418616022</v>
      </c>
      <c r="AK25" s="229">
        <v>0.13767815434403502</v>
      </c>
      <c r="AL25" s="229">
        <v>0.1518953615017726</v>
      </c>
      <c r="AM25" s="229">
        <v>0.1596875178758129</v>
      </c>
      <c r="AN25" s="229">
        <v>0.16511075603407374</v>
      </c>
      <c r="AO25" s="229">
        <v>0.16837672149038188</v>
      </c>
      <c r="AP25" s="229">
        <v>0.19719268578371227</v>
      </c>
      <c r="AQ25" s="229">
        <v>0.21539536249422248</v>
      </c>
      <c r="AR25" s="229">
        <v>0.22295628944031592</v>
      </c>
      <c r="AS25" s="229">
        <v>0.23385677887904424</v>
      </c>
      <c r="AT25" s="229">
        <v>0.23152659885493923</v>
      </c>
      <c r="AU25" s="229">
        <v>0.21739277106125388</v>
      </c>
      <c r="AV25" s="229">
        <v>0.21906729871531247</v>
      </c>
      <c r="AW25" s="229">
        <v>0.21724588236860765</v>
      </c>
      <c r="AX25" s="229">
        <v>0.2311846826282328</v>
      </c>
      <c r="AY25" s="229">
        <v>0.25725619771520702</v>
      </c>
      <c r="AZ25" s="229">
        <v>0.25147778575316071</v>
      </c>
      <c r="BA25" s="229">
        <v>0.26994139888547053</v>
      </c>
      <c r="BB25" s="229">
        <v>0.28158012832112883</v>
      </c>
      <c r="BC25" s="229">
        <v>0.30835596549737626</v>
      </c>
      <c r="BD25" s="229">
        <v>0.32267061676751824</v>
      </c>
      <c r="BE25" s="229">
        <v>0.32173138698029458</v>
      </c>
      <c r="BF25" s="229">
        <v>0.33255327531579865</v>
      </c>
    </row>
    <row r="26" spans="23:58" ht="18" customHeight="1">
      <c r="W26" s="623"/>
      <c r="X26" s="627"/>
      <c r="Y26" s="200" t="s">
        <v>362</v>
      </c>
      <c r="Z26" s="201" t="s">
        <v>52</v>
      </c>
      <c r="AA26" s="361">
        <v>1.7739954912345171</v>
      </c>
      <c r="AB26" s="361">
        <v>1.7737299070924701</v>
      </c>
      <c r="AC26" s="361">
        <v>1.7764950854523258</v>
      </c>
      <c r="AD26" s="361">
        <v>1.7734854830812745</v>
      </c>
      <c r="AE26" s="361">
        <v>1.7771952542747547</v>
      </c>
      <c r="AF26" s="361">
        <v>1.7765219996751926</v>
      </c>
      <c r="AG26" s="361">
        <v>1.7755209417415052</v>
      </c>
      <c r="AH26" s="361">
        <v>1.7772405715967898</v>
      </c>
      <c r="AI26" s="361">
        <v>1.620497800449908</v>
      </c>
      <c r="AJ26" s="361">
        <v>1.7596130705990549</v>
      </c>
      <c r="AK26" s="361">
        <v>2.2354627410959313</v>
      </c>
      <c r="AL26" s="361">
        <v>1.5661442925641009</v>
      </c>
      <c r="AM26" s="361">
        <v>1.7007169893732172</v>
      </c>
      <c r="AN26" s="361">
        <v>2.5784021238117978</v>
      </c>
      <c r="AO26" s="361">
        <v>2.7474522220408257</v>
      </c>
      <c r="AP26" s="361">
        <v>2.9099287707066663</v>
      </c>
      <c r="AQ26" s="361">
        <v>3.0793494892403364</v>
      </c>
      <c r="AR26" s="361">
        <v>3.3002250198087388</v>
      </c>
      <c r="AS26" s="361">
        <v>4.0285567828232818</v>
      </c>
      <c r="AT26" s="361">
        <v>4.2363025498036908</v>
      </c>
      <c r="AU26" s="361">
        <v>4.2178205986882036</v>
      </c>
      <c r="AV26" s="361">
        <v>4.3952273965473232</v>
      </c>
      <c r="AW26" s="361">
        <v>4.4886722487844013</v>
      </c>
      <c r="AX26" s="361">
        <v>4.7829017515128367</v>
      </c>
      <c r="AY26" s="361">
        <v>5.2695637019759536</v>
      </c>
      <c r="AZ26" s="361">
        <v>5.0022149303517667</v>
      </c>
      <c r="BA26" s="361">
        <v>4.9222454684211012</v>
      </c>
      <c r="BB26" s="361">
        <v>5.2203504664084086</v>
      </c>
      <c r="BC26" s="361">
        <v>5.0692107798145454</v>
      </c>
      <c r="BD26" s="361">
        <v>5.5081772820968142</v>
      </c>
      <c r="BE26" s="361">
        <v>5.3980690386762689</v>
      </c>
      <c r="BF26" s="361">
        <v>5.1282007544396429</v>
      </c>
    </row>
    <row r="27" spans="23:58" ht="18" customHeight="1" thickBot="1">
      <c r="W27" s="623"/>
      <c r="X27" s="199" t="s">
        <v>363</v>
      </c>
      <c r="Y27" s="203" t="s">
        <v>364</v>
      </c>
      <c r="Z27" s="108" t="s">
        <v>52</v>
      </c>
      <c r="AA27" s="130">
        <v>0.54043585300162877</v>
      </c>
      <c r="AB27" s="130">
        <v>0.55120863612431292</v>
      </c>
      <c r="AC27" s="130">
        <v>0.54324496765486319</v>
      </c>
      <c r="AD27" s="130">
        <v>0.5359165295269972</v>
      </c>
      <c r="AE27" s="130">
        <v>0.53145424984755074</v>
      </c>
      <c r="AF27" s="130">
        <v>0.54271949934601693</v>
      </c>
      <c r="AG27" s="130">
        <v>0.54445741420273641</v>
      </c>
      <c r="AH27" s="130">
        <v>0.55087687087436565</v>
      </c>
      <c r="AI27" s="130">
        <v>0.57053357613081712</v>
      </c>
      <c r="AJ27" s="130">
        <v>0.56792385180444138</v>
      </c>
      <c r="AK27" s="130">
        <v>0.60104274512141964</v>
      </c>
      <c r="AL27" s="130">
        <v>0.61831248557069785</v>
      </c>
      <c r="AM27" s="130">
        <v>0.15698238407657081</v>
      </c>
      <c r="AN27" s="130">
        <v>0.15767895780104341</v>
      </c>
      <c r="AO27" s="130">
        <v>0.15189598249656483</v>
      </c>
      <c r="AP27" s="130">
        <v>0.14772507579156882</v>
      </c>
      <c r="AQ27" s="130">
        <v>0.14684730207956731</v>
      </c>
      <c r="AR27" s="130">
        <v>0.14981340493351422</v>
      </c>
      <c r="AS27" s="130">
        <v>0.15016498972273995</v>
      </c>
      <c r="AT27" s="130">
        <v>0.13774092015296951</v>
      </c>
      <c r="AU27" s="130">
        <v>0.13761031228553153</v>
      </c>
      <c r="AV27" s="130">
        <v>0.16573861823610497</v>
      </c>
      <c r="AW27" s="130">
        <v>0.16871863457228181</v>
      </c>
      <c r="AX27" s="130">
        <v>0.14864824479624358</v>
      </c>
      <c r="AY27" s="130">
        <v>0.14655753836955412</v>
      </c>
      <c r="AZ27" s="130">
        <v>0.13925668437793393</v>
      </c>
      <c r="BA27" s="130">
        <v>0.15090504723322751</v>
      </c>
      <c r="BB27" s="130">
        <v>0.15080647223142371</v>
      </c>
      <c r="BC27" s="130">
        <v>0.13675187573810385</v>
      </c>
      <c r="BD27" s="130">
        <v>0.13696395720448104</v>
      </c>
      <c r="BE27" s="130">
        <v>0.13825878854983614</v>
      </c>
      <c r="BF27" s="130">
        <v>0.13556703168287931</v>
      </c>
    </row>
    <row r="28" spans="23:58" ht="18" customHeight="1" thickTop="1" thickBot="1">
      <c r="W28" s="623"/>
      <c r="X28" s="628" t="s">
        <v>50</v>
      </c>
      <c r="Y28" s="629"/>
      <c r="Z28" s="104" t="s">
        <v>52</v>
      </c>
      <c r="AA28" s="161">
        <f>SUM(AA17:AA27)</f>
        <v>2.3450773633838571</v>
      </c>
      <c r="AB28" s="161">
        <f t="shared" ref="AB28:BE28" si="2">SUM(AB17:AB27)</f>
        <v>2.3665011315102653</v>
      </c>
      <c r="AC28" s="161">
        <f t="shared" si="2"/>
        <v>2.3662353367102344</v>
      </c>
      <c r="AD28" s="161">
        <f t="shared" si="2"/>
        <v>2.3703610761308425</v>
      </c>
      <c r="AE28" s="161">
        <f t="shared" si="2"/>
        <v>2.3767074933711867</v>
      </c>
      <c r="AF28" s="161">
        <f t="shared" si="2"/>
        <v>2.3981431100541983</v>
      </c>
      <c r="AG28" s="161">
        <f t="shared" si="2"/>
        <v>2.400719899457767</v>
      </c>
      <c r="AH28" s="161">
        <f t="shared" si="2"/>
        <v>2.4112444978042182</v>
      </c>
      <c r="AI28" s="161">
        <f t="shared" si="2"/>
        <v>2.2765430000545503</v>
      </c>
      <c r="AJ28" s="161">
        <f t="shared" si="2"/>
        <v>2.4320308871086036</v>
      </c>
      <c r="AK28" s="161">
        <f t="shared" si="2"/>
        <v>2.9747055456782099</v>
      </c>
      <c r="AL28" s="161">
        <f t="shared" si="2"/>
        <v>2.3371389129803255</v>
      </c>
      <c r="AM28" s="161">
        <f t="shared" si="2"/>
        <v>2.0183690068839577</v>
      </c>
      <c r="AN28" s="161">
        <f t="shared" si="2"/>
        <v>2.9023536030816524</v>
      </c>
      <c r="AO28" s="161">
        <f t="shared" si="2"/>
        <v>3.0695724361755565</v>
      </c>
      <c r="AP28" s="161">
        <f t="shared" si="2"/>
        <v>3.2585848298717757</v>
      </c>
      <c r="AQ28" s="161">
        <f t="shared" si="2"/>
        <v>3.4464770065145904</v>
      </c>
      <c r="AR28" s="161">
        <f t="shared" si="2"/>
        <v>3.678766455055011</v>
      </c>
      <c r="AS28" s="161">
        <f t="shared" si="2"/>
        <v>4.4184865017941437</v>
      </c>
      <c r="AT28" s="161">
        <f t="shared" si="2"/>
        <v>4.6117726584023409</v>
      </c>
      <c r="AU28" s="161">
        <f t="shared" si="2"/>
        <v>4.5792648559148708</v>
      </c>
      <c r="AV28" s="161">
        <f t="shared" si="2"/>
        <v>4.7864450255147117</v>
      </c>
      <c r="AW28" s="161">
        <f t="shared" si="2"/>
        <v>4.881153576593424</v>
      </c>
      <c r="AX28" s="161">
        <f t="shared" si="2"/>
        <v>5.1694380383919816</v>
      </c>
      <c r="AY28" s="161">
        <f t="shared" si="2"/>
        <v>5.6803541047220438</v>
      </c>
      <c r="AZ28" s="161">
        <f t="shared" si="2"/>
        <v>5.4001182043653433</v>
      </c>
      <c r="BA28" s="161">
        <f t="shared" si="2"/>
        <v>5.3504475181246454</v>
      </c>
      <c r="BB28" s="161">
        <f t="shared" si="2"/>
        <v>5.6604511191059625</v>
      </c>
      <c r="BC28" s="161">
        <f t="shared" si="2"/>
        <v>5.5221960199689244</v>
      </c>
      <c r="BD28" s="161">
        <f t="shared" si="2"/>
        <v>5.9752225360289017</v>
      </c>
      <c r="BE28" s="161">
        <f t="shared" si="2"/>
        <v>5.8640669897894302</v>
      </c>
      <c r="BF28" s="161">
        <f t="shared" ref="BF28" si="3">SUM(BF17:BF27)</f>
        <v>5.6024118232071487</v>
      </c>
    </row>
    <row r="29" spans="23:58" ht="18" customHeight="1" thickTop="1" thickBot="1">
      <c r="W29" s="633"/>
      <c r="X29" s="634"/>
      <c r="Y29" s="635"/>
      <c r="Z29" s="104" t="s">
        <v>365</v>
      </c>
      <c r="AA29" s="157">
        <f>AA28*GWP_CH4</f>
        <v>58.626934084596428</v>
      </c>
      <c r="AB29" s="157">
        <f t="shared" ref="AB29:BE29" si="4">AB28*GWP_CH4</f>
        <v>59.162528287756629</v>
      </c>
      <c r="AC29" s="157">
        <f t="shared" si="4"/>
        <v>59.155883417755859</v>
      </c>
      <c r="AD29" s="157">
        <f t="shared" si="4"/>
        <v>59.259026903271064</v>
      </c>
      <c r="AE29" s="157">
        <f t="shared" si="4"/>
        <v>59.41768733427967</v>
      </c>
      <c r="AF29" s="157">
        <f t="shared" si="4"/>
        <v>59.953577751354956</v>
      </c>
      <c r="AG29" s="157">
        <f t="shared" si="4"/>
        <v>60.017997486444173</v>
      </c>
      <c r="AH29" s="157">
        <f t="shared" si="4"/>
        <v>60.281112445105457</v>
      </c>
      <c r="AI29" s="157">
        <f t="shared" si="4"/>
        <v>56.91357500136376</v>
      </c>
      <c r="AJ29" s="157">
        <f t="shared" si="4"/>
        <v>60.800772177715089</v>
      </c>
      <c r="AK29" s="157">
        <f t="shared" si="4"/>
        <v>74.367638641955253</v>
      </c>
      <c r="AL29" s="157">
        <f t="shared" si="4"/>
        <v>58.428472824508134</v>
      </c>
      <c r="AM29" s="157">
        <f t="shared" si="4"/>
        <v>50.45922517209894</v>
      </c>
      <c r="AN29" s="157">
        <f t="shared" si="4"/>
        <v>72.55884007704131</v>
      </c>
      <c r="AO29" s="157">
        <f t="shared" si="4"/>
        <v>76.739310904388915</v>
      </c>
      <c r="AP29" s="157">
        <f t="shared" si="4"/>
        <v>81.464620746794395</v>
      </c>
      <c r="AQ29" s="157">
        <f t="shared" si="4"/>
        <v>86.161925162864762</v>
      </c>
      <c r="AR29" s="157">
        <f t="shared" si="4"/>
        <v>91.969161376375268</v>
      </c>
      <c r="AS29" s="157">
        <f t="shared" si="4"/>
        <v>110.4621625448536</v>
      </c>
      <c r="AT29" s="157">
        <f t="shared" si="4"/>
        <v>115.29431646005852</v>
      </c>
      <c r="AU29" s="157">
        <f t="shared" si="4"/>
        <v>114.48162139787176</v>
      </c>
      <c r="AV29" s="157">
        <f t="shared" si="4"/>
        <v>119.6611256378678</v>
      </c>
      <c r="AW29" s="157">
        <f t="shared" si="4"/>
        <v>122.0288394148356</v>
      </c>
      <c r="AX29" s="157">
        <f t="shared" si="4"/>
        <v>129.23595095979954</v>
      </c>
      <c r="AY29" s="157">
        <f t="shared" si="4"/>
        <v>142.00885261805109</v>
      </c>
      <c r="AZ29" s="157">
        <f t="shared" si="4"/>
        <v>135.00295510913358</v>
      </c>
      <c r="BA29" s="157">
        <f t="shared" si="4"/>
        <v>133.76118795311612</v>
      </c>
      <c r="BB29" s="157">
        <f t="shared" si="4"/>
        <v>141.51127797764906</v>
      </c>
      <c r="BC29" s="157">
        <f t="shared" si="4"/>
        <v>138.05490049922312</v>
      </c>
      <c r="BD29" s="157">
        <f t="shared" si="4"/>
        <v>149.38056340072254</v>
      </c>
      <c r="BE29" s="157">
        <f t="shared" si="4"/>
        <v>146.60167474473576</v>
      </c>
      <c r="BF29" s="157">
        <f t="shared" ref="BF29" si="5">BF28*GWP_CH4</f>
        <v>140.06029558017872</v>
      </c>
    </row>
    <row r="30" spans="23:58" ht="18" customHeight="1" thickTop="1">
      <c r="W30" s="622" t="s">
        <v>366</v>
      </c>
      <c r="X30" s="624" t="s">
        <v>351</v>
      </c>
      <c r="Y30" s="360" t="s">
        <v>352</v>
      </c>
      <c r="Z30" s="298" t="s">
        <v>55</v>
      </c>
      <c r="AA30" s="158" t="s">
        <v>92</v>
      </c>
      <c r="AB30" s="158" t="s">
        <v>92</v>
      </c>
      <c r="AC30" s="158" t="s">
        <v>92</v>
      </c>
      <c r="AD30" s="158" t="s">
        <v>92</v>
      </c>
      <c r="AE30" s="158" t="s">
        <v>92</v>
      </c>
      <c r="AF30" s="158" t="s">
        <v>92</v>
      </c>
      <c r="AG30" s="158" t="s">
        <v>92</v>
      </c>
      <c r="AH30" s="158" t="s">
        <v>92</v>
      </c>
      <c r="AI30" s="158" t="s">
        <v>92</v>
      </c>
      <c r="AJ30" s="158" t="s">
        <v>92</v>
      </c>
      <c r="AK30" s="158" t="s">
        <v>92</v>
      </c>
      <c r="AL30" s="158" t="s">
        <v>92</v>
      </c>
      <c r="AM30" s="158" t="s">
        <v>92</v>
      </c>
      <c r="AN30" s="158" t="s">
        <v>92</v>
      </c>
      <c r="AO30" s="158" t="s">
        <v>92</v>
      </c>
      <c r="AP30" s="158" t="s">
        <v>92</v>
      </c>
      <c r="AQ30" s="158" t="s">
        <v>92</v>
      </c>
      <c r="AR30" s="158" t="s">
        <v>92</v>
      </c>
      <c r="AS30" s="158" t="s">
        <v>92</v>
      </c>
      <c r="AT30" s="158" t="s">
        <v>92</v>
      </c>
      <c r="AU30" s="158" t="s">
        <v>92</v>
      </c>
      <c r="AV30" s="158" t="s">
        <v>92</v>
      </c>
      <c r="AW30" s="158" t="s">
        <v>92</v>
      </c>
      <c r="AX30" s="158" t="s">
        <v>92</v>
      </c>
      <c r="AY30" s="158" t="s">
        <v>92</v>
      </c>
      <c r="AZ30" s="158" t="s">
        <v>92</v>
      </c>
      <c r="BA30" s="158" t="s">
        <v>92</v>
      </c>
      <c r="BB30" s="158" t="s">
        <v>92</v>
      </c>
      <c r="BC30" s="158" t="s">
        <v>92</v>
      </c>
      <c r="BD30" s="158" t="s">
        <v>92</v>
      </c>
      <c r="BE30" s="158" t="s">
        <v>92</v>
      </c>
      <c r="BF30" s="158" t="s">
        <v>92</v>
      </c>
    </row>
    <row r="31" spans="23:58" ht="18" customHeight="1">
      <c r="W31" s="623"/>
      <c r="X31" s="625"/>
      <c r="Y31" s="360" t="s">
        <v>353</v>
      </c>
      <c r="Z31" s="298" t="s">
        <v>55</v>
      </c>
      <c r="AA31" s="162" t="s">
        <v>514</v>
      </c>
      <c r="AB31" s="162" t="s">
        <v>514</v>
      </c>
      <c r="AC31" s="162" t="s">
        <v>514</v>
      </c>
      <c r="AD31" s="162" t="s">
        <v>514</v>
      </c>
      <c r="AE31" s="162" t="s">
        <v>514</v>
      </c>
      <c r="AF31" s="162" t="s">
        <v>514</v>
      </c>
      <c r="AG31" s="162" t="s">
        <v>514</v>
      </c>
      <c r="AH31" s="162">
        <v>2.2625119189998658E-6</v>
      </c>
      <c r="AI31" s="162">
        <v>4.3261216912744692E-6</v>
      </c>
      <c r="AJ31" s="162">
        <v>4.1769450812305219E-6</v>
      </c>
      <c r="AK31" s="162">
        <v>1.1063931911592751E-5</v>
      </c>
      <c r="AL31" s="162">
        <v>1.4644170552647484E-5</v>
      </c>
      <c r="AM31" s="162">
        <v>1.0949563177225724E-4</v>
      </c>
      <c r="AN31" s="162">
        <v>1.8105067905667058E-4</v>
      </c>
      <c r="AO31" s="162">
        <v>1.4875394298215604E-4</v>
      </c>
      <c r="AP31" s="162">
        <v>1.1541297063733381E-4</v>
      </c>
      <c r="AQ31" s="162">
        <v>1.790865203577586E-4</v>
      </c>
      <c r="AR31" s="162">
        <v>9.4652559072884505E-5</v>
      </c>
      <c r="AS31" s="162">
        <v>6.3250882658633608E-5</v>
      </c>
      <c r="AT31" s="162">
        <v>8.3439450551247798E-5</v>
      </c>
      <c r="AU31" s="162">
        <v>1.0385178335892793E-4</v>
      </c>
      <c r="AV31" s="162">
        <v>8.2817881342731357E-5</v>
      </c>
      <c r="AW31" s="162">
        <v>9.9600249972675407E-5</v>
      </c>
      <c r="AX31" s="162">
        <v>8.1283848536112767E-5</v>
      </c>
      <c r="AY31" s="162">
        <v>9.0423402178138596E-5</v>
      </c>
      <c r="AZ31" s="162">
        <v>1.0957022007727922E-4</v>
      </c>
      <c r="BA31" s="162">
        <v>8.0404203792220293E-5</v>
      </c>
      <c r="BB31" s="162">
        <v>9.0622552952547263E-5</v>
      </c>
      <c r="BC31" s="162">
        <v>5.5931283659143942E-6</v>
      </c>
      <c r="BD31" s="162">
        <v>2.0606262400737242E-6</v>
      </c>
      <c r="BE31" s="162">
        <v>1.0288213539364224E-5</v>
      </c>
      <c r="BF31" s="162" t="s">
        <v>514</v>
      </c>
    </row>
    <row r="32" spans="23:58" ht="34.5" customHeight="1">
      <c r="W32" s="623"/>
      <c r="X32" s="625"/>
      <c r="Y32" s="154" t="s">
        <v>354</v>
      </c>
      <c r="Z32" s="298" t="s">
        <v>55</v>
      </c>
      <c r="AA32" s="158" t="s">
        <v>514</v>
      </c>
      <c r="AB32" s="158" t="s">
        <v>514</v>
      </c>
      <c r="AC32" s="158" t="s">
        <v>514</v>
      </c>
      <c r="AD32" s="158" t="s">
        <v>514</v>
      </c>
      <c r="AE32" s="158" t="s">
        <v>514</v>
      </c>
      <c r="AF32" s="158" t="s">
        <v>514</v>
      </c>
      <c r="AG32" s="158" t="s">
        <v>514</v>
      </c>
      <c r="AH32" s="158" t="s">
        <v>514</v>
      </c>
      <c r="AI32" s="158" t="s">
        <v>514</v>
      </c>
      <c r="AJ32" s="158" t="s">
        <v>514</v>
      </c>
      <c r="AK32" s="158" t="s">
        <v>514</v>
      </c>
      <c r="AL32" s="158" t="s">
        <v>514</v>
      </c>
      <c r="AM32" s="158" t="s">
        <v>514</v>
      </c>
      <c r="AN32" s="158" t="s">
        <v>514</v>
      </c>
      <c r="AO32" s="158" t="s">
        <v>514</v>
      </c>
      <c r="AP32" s="158" t="s">
        <v>514</v>
      </c>
      <c r="AQ32" s="158" t="s">
        <v>514</v>
      </c>
      <c r="AR32" s="158" t="s">
        <v>514</v>
      </c>
      <c r="AS32" s="158" t="s">
        <v>514</v>
      </c>
      <c r="AT32" s="158" t="s">
        <v>514</v>
      </c>
      <c r="AU32" s="158" t="s">
        <v>514</v>
      </c>
      <c r="AV32" s="158" t="s">
        <v>514</v>
      </c>
      <c r="AW32" s="158" t="s">
        <v>514</v>
      </c>
      <c r="AX32" s="158" t="s">
        <v>514</v>
      </c>
      <c r="AY32" s="158" t="s">
        <v>514</v>
      </c>
      <c r="AZ32" s="158" t="s">
        <v>514</v>
      </c>
      <c r="BA32" s="158" t="s">
        <v>514</v>
      </c>
      <c r="BB32" s="158" t="s">
        <v>514</v>
      </c>
      <c r="BC32" s="158" t="s">
        <v>514</v>
      </c>
      <c r="BD32" s="158" t="s">
        <v>514</v>
      </c>
      <c r="BE32" s="158" t="s">
        <v>514</v>
      </c>
      <c r="BF32" s="158" t="s">
        <v>514</v>
      </c>
    </row>
    <row r="33" spans="23:58" ht="18" customHeight="1">
      <c r="W33" s="623"/>
      <c r="X33" s="626" t="s">
        <v>355</v>
      </c>
      <c r="Y33" s="360" t="s">
        <v>356</v>
      </c>
      <c r="Z33" s="298" t="s">
        <v>55</v>
      </c>
      <c r="AA33" s="363" t="s">
        <v>514</v>
      </c>
      <c r="AB33" s="363" t="s">
        <v>514</v>
      </c>
      <c r="AC33" s="363" t="s">
        <v>514</v>
      </c>
      <c r="AD33" s="363" t="s">
        <v>514</v>
      </c>
      <c r="AE33" s="363" t="s">
        <v>514</v>
      </c>
      <c r="AF33" s="363" t="s">
        <v>514</v>
      </c>
      <c r="AG33" s="363" t="s">
        <v>514</v>
      </c>
      <c r="AH33" s="363" t="s">
        <v>514</v>
      </c>
      <c r="AI33" s="363" t="s">
        <v>514</v>
      </c>
      <c r="AJ33" s="363" t="s">
        <v>514</v>
      </c>
      <c r="AK33" s="363" t="s">
        <v>514</v>
      </c>
      <c r="AL33" s="363" t="s">
        <v>514</v>
      </c>
      <c r="AM33" s="363" t="s">
        <v>514</v>
      </c>
      <c r="AN33" s="363" t="s">
        <v>514</v>
      </c>
      <c r="AO33" s="363">
        <v>1.6922810132299958E-4</v>
      </c>
      <c r="AP33" s="363">
        <v>9.0727314608813909E-4</v>
      </c>
      <c r="AQ33" s="363">
        <v>1.1424921098887677E-3</v>
      </c>
      <c r="AR33" s="363">
        <v>1.4113137828037721E-3</v>
      </c>
      <c r="AS33" s="363">
        <v>1.6129300374900252E-3</v>
      </c>
      <c r="AT33" s="363">
        <v>1.6129300374900252E-3</v>
      </c>
      <c r="AU33" s="363">
        <v>1.6465327466044007E-3</v>
      </c>
      <c r="AV33" s="363">
        <v>1.5121219101468988E-3</v>
      </c>
      <c r="AW33" s="363">
        <v>1.5121219101468988E-3</v>
      </c>
      <c r="AX33" s="363">
        <v>1.4785192010325231E-3</v>
      </c>
      <c r="AY33" s="363">
        <v>1.6801354557187762E-3</v>
      </c>
      <c r="AZ33" s="363">
        <v>1.6465327466044007E-3</v>
      </c>
      <c r="BA33" s="363">
        <v>1.7137381648331517E-3</v>
      </c>
      <c r="BB33" s="363">
        <v>1.9489571286337806E-3</v>
      </c>
      <c r="BC33" s="363">
        <v>2.049765255976907E-3</v>
      </c>
      <c r="BD33" s="363">
        <v>1.8817517104050294E-3</v>
      </c>
      <c r="BE33" s="363">
        <v>3.3602709114375522E-4</v>
      </c>
      <c r="BF33" s="363">
        <v>3.3602709114375524E-5</v>
      </c>
    </row>
    <row r="34" spans="23:58" ht="18" customHeight="1">
      <c r="W34" s="623"/>
      <c r="X34" s="626"/>
      <c r="Y34" s="360" t="s">
        <v>357</v>
      </c>
      <c r="Z34" s="298" t="s">
        <v>55</v>
      </c>
      <c r="AA34" s="363">
        <v>2.3707300944579956E-4</v>
      </c>
      <c r="AB34" s="363">
        <v>2.3707300944579956E-4</v>
      </c>
      <c r="AC34" s="363">
        <v>1.8753536568100559E-4</v>
      </c>
      <c r="AD34" s="363">
        <v>1.5922814067255195E-4</v>
      </c>
      <c r="AE34" s="363">
        <v>1.2738251253804154E-4</v>
      </c>
      <c r="AF34" s="363">
        <v>1.3092091566409826E-4</v>
      </c>
      <c r="AG34" s="363">
        <v>1.3445931879015494E-4</v>
      </c>
      <c r="AH34" s="363">
        <v>1.521513344204385E-4</v>
      </c>
      <c r="AI34" s="363">
        <v>1.1322890003381471E-4</v>
      </c>
      <c r="AJ34" s="363">
        <v>1.2030570628592812E-4</v>
      </c>
      <c r="AK34" s="363">
        <v>1.0615209378170129E-4</v>
      </c>
      <c r="AL34" s="363">
        <v>1.0615209378170129E-4</v>
      </c>
      <c r="AM34" s="363">
        <v>9.1998481277474453E-5</v>
      </c>
      <c r="AN34" s="363">
        <v>7.0768062521134195E-5</v>
      </c>
      <c r="AO34" s="363">
        <v>3.8922434386623803E-5</v>
      </c>
      <c r="AP34" s="363">
        <v>5.6208126212958272E-5</v>
      </c>
      <c r="AQ34" s="363">
        <v>4.4966500970366613E-5</v>
      </c>
      <c r="AR34" s="363">
        <v>4.4966500970366613E-5</v>
      </c>
      <c r="AS34" s="363">
        <v>1.1241625242591653E-5</v>
      </c>
      <c r="AT34" s="363">
        <v>5.6208126212958267E-6</v>
      </c>
      <c r="AU34" s="363">
        <v>5.6208126212958267E-6</v>
      </c>
      <c r="AV34" s="363">
        <v>5.6208126212958267E-6</v>
      </c>
      <c r="AW34" s="363" t="s">
        <v>514</v>
      </c>
      <c r="AX34" s="363" t="s">
        <v>514</v>
      </c>
      <c r="AY34" s="363" t="s">
        <v>514</v>
      </c>
      <c r="AZ34" s="363" t="s">
        <v>514</v>
      </c>
      <c r="BA34" s="363" t="s">
        <v>514</v>
      </c>
      <c r="BB34" s="363" t="s">
        <v>514</v>
      </c>
      <c r="BC34" s="363" t="s">
        <v>514</v>
      </c>
      <c r="BD34" s="363" t="s">
        <v>514</v>
      </c>
      <c r="BE34" s="363" t="s">
        <v>514</v>
      </c>
      <c r="BF34" s="363" t="s">
        <v>514</v>
      </c>
    </row>
    <row r="35" spans="23:58" ht="18" customHeight="1">
      <c r="W35" s="623"/>
      <c r="X35" s="626"/>
      <c r="Y35" s="154" t="s">
        <v>358</v>
      </c>
      <c r="Z35" s="298" t="s">
        <v>55</v>
      </c>
      <c r="AA35" s="363">
        <v>8.5043462667877701E-3</v>
      </c>
      <c r="AB35" s="363">
        <v>7.1352995195668742E-3</v>
      </c>
      <c r="AC35" s="363">
        <v>4.472350200347113E-3</v>
      </c>
      <c r="AD35" s="363">
        <v>9.0209641893674083E-3</v>
      </c>
      <c r="AE35" s="363">
        <v>7.5635137909239574E-3</v>
      </c>
      <c r="AF35" s="363">
        <v>6.7593048620318615E-3</v>
      </c>
      <c r="AG35" s="363">
        <v>6.7808712056384567E-3</v>
      </c>
      <c r="AH35" s="363">
        <v>1.0908730431834169E-2</v>
      </c>
      <c r="AI35" s="363">
        <v>9.7189829088801926E-3</v>
      </c>
      <c r="AJ35" s="363">
        <v>8.497167147725835E-3</v>
      </c>
      <c r="AK35" s="363">
        <v>8.4781394080615489E-3</v>
      </c>
      <c r="AL35" s="363">
        <v>6.8578890502935868E-3</v>
      </c>
      <c r="AM35" s="363">
        <v>9.637804351057877E-3</v>
      </c>
      <c r="AN35" s="363">
        <v>1.0618823820212306E-2</v>
      </c>
      <c r="AO35" s="363">
        <v>7.5165555451642881E-3</v>
      </c>
      <c r="AP35" s="363">
        <v>4.527467784007747E-3</v>
      </c>
      <c r="AQ35" s="363">
        <v>4.3038751324228196E-3</v>
      </c>
      <c r="AR35" s="363">
        <v>2.8479167400860491E-3</v>
      </c>
      <c r="AS35" s="363">
        <v>3.705683334533381E-3</v>
      </c>
      <c r="AT35" s="363">
        <v>3.3142089221864252E-3</v>
      </c>
      <c r="AU35" s="363">
        <v>3.3010434830701347E-3</v>
      </c>
      <c r="AV35" s="363">
        <v>3.0458479550780366E-3</v>
      </c>
      <c r="AW35" s="363">
        <v>3.2227294277071806E-3</v>
      </c>
      <c r="AX35" s="363">
        <v>2.4437208112687422E-3</v>
      </c>
      <c r="AY35" s="363">
        <v>1.7090267414957125E-3</v>
      </c>
      <c r="AZ35" s="363">
        <v>1.9046590434900253E-3</v>
      </c>
      <c r="BA35" s="363">
        <v>1.4683085900962776E-3</v>
      </c>
      <c r="BB35" s="363">
        <v>5.8393846933302608E-3</v>
      </c>
      <c r="BC35" s="363">
        <v>6.511444614209709E-3</v>
      </c>
      <c r="BD35" s="363">
        <v>6.8358552899458122E-3</v>
      </c>
      <c r="BE35" s="363">
        <v>8.1928714119548825E-3</v>
      </c>
      <c r="BF35" s="363">
        <v>7.8242223569839776E-3</v>
      </c>
    </row>
    <row r="36" spans="23:58" ht="18" customHeight="1">
      <c r="W36" s="623"/>
      <c r="X36" s="626"/>
      <c r="Y36" s="360" t="s">
        <v>359</v>
      </c>
      <c r="Z36" s="298" t="s">
        <v>55</v>
      </c>
      <c r="AA36" s="363" t="s">
        <v>514</v>
      </c>
      <c r="AB36" s="363" t="s">
        <v>514</v>
      </c>
      <c r="AC36" s="363">
        <v>4.4337189276429128E-4</v>
      </c>
      <c r="AD36" s="363">
        <v>5.8967547568799681E-4</v>
      </c>
      <c r="AE36" s="363">
        <v>6.9065762878567707E-4</v>
      </c>
      <c r="AF36" s="363">
        <v>6.6305908987284573E-4</v>
      </c>
      <c r="AG36" s="363">
        <v>6.557495007160942E-4</v>
      </c>
      <c r="AH36" s="363">
        <v>6.4703699042398819E-4</v>
      </c>
      <c r="AI36" s="363">
        <v>8.1082656768206743E-4</v>
      </c>
      <c r="AJ36" s="363">
        <v>2.8416362381183452E-3</v>
      </c>
      <c r="AK36" s="363">
        <v>5.8832705420356658E-3</v>
      </c>
      <c r="AL36" s="363">
        <v>5.601539900561581E-3</v>
      </c>
      <c r="AM36" s="363">
        <v>6.9618654915250136E-3</v>
      </c>
      <c r="AN36" s="363">
        <v>7.7863089880914581E-3</v>
      </c>
      <c r="AO36" s="363">
        <v>1.1843371523251838E-2</v>
      </c>
      <c r="AP36" s="363">
        <v>2.1871210288987461E-2</v>
      </c>
      <c r="AQ36" s="363">
        <v>3.7226763331347335E-2</v>
      </c>
      <c r="AR36" s="363">
        <v>5.0251862022020172E-2</v>
      </c>
      <c r="AS36" s="363">
        <v>5.3721313017946755E-2</v>
      </c>
      <c r="AT36" s="363">
        <v>5.751424368349696E-2</v>
      </c>
      <c r="AU36" s="363">
        <v>5.9288417920940598E-2</v>
      </c>
      <c r="AV36" s="363">
        <v>5.7125369212390281E-2</v>
      </c>
      <c r="AW36" s="363">
        <v>5.6649051480147525E-2</v>
      </c>
      <c r="AX36" s="363">
        <v>5.6169524036910501E-2</v>
      </c>
      <c r="AY36" s="363">
        <v>6.2287936580770087E-2</v>
      </c>
      <c r="AZ36" s="363">
        <v>6.1141569335405432E-2</v>
      </c>
      <c r="BA36" s="363">
        <v>6.3850874254092083E-2</v>
      </c>
      <c r="BB36" s="363">
        <v>6.6915040577056467E-2</v>
      </c>
      <c r="BC36" s="363">
        <v>6.7766451457302507E-2</v>
      </c>
      <c r="BD36" s="363">
        <v>6.5328785001515399E-2</v>
      </c>
      <c r="BE36" s="363">
        <v>6.2725102747739694E-2</v>
      </c>
      <c r="BF36" s="363">
        <v>6.8450148073185474E-2</v>
      </c>
    </row>
    <row r="37" spans="23:58" ht="18" customHeight="1">
      <c r="W37" s="623"/>
      <c r="X37" s="626"/>
      <c r="Y37" s="360" t="s">
        <v>360</v>
      </c>
      <c r="Z37" s="298" t="s">
        <v>55</v>
      </c>
      <c r="AA37" s="158" t="s">
        <v>92</v>
      </c>
      <c r="AB37" s="158" t="s">
        <v>92</v>
      </c>
      <c r="AC37" s="158" t="s">
        <v>92</v>
      </c>
      <c r="AD37" s="158" t="s">
        <v>92</v>
      </c>
      <c r="AE37" s="158" t="s">
        <v>92</v>
      </c>
      <c r="AF37" s="158" t="s">
        <v>92</v>
      </c>
      <c r="AG37" s="158" t="s">
        <v>92</v>
      </c>
      <c r="AH37" s="158" t="s">
        <v>92</v>
      </c>
      <c r="AI37" s="158" t="s">
        <v>92</v>
      </c>
      <c r="AJ37" s="158" t="s">
        <v>92</v>
      </c>
      <c r="AK37" s="158" t="s">
        <v>92</v>
      </c>
      <c r="AL37" s="158" t="s">
        <v>92</v>
      </c>
      <c r="AM37" s="158" t="s">
        <v>92</v>
      </c>
      <c r="AN37" s="158" t="s">
        <v>92</v>
      </c>
      <c r="AO37" s="158" t="s">
        <v>92</v>
      </c>
      <c r="AP37" s="158" t="s">
        <v>92</v>
      </c>
      <c r="AQ37" s="158" t="s">
        <v>92</v>
      </c>
      <c r="AR37" s="158" t="s">
        <v>92</v>
      </c>
      <c r="AS37" s="158" t="s">
        <v>92</v>
      </c>
      <c r="AT37" s="158" t="s">
        <v>92</v>
      </c>
      <c r="AU37" s="158" t="s">
        <v>92</v>
      </c>
      <c r="AV37" s="158" t="s">
        <v>92</v>
      </c>
      <c r="AW37" s="158" t="s">
        <v>92</v>
      </c>
      <c r="AX37" s="158" t="s">
        <v>92</v>
      </c>
      <c r="AY37" s="158" t="s">
        <v>92</v>
      </c>
      <c r="AZ37" s="158" t="s">
        <v>92</v>
      </c>
      <c r="BA37" s="158" t="s">
        <v>92</v>
      </c>
      <c r="BB37" s="158" t="s">
        <v>92</v>
      </c>
      <c r="BC37" s="158" t="s">
        <v>92</v>
      </c>
      <c r="BD37" s="158" t="s">
        <v>92</v>
      </c>
      <c r="BE37" s="158" t="s">
        <v>92</v>
      </c>
      <c r="BF37" s="158" t="s">
        <v>92</v>
      </c>
    </row>
    <row r="38" spans="23:58" ht="18" customHeight="1">
      <c r="W38" s="623"/>
      <c r="X38" s="626"/>
      <c r="Y38" s="362" t="s">
        <v>361</v>
      </c>
      <c r="Z38" s="298" t="s">
        <v>55</v>
      </c>
      <c r="AA38" s="363">
        <v>2.6624963995121346E-3</v>
      </c>
      <c r="AB38" s="363">
        <v>3.6219545614984893E-3</v>
      </c>
      <c r="AC38" s="363">
        <v>4.0537107343923493E-3</v>
      </c>
      <c r="AD38" s="363">
        <v>5.3249927990242692E-3</v>
      </c>
      <c r="AE38" s="363">
        <v>5.9486406043154005E-3</v>
      </c>
      <c r="AF38" s="363">
        <v>6.8989173484837038E-3</v>
      </c>
      <c r="AG38" s="363">
        <v>7.0574115735678134E-3</v>
      </c>
      <c r="AH38" s="363">
        <v>7.2641082421966924E-3</v>
      </c>
      <c r="AI38" s="363">
        <v>7.4755103874573217E-3</v>
      </c>
      <c r="AJ38" s="363">
        <v>9.1415934182654465E-3</v>
      </c>
      <c r="AK38" s="363">
        <v>1.2096893150968105E-2</v>
      </c>
      <c r="AL38" s="363">
        <v>1.3346067623939105E-2</v>
      </c>
      <c r="AM38" s="363">
        <v>1.4030714244323467E-2</v>
      </c>
      <c r="AN38" s="363">
        <v>1.4507219270449836E-2</v>
      </c>
      <c r="AO38" s="363">
        <v>1.4794178631199169E-2</v>
      </c>
      <c r="AP38" s="363">
        <v>1.7326051917555672E-2</v>
      </c>
      <c r="AQ38" s="363">
        <v>1.8925403944591308E-2</v>
      </c>
      <c r="AR38" s="363">
        <v>1.9589733923627891E-2</v>
      </c>
      <c r="AS38" s="363">
        <v>2.0547489761231951E-2</v>
      </c>
      <c r="AT38" s="363">
        <v>2.034275184250825E-2</v>
      </c>
      <c r="AU38" s="363">
        <v>1.9100903377521159E-2</v>
      </c>
      <c r="AV38" s="363">
        <v>1.9248033343099213E-2</v>
      </c>
      <c r="AW38" s="363">
        <v>1.908799721366029E-2</v>
      </c>
      <c r="AX38" s="363">
        <v>2.0312709864674101E-2</v>
      </c>
      <c r="AY38" s="363">
        <v>2.2603446066024432E-2</v>
      </c>
      <c r="AZ38" s="363">
        <v>2.2095734204108566E-2</v>
      </c>
      <c r="BA38" s="363">
        <v>2.3718013034809939E-2</v>
      </c>
      <c r="BB38" s="363">
        <v>2.4740633268695182E-2</v>
      </c>
      <c r="BC38" s="363">
        <v>2.7093253718119568E-2</v>
      </c>
      <c r="BD38" s="363">
        <v>2.8350989977973629E-2</v>
      </c>
      <c r="BE38" s="363">
        <v>2.8268465902644587E-2</v>
      </c>
      <c r="BF38" s="363">
        <v>2.9219315567284743E-2</v>
      </c>
    </row>
    <row r="39" spans="23:58" ht="18" customHeight="1">
      <c r="W39" s="623"/>
      <c r="X39" s="627"/>
      <c r="Y39" s="200" t="s">
        <v>362</v>
      </c>
      <c r="Z39" s="204" t="s">
        <v>55</v>
      </c>
      <c r="AA39" s="363">
        <v>5.8273599014897148E-2</v>
      </c>
      <c r="AB39" s="363">
        <v>5.8681415140585946E-2</v>
      </c>
      <c r="AC39" s="363">
        <v>5.7464345240645337E-2</v>
      </c>
      <c r="AD39" s="363">
        <v>5.0675072479649787E-2</v>
      </c>
      <c r="AE39" s="363">
        <v>5.1202242553360644E-2</v>
      </c>
      <c r="AF39" s="363">
        <v>5.1102570830733544E-2</v>
      </c>
      <c r="AG39" s="363">
        <v>5.0552419724869763E-2</v>
      </c>
      <c r="AH39" s="363">
        <v>5.2158200038857939E-2</v>
      </c>
      <c r="AI39" s="363">
        <v>4.9894442765773234E-2</v>
      </c>
      <c r="AJ39" s="363">
        <v>4.9692099052440618E-2</v>
      </c>
      <c r="AK39" s="363">
        <v>5.3405135006739005E-2</v>
      </c>
      <c r="AL39" s="363">
        <v>4.3944079265125821E-2</v>
      </c>
      <c r="AM39" s="363">
        <v>4.6549771939911555E-2</v>
      </c>
      <c r="AN39" s="363">
        <v>5.6901897654425271E-2</v>
      </c>
      <c r="AO39" s="363">
        <v>5.961533505806331E-2</v>
      </c>
      <c r="AP39" s="363">
        <v>6.1157899136131927E-2</v>
      </c>
      <c r="AQ39" s="363">
        <v>6.213566934748356E-2</v>
      </c>
      <c r="AR39" s="363">
        <v>5.9637210647925362E-2</v>
      </c>
      <c r="AS39" s="363">
        <v>6.5861278902583933E-2</v>
      </c>
      <c r="AT39" s="363">
        <v>6.72702719974487E-2</v>
      </c>
      <c r="AU39" s="363">
        <v>6.7722784315496554E-2</v>
      </c>
      <c r="AV39" s="363">
        <v>6.9683284544937787E-2</v>
      </c>
      <c r="AW39" s="363">
        <v>7.130389892701243E-2</v>
      </c>
      <c r="AX39" s="363">
        <v>7.4203402017297596E-2</v>
      </c>
      <c r="AY39" s="363">
        <v>7.902955461491018E-2</v>
      </c>
      <c r="AZ39" s="363">
        <v>7.6837894779063137E-2</v>
      </c>
      <c r="BA39" s="363">
        <v>7.4995608845788014E-2</v>
      </c>
      <c r="BB39" s="363">
        <v>7.830774100646179E-2</v>
      </c>
      <c r="BC39" s="363">
        <v>7.7832921128384011E-2</v>
      </c>
      <c r="BD39" s="363">
        <v>8.2849195103384426E-2</v>
      </c>
      <c r="BE39" s="363">
        <v>8.0491783756037077E-2</v>
      </c>
      <c r="BF39" s="363">
        <v>7.7645639103536113E-2</v>
      </c>
    </row>
    <row r="40" spans="23:58" ht="18" customHeight="1" thickBot="1">
      <c r="W40" s="623"/>
      <c r="X40" s="199" t="s">
        <v>363</v>
      </c>
      <c r="Y40" s="203" t="s">
        <v>364</v>
      </c>
      <c r="Z40" s="199" t="s">
        <v>55</v>
      </c>
      <c r="AA40" s="160">
        <v>1.2017733642744066</v>
      </c>
      <c r="AB40" s="160">
        <v>1.2476040691554924</v>
      </c>
      <c r="AC40" s="160">
        <v>1.2538313338658704</v>
      </c>
      <c r="AD40" s="160">
        <v>1.2608990057986502</v>
      </c>
      <c r="AE40" s="160">
        <v>1.2753327707976803</v>
      </c>
      <c r="AF40" s="160">
        <v>1.3289181084715391</v>
      </c>
      <c r="AG40" s="160">
        <v>1.3607681706963899</v>
      </c>
      <c r="AH40" s="160">
        <v>1.4111016549944579</v>
      </c>
      <c r="AI40" s="160">
        <v>1.4590812527129031</v>
      </c>
      <c r="AJ40" s="160">
        <v>1.4788386566793146</v>
      </c>
      <c r="AK40" s="160">
        <v>1.5579320725800903</v>
      </c>
      <c r="AL40" s="160">
        <v>1.6121557316746431</v>
      </c>
      <c r="AM40" s="160">
        <v>1.2076369019997064</v>
      </c>
      <c r="AN40" s="160">
        <v>1.2021582308061676</v>
      </c>
      <c r="AO40" s="160">
        <v>1.1655554202233258</v>
      </c>
      <c r="AP40" s="160">
        <v>1.1434849397629052</v>
      </c>
      <c r="AQ40" s="160">
        <v>1.1193691423340784</v>
      </c>
      <c r="AR40" s="160">
        <v>1.0703804193782436</v>
      </c>
      <c r="AS40" s="160">
        <v>1.0400294555203229</v>
      </c>
      <c r="AT40" s="160">
        <v>0.96178383069911388</v>
      </c>
      <c r="AU40" s="160">
        <v>0.94825148043835916</v>
      </c>
      <c r="AV40" s="160">
        <v>0.94457384335414096</v>
      </c>
      <c r="AW40" s="160">
        <v>0.99705387559627134</v>
      </c>
      <c r="AX40" s="160">
        <v>0.96616800358604293</v>
      </c>
      <c r="AY40" s="160">
        <v>0.95565488979585822</v>
      </c>
      <c r="AZ40" s="160">
        <v>0.90772274229239736</v>
      </c>
      <c r="BA40" s="160">
        <v>1.0341539877190584</v>
      </c>
      <c r="BB40" s="160">
        <v>1.0404015429001101</v>
      </c>
      <c r="BC40" s="160">
        <v>0.96060089134679949</v>
      </c>
      <c r="BD40" s="160">
        <v>0.97913849262385089</v>
      </c>
      <c r="BE40" s="160">
        <v>0.94067922128313808</v>
      </c>
      <c r="BF40" s="160">
        <v>0.92682524582279946</v>
      </c>
    </row>
    <row r="41" spans="23:58" ht="18" customHeight="1" thickTop="1" thickBot="1">
      <c r="W41" s="623"/>
      <c r="X41" s="628" t="s">
        <v>50</v>
      </c>
      <c r="Y41" s="629"/>
      <c r="Z41" s="105" t="s">
        <v>55</v>
      </c>
      <c r="AA41" s="161">
        <f>SUM(AA30:AA40)</f>
        <v>1.2714508789650494</v>
      </c>
      <c r="AB41" s="161">
        <f t="shared" ref="AB41:BE41" si="6">SUM(AB30:AB40)</f>
        <v>1.3172798113865896</v>
      </c>
      <c r="AC41" s="161">
        <f t="shared" si="6"/>
        <v>1.3204526472997005</v>
      </c>
      <c r="AD41" s="161">
        <f t="shared" si="6"/>
        <v>1.3266689388830522</v>
      </c>
      <c r="AE41" s="161">
        <f t="shared" si="6"/>
        <v>1.340865207887604</v>
      </c>
      <c r="AF41" s="161">
        <f t="shared" si="6"/>
        <v>1.3944728815183252</v>
      </c>
      <c r="AG41" s="161">
        <f t="shared" si="6"/>
        <v>1.4259490820199723</v>
      </c>
      <c r="AH41" s="161">
        <f t="shared" si="6"/>
        <v>1.4822341445441101</v>
      </c>
      <c r="AI41" s="161">
        <f t="shared" si="6"/>
        <v>1.5270985703644211</v>
      </c>
      <c r="AJ41" s="161">
        <f t="shared" si="6"/>
        <v>1.5491356351872321</v>
      </c>
      <c r="AK41" s="161">
        <f t="shared" si="6"/>
        <v>1.6379127267135878</v>
      </c>
      <c r="AL41" s="161">
        <f t="shared" si="6"/>
        <v>1.6820261037788975</v>
      </c>
      <c r="AM41" s="161">
        <f t="shared" si="6"/>
        <v>1.2850185521395741</v>
      </c>
      <c r="AN41" s="161">
        <f t="shared" si="6"/>
        <v>1.2922242992809243</v>
      </c>
      <c r="AO41" s="161">
        <f t="shared" si="6"/>
        <v>1.2596817654596961</v>
      </c>
      <c r="AP41" s="161">
        <f t="shared" si="6"/>
        <v>1.2494464631325264</v>
      </c>
      <c r="AQ41" s="161">
        <f t="shared" si="6"/>
        <v>1.2433273992211402</v>
      </c>
      <c r="AR41" s="161">
        <f t="shared" si="6"/>
        <v>1.2042580755547501</v>
      </c>
      <c r="AS41" s="161">
        <f t="shared" si="6"/>
        <v>1.1855526430820102</v>
      </c>
      <c r="AT41" s="161">
        <f t="shared" si="6"/>
        <v>1.1119272974454169</v>
      </c>
      <c r="AU41" s="161">
        <f t="shared" si="6"/>
        <v>1.0994206348779723</v>
      </c>
      <c r="AV41" s="161">
        <f t="shared" si="6"/>
        <v>1.0952769390137571</v>
      </c>
      <c r="AW41" s="161">
        <f t="shared" si="6"/>
        <v>1.1489292748049182</v>
      </c>
      <c r="AX41" s="161">
        <f t="shared" si="6"/>
        <v>1.1208571633657625</v>
      </c>
      <c r="AY41" s="161">
        <f t="shared" si="6"/>
        <v>1.1230554126569556</v>
      </c>
      <c r="AZ41" s="161">
        <f t="shared" si="6"/>
        <v>1.0714587026211462</v>
      </c>
      <c r="BA41" s="161">
        <f t="shared" si="6"/>
        <v>1.1999809348124701</v>
      </c>
      <c r="BB41" s="161">
        <f t="shared" si="6"/>
        <v>1.2182439221272401</v>
      </c>
      <c r="BC41" s="161">
        <f t="shared" si="6"/>
        <v>1.1418603206491582</v>
      </c>
      <c r="BD41" s="161">
        <f t="shared" si="6"/>
        <v>1.1643871303333153</v>
      </c>
      <c r="BE41" s="161">
        <f t="shared" si="6"/>
        <v>1.1207037604061973</v>
      </c>
      <c r="BF41" s="161">
        <f t="shared" ref="BF41" si="7">SUM(BF30:BF40)</f>
        <v>1.1099981736329041</v>
      </c>
    </row>
    <row r="42" spans="23:58" ht="18" customHeight="1" thickTop="1">
      <c r="W42" s="623"/>
      <c r="X42" s="630"/>
      <c r="Y42" s="631"/>
      <c r="Z42" s="106" t="s">
        <v>365</v>
      </c>
      <c r="AA42" s="159">
        <f>AA41*GWP_N2O</f>
        <v>378.89236193158473</v>
      </c>
      <c r="AB42" s="159">
        <f t="shared" ref="AB42:BE42" si="8">AB41*GWP_N2O</f>
        <v>392.54938379320367</v>
      </c>
      <c r="AC42" s="159">
        <f t="shared" si="8"/>
        <v>393.49488889531074</v>
      </c>
      <c r="AD42" s="159">
        <f t="shared" si="8"/>
        <v>395.34734378714955</v>
      </c>
      <c r="AE42" s="159">
        <f t="shared" si="8"/>
        <v>399.57783195050598</v>
      </c>
      <c r="AF42" s="159">
        <f t="shared" si="8"/>
        <v>415.55291869246088</v>
      </c>
      <c r="AG42" s="159">
        <f t="shared" si="8"/>
        <v>424.93282644195176</v>
      </c>
      <c r="AH42" s="159">
        <f t="shared" si="8"/>
        <v>441.70577507414481</v>
      </c>
      <c r="AI42" s="159">
        <f t="shared" si="8"/>
        <v>455.07537396859749</v>
      </c>
      <c r="AJ42" s="159">
        <f t="shared" si="8"/>
        <v>461.64241928579514</v>
      </c>
      <c r="AK42" s="159">
        <f t="shared" si="8"/>
        <v>488.09799256064917</v>
      </c>
      <c r="AL42" s="159">
        <f t="shared" si="8"/>
        <v>501.24377892611147</v>
      </c>
      <c r="AM42" s="159">
        <f t="shared" si="8"/>
        <v>382.93552853759309</v>
      </c>
      <c r="AN42" s="159">
        <f t="shared" si="8"/>
        <v>385.08284118571544</v>
      </c>
      <c r="AO42" s="159">
        <f t="shared" si="8"/>
        <v>375.38516610698946</v>
      </c>
      <c r="AP42" s="159">
        <f t="shared" si="8"/>
        <v>372.33504601349284</v>
      </c>
      <c r="AQ42" s="159">
        <f t="shared" si="8"/>
        <v>370.5115649678998</v>
      </c>
      <c r="AR42" s="159">
        <f t="shared" si="8"/>
        <v>358.86890651531553</v>
      </c>
      <c r="AS42" s="159">
        <f t="shared" si="8"/>
        <v>353.29468763843903</v>
      </c>
      <c r="AT42" s="159">
        <f t="shared" si="8"/>
        <v>331.3543346387342</v>
      </c>
      <c r="AU42" s="159">
        <f t="shared" si="8"/>
        <v>327.62734919363572</v>
      </c>
      <c r="AV42" s="159">
        <f t="shared" si="8"/>
        <v>326.39252782609964</v>
      </c>
      <c r="AW42" s="159">
        <f t="shared" si="8"/>
        <v>342.38092389186562</v>
      </c>
      <c r="AX42" s="159">
        <f t="shared" si="8"/>
        <v>334.01543468299724</v>
      </c>
      <c r="AY42" s="159">
        <f t="shared" si="8"/>
        <v>334.67051297177278</v>
      </c>
      <c r="AZ42" s="159">
        <f t="shared" si="8"/>
        <v>319.29469338110158</v>
      </c>
      <c r="BA42" s="159">
        <f t="shared" si="8"/>
        <v>357.59431857411613</v>
      </c>
      <c r="BB42" s="159">
        <f t="shared" si="8"/>
        <v>363.03668879391756</v>
      </c>
      <c r="BC42" s="159">
        <f t="shared" si="8"/>
        <v>340.27437555344915</v>
      </c>
      <c r="BD42" s="159">
        <f t="shared" si="8"/>
        <v>346.98736483932794</v>
      </c>
      <c r="BE42" s="159">
        <f t="shared" si="8"/>
        <v>333.96972060104679</v>
      </c>
      <c r="BF42" s="159">
        <f t="shared" ref="BF42" si="9">BF41*GWP_N2O</f>
        <v>330.77945574260542</v>
      </c>
    </row>
  </sheetData>
  <mergeCells count="13">
    <mergeCell ref="X4:Y4"/>
    <mergeCell ref="W5:W16"/>
    <mergeCell ref="X5:X7"/>
    <mergeCell ref="X8:X14"/>
    <mergeCell ref="X16:Y16"/>
    <mergeCell ref="W30:W42"/>
    <mergeCell ref="X30:X32"/>
    <mergeCell ref="X33:X39"/>
    <mergeCell ref="X41:Y42"/>
    <mergeCell ref="W17:W29"/>
    <mergeCell ref="X28:Y29"/>
    <mergeCell ref="X17:X19"/>
    <mergeCell ref="X20:X26"/>
  </mergeCells>
  <phoneticPr fontId="4"/>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dimension ref="B1:BF34"/>
  <sheetViews>
    <sheetView zoomScaleNormal="100" workbookViewId="0">
      <pane xSplit="26" ySplit="4" topLeftCell="AA5" activePane="bottomRight" state="frozen"/>
      <selection pane="topRight"/>
      <selection pane="bottomLeft"/>
      <selection pane="bottomRight"/>
    </sheetView>
  </sheetViews>
  <sheetFormatPr defaultColWidth="18.7265625" defaultRowHeight="12.75" customHeight="1" outlineLevelCol="1"/>
  <cols>
    <col min="1" max="1" width="3.26953125" style="2" customWidth="1"/>
    <col min="2" max="20" width="3.26953125" style="2" hidden="1" customWidth="1"/>
    <col min="21" max="21" width="5.7265625" style="2" customWidth="1"/>
    <col min="22" max="22" width="3" style="2" customWidth="1"/>
    <col min="23" max="23" width="5.453125" style="2" customWidth="1"/>
    <col min="24" max="24" width="15.7265625" style="2" customWidth="1"/>
    <col min="25" max="25" width="28.1796875" style="2" customWidth="1"/>
    <col min="26" max="26" width="12" style="2" customWidth="1"/>
    <col min="27" max="27" width="6.26953125" style="2" customWidth="1"/>
    <col min="28" max="31" width="6.26953125" style="2" customWidth="1" outlineLevel="1"/>
    <col min="32" max="32" width="6.26953125" style="2" customWidth="1"/>
    <col min="33" max="36" width="6.26953125" style="2" customWidth="1" outlineLevel="1"/>
    <col min="37" max="37" width="6.26953125" style="2" customWidth="1"/>
    <col min="38" max="41" width="6.26953125" style="2" customWidth="1" outlineLevel="1"/>
    <col min="42" max="42" width="6.26953125" style="2" customWidth="1"/>
    <col min="43" max="46" width="6.26953125" style="2" customWidth="1" outlineLevel="1"/>
    <col min="47" max="47" width="6.26953125" style="2" customWidth="1"/>
    <col min="48" max="51" width="6.26953125" style="2" customWidth="1" outlineLevel="1"/>
    <col min="52" max="58" width="6.26953125" style="2" customWidth="1"/>
    <col min="59" max="16384" width="18.7265625" style="2"/>
  </cols>
  <sheetData>
    <row r="1" spans="21:58" ht="17.5">
      <c r="U1" s="248" t="s">
        <v>367</v>
      </c>
    </row>
    <row r="2" spans="21:58" ht="14">
      <c r="AB2" s="13"/>
      <c r="AC2" s="13"/>
      <c r="AD2" s="13"/>
      <c r="AE2" s="13"/>
      <c r="AF2" s="13"/>
      <c r="AG2" s="13"/>
      <c r="AH2" s="13"/>
      <c r="AI2" s="13"/>
      <c r="AJ2" s="13"/>
      <c r="AK2" s="13"/>
      <c r="AL2" s="13"/>
      <c r="AM2" s="13"/>
      <c r="AN2" s="13"/>
    </row>
    <row r="3" spans="21:58" ht="20.5">
      <c r="U3" s="25" t="s">
        <v>75</v>
      </c>
      <c r="V3" s="14">
        <v>63</v>
      </c>
      <c r="W3" s="218" t="s">
        <v>368</v>
      </c>
      <c r="X3" s="82"/>
      <c r="AB3" s="13"/>
      <c r="AC3" s="13"/>
      <c r="AD3" s="13"/>
      <c r="AE3" s="13"/>
      <c r="AF3" s="13"/>
      <c r="AG3" s="13"/>
      <c r="AH3" s="13"/>
      <c r="AI3" s="13"/>
      <c r="AJ3" s="13"/>
      <c r="AK3" s="13"/>
      <c r="AL3" s="13"/>
      <c r="AM3" s="13"/>
      <c r="AN3" s="13"/>
    </row>
    <row r="4" spans="21:58" ht="14">
      <c r="W4" s="266" t="s">
        <v>19</v>
      </c>
      <c r="X4" s="267" t="s">
        <v>369</v>
      </c>
      <c r="Y4" s="268"/>
      <c r="Z4" s="266" t="s">
        <v>21</v>
      </c>
      <c r="AA4" s="266">
        <v>1990</v>
      </c>
      <c r="AB4" s="266">
        <f t="shared" ref="AB4:BF4" si="0">AA4+1</f>
        <v>1991</v>
      </c>
      <c r="AC4" s="266">
        <f t="shared" si="0"/>
        <v>1992</v>
      </c>
      <c r="AD4" s="266">
        <f t="shared" si="0"/>
        <v>1993</v>
      </c>
      <c r="AE4" s="266">
        <f t="shared" si="0"/>
        <v>1994</v>
      </c>
      <c r="AF4" s="266">
        <f t="shared" si="0"/>
        <v>1995</v>
      </c>
      <c r="AG4" s="266">
        <f t="shared" si="0"/>
        <v>1996</v>
      </c>
      <c r="AH4" s="266">
        <f t="shared" si="0"/>
        <v>1997</v>
      </c>
      <c r="AI4" s="266">
        <f t="shared" si="0"/>
        <v>1998</v>
      </c>
      <c r="AJ4" s="266">
        <f t="shared" si="0"/>
        <v>1999</v>
      </c>
      <c r="AK4" s="266">
        <f t="shared" si="0"/>
        <v>2000</v>
      </c>
      <c r="AL4" s="266">
        <f t="shared" si="0"/>
        <v>2001</v>
      </c>
      <c r="AM4" s="266">
        <f t="shared" si="0"/>
        <v>2002</v>
      </c>
      <c r="AN4" s="266">
        <f t="shared" si="0"/>
        <v>2003</v>
      </c>
      <c r="AO4" s="266">
        <f t="shared" si="0"/>
        <v>2004</v>
      </c>
      <c r="AP4" s="266">
        <f t="shared" si="0"/>
        <v>2005</v>
      </c>
      <c r="AQ4" s="266">
        <f t="shared" si="0"/>
        <v>2006</v>
      </c>
      <c r="AR4" s="266">
        <f t="shared" si="0"/>
        <v>2007</v>
      </c>
      <c r="AS4" s="266">
        <f t="shared" si="0"/>
        <v>2008</v>
      </c>
      <c r="AT4" s="266">
        <f t="shared" si="0"/>
        <v>2009</v>
      </c>
      <c r="AU4" s="266">
        <f t="shared" si="0"/>
        <v>2010</v>
      </c>
      <c r="AV4" s="266">
        <f t="shared" si="0"/>
        <v>2011</v>
      </c>
      <c r="AW4" s="266">
        <f t="shared" si="0"/>
        <v>2012</v>
      </c>
      <c r="AX4" s="266">
        <f t="shared" si="0"/>
        <v>2013</v>
      </c>
      <c r="AY4" s="266">
        <f t="shared" si="0"/>
        <v>2014</v>
      </c>
      <c r="AZ4" s="266">
        <f t="shared" si="0"/>
        <v>2015</v>
      </c>
      <c r="BA4" s="266">
        <f t="shared" si="0"/>
        <v>2016</v>
      </c>
      <c r="BB4" s="266">
        <f t="shared" si="0"/>
        <v>2017</v>
      </c>
      <c r="BC4" s="266">
        <f t="shared" si="0"/>
        <v>2018</v>
      </c>
      <c r="BD4" s="266">
        <f t="shared" si="0"/>
        <v>2019</v>
      </c>
      <c r="BE4" s="266">
        <f t="shared" si="0"/>
        <v>2020</v>
      </c>
      <c r="BF4" s="266">
        <f t="shared" si="0"/>
        <v>2021</v>
      </c>
    </row>
    <row r="5" spans="21:58" ht="17.25" customHeight="1">
      <c r="W5" s="641" t="s">
        <v>22</v>
      </c>
      <c r="X5" s="2" t="s">
        <v>370</v>
      </c>
      <c r="Y5" s="265" t="s">
        <v>371</v>
      </c>
      <c r="Z5" s="641" t="s">
        <v>24</v>
      </c>
      <c r="AA5" s="194">
        <v>5.4312407853828573</v>
      </c>
      <c r="AB5" s="194">
        <v>5.0666596531792125</v>
      </c>
      <c r="AC5" s="194">
        <v>4.1800786948082047</v>
      </c>
      <c r="AD5" s="194">
        <v>3.5679443211142865</v>
      </c>
      <c r="AE5" s="194">
        <v>3.1088128255755594</v>
      </c>
      <c r="AF5" s="194">
        <v>2.5086419653006766</v>
      </c>
      <c r="AG5" s="194">
        <v>2.2138469586239364</v>
      </c>
      <c r="AH5" s="194">
        <v>2.0674287794782669</v>
      </c>
      <c r="AI5" s="194">
        <v>1.9102468269476611</v>
      </c>
      <c r="AJ5" s="194">
        <v>1.8390033343592946</v>
      </c>
      <c r="AK5" s="194">
        <v>1.6646844313158615</v>
      </c>
      <c r="AL5" s="194">
        <v>1.422951197564732</v>
      </c>
      <c r="AM5" s="194">
        <v>0.7986206483992162</v>
      </c>
      <c r="AN5" s="194">
        <v>0.69119199404006526</v>
      </c>
      <c r="AO5" s="194">
        <v>0.6819211426458397</v>
      </c>
      <c r="AP5" s="194">
        <v>0.64941171147742816</v>
      </c>
      <c r="AQ5" s="194">
        <v>0.62552180886329289</v>
      </c>
      <c r="AR5" s="194">
        <v>0.58632961382916837</v>
      </c>
      <c r="AS5" s="194">
        <v>0.56384185447992585</v>
      </c>
      <c r="AT5" s="194">
        <v>0.5557738181118389</v>
      </c>
      <c r="AU5" s="194">
        <v>0.54371149374680139</v>
      </c>
      <c r="AV5" s="194">
        <v>0.5293106906559133</v>
      </c>
      <c r="AW5" s="194">
        <v>0.52052584176410721</v>
      </c>
      <c r="AX5" s="194">
        <v>0.51354714729229534</v>
      </c>
      <c r="AY5" s="194">
        <v>0.51416206560925681</v>
      </c>
      <c r="AZ5" s="194">
        <v>0.50268863215438109</v>
      </c>
      <c r="BA5" s="194">
        <v>0.49853927720430175</v>
      </c>
      <c r="BB5" s="194">
        <v>0.50562352042634739</v>
      </c>
      <c r="BC5" s="194">
        <v>0.45041668942323743</v>
      </c>
      <c r="BD5" s="194">
        <v>0.43077410378243775</v>
      </c>
      <c r="BE5" s="194">
        <v>0.42411019581052734</v>
      </c>
      <c r="BF5" s="194">
        <v>0.41397259106160372</v>
      </c>
    </row>
    <row r="6" spans="21:58" ht="14">
      <c r="W6" s="641"/>
      <c r="Y6" s="263" t="s">
        <v>373</v>
      </c>
      <c r="Z6" s="641"/>
      <c r="AA6" s="364">
        <v>0.46622311085372004</v>
      </c>
      <c r="AB6" s="364">
        <v>0.57530377242056163</v>
      </c>
      <c r="AC6" s="364">
        <v>0.65227408216556826</v>
      </c>
      <c r="AD6" s="364">
        <v>0.76567272083583116</v>
      </c>
      <c r="AE6" s="364">
        <v>0.90197541709960904</v>
      </c>
      <c r="AF6" s="364">
        <v>1.0264361979958123</v>
      </c>
      <c r="AG6" s="364">
        <v>1.120196315240416</v>
      </c>
      <c r="AH6" s="364">
        <v>1.2428334363118376</v>
      </c>
      <c r="AI6" s="364">
        <v>1.2739707740227943</v>
      </c>
      <c r="AJ6" s="364">
        <v>1.3769145205223521</v>
      </c>
      <c r="AK6" s="364">
        <v>1.5621644200247484</v>
      </c>
      <c r="AL6" s="364">
        <v>1.5725153175952307</v>
      </c>
      <c r="AM6" s="364">
        <v>1.6374589015902499</v>
      </c>
      <c r="AN6" s="364">
        <v>1.6493201877862631</v>
      </c>
      <c r="AO6" s="364">
        <v>1.6098472681643576</v>
      </c>
      <c r="AP6" s="364">
        <v>1.5500864206563036</v>
      </c>
      <c r="AQ6" s="364">
        <v>1.560833903801061</v>
      </c>
      <c r="AR6" s="364">
        <v>1.7248868343003845</v>
      </c>
      <c r="AS6" s="364">
        <v>1.6591558911684308</v>
      </c>
      <c r="AT6" s="364">
        <v>1.5836268774994686</v>
      </c>
      <c r="AU6" s="364">
        <v>1.6604087928600622</v>
      </c>
      <c r="AV6" s="364">
        <v>1.7534552489059176</v>
      </c>
      <c r="AW6" s="364">
        <v>1.9443588356687858</v>
      </c>
      <c r="AX6" s="364">
        <v>2.1177115842460248</v>
      </c>
      <c r="AY6" s="364">
        <v>2.1775365549717978</v>
      </c>
      <c r="AZ6" s="364">
        <v>2.2381969812446703</v>
      </c>
      <c r="BA6" s="364">
        <v>2.468284316847674</v>
      </c>
      <c r="BB6" s="364">
        <v>2.6165424140290585</v>
      </c>
      <c r="BC6" s="364">
        <v>2.7686783372966621</v>
      </c>
      <c r="BD6" s="364">
        <v>2.9540986415395176</v>
      </c>
      <c r="BE6" s="364">
        <v>2.8170968061962101</v>
      </c>
      <c r="BF6" s="364">
        <v>3.0164026766548284</v>
      </c>
    </row>
    <row r="7" spans="21:58" ht="27">
      <c r="W7" s="641"/>
      <c r="Y7" s="79" t="s">
        <v>374</v>
      </c>
      <c r="Z7" s="641"/>
      <c r="AA7" s="194" t="s">
        <v>514</v>
      </c>
      <c r="AB7" s="194" t="s">
        <v>514</v>
      </c>
      <c r="AC7" s="194" t="s">
        <v>514</v>
      </c>
      <c r="AD7" s="194" t="s">
        <v>514</v>
      </c>
      <c r="AE7" s="194" t="s">
        <v>514</v>
      </c>
      <c r="AF7" s="194" t="s">
        <v>514</v>
      </c>
      <c r="AG7" s="194" t="s">
        <v>514</v>
      </c>
      <c r="AH7" s="194" t="s">
        <v>514</v>
      </c>
      <c r="AI7" s="194" t="s">
        <v>514</v>
      </c>
      <c r="AJ7" s="194" t="s">
        <v>515</v>
      </c>
      <c r="AK7" s="194" t="s">
        <v>514</v>
      </c>
      <c r="AL7" s="194" t="s">
        <v>514</v>
      </c>
      <c r="AM7" s="194" t="s">
        <v>514</v>
      </c>
      <c r="AN7" s="194" t="s">
        <v>514</v>
      </c>
      <c r="AO7" s="194" t="s">
        <v>514</v>
      </c>
      <c r="AP7" s="194" t="s">
        <v>514</v>
      </c>
      <c r="AQ7" s="194" t="s">
        <v>514</v>
      </c>
      <c r="AR7" s="194" t="s">
        <v>514</v>
      </c>
      <c r="AS7" s="194" t="s">
        <v>514</v>
      </c>
      <c r="AT7" s="194" t="s">
        <v>514</v>
      </c>
      <c r="AU7" s="194" t="s">
        <v>514</v>
      </c>
      <c r="AV7" s="194" t="s">
        <v>514</v>
      </c>
      <c r="AW7" s="194" t="s">
        <v>514</v>
      </c>
      <c r="AX7" s="194" t="s">
        <v>514</v>
      </c>
      <c r="AY7" s="194" t="s">
        <v>514</v>
      </c>
      <c r="AZ7" s="194" t="s">
        <v>514</v>
      </c>
      <c r="BA7" s="194" t="s">
        <v>514</v>
      </c>
      <c r="BB7" s="194" t="s">
        <v>514</v>
      </c>
      <c r="BC7" s="194" t="s">
        <v>514</v>
      </c>
      <c r="BD7" s="194" t="s">
        <v>514</v>
      </c>
      <c r="BE7" s="194" t="s">
        <v>514</v>
      </c>
      <c r="BF7" s="194" t="s">
        <v>514</v>
      </c>
    </row>
    <row r="8" spans="21:58" ht="14">
      <c r="W8" s="641"/>
      <c r="X8" s="141" t="s">
        <v>375</v>
      </c>
      <c r="Y8" s="294" t="s">
        <v>376</v>
      </c>
      <c r="Z8" s="641"/>
      <c r="AA8" s="365">
        <v>3.4550849695682444E-2</v>
      </c>
      <c r="AB8" s="365">
        <v>3.6921511884456464E-2</v>
      </c>
      <c r="AC8" s="365">
        <v>3.8282847185516222E-2</v>
      </c>
      <c r="AD8" s="365">
        <v>3.5390743918508376E-2</v>
      </c>
      <c r="AE8" s="365">
        <v>3.4441755339620767E-2</v>
      </c>
      <c r="AF8" s="365">
        <v>3.3301389067850989E-2</v>
      </c>
      <c r="AG8" s="365">
        <v>3.2738374782977163E-2</v>
      </c>
      <c r="AH8" s="365">
        <v>3.3751653754233987E-2</v>
      </c>
      <c r="AI8" s="365">
        <v>3.2532487233705047E-2</v>
      </c>
      <c r="AJ8" s="365">
        <v>3.1273413041804858E-2</v>
      </c>
      <c r="AK8" s="365">
        <v>3.1961821367620442E-2</v>
      </c>
      <c r="AL8" s="365">
        <v>2.8068653229842568E-2</v>
      </c>
      <c r="AM8" s="365">
        <v>3.0056098170716718E-2</v>
      </c>
      <c r="AN8" s="365">
        <v>3.2883124293836469E-2</v>
      </c>
      <c r="AO8" s="365">
        <v>3.7121890209588823E-2</v>
      </c>
      <c r="AP8" s="365">
        <v>4.3032496240822268E-2</v>
      </c>
      <c r="AQ8" s="365">
        <v>4.0555524609473217E-2</v>
      </c>
      <c r="AR8" s="365">
        <v>3.8357486501642543E-2</v>
      </c>
      <c r="AS8" s="365">
        <v>3.6996328868655365E-2</v>
      </c>
      <c r="AT8" s="365">
        <v>3.3495373639476606E-2</v>
      </c>
      <c r="AU8" s="365">
        <v>3.2635048367280026E-2</v>
      </c>
      <c r="AV8" s="365">
        <v>3.1593099267147401E-2</v>
      </c>
      <c r="AW8" s="365">
        <v>3.1301282141748002E-2</v>
      </c>
      <c r="AX8" s="365">
        <v>2.8891618755760792E-2</v>
      </c>
      <c r="AY8" s="365">
        <v>2.6570395474236279E-2</v>
      </c>
      <c r="AZ8" s="365">
        <v>2.4325606794572227E-2</v>
      </c>
      <c r="BA8" s="365">
        <v>2.2627676699958733E-2</v>
      </c>
      <c r="BB8" s="365">
        <v>2.118791456356782E-2</v>
      </c>
      <c r="BC8" s="365">
        <v>2.0262933043318304E-2</v>
      </c>
      <c r="BD8" s="365">
        <v>2.1076907520300649E-2</v>
      </c>
      <c r="BE8" s="365">
        <v>2.3887203172188509E-2</v>
      </c>
      <c r="BF8" s="365">
        <v>1.9520119075091637E-2</v>
      </c>
    </row>
    <row r="9" spans="21:58" ht="14">
      <c r="W9" s="641"/>
      <c r="X9" s="277" t="s">
        <v>377</v>
      </c>
      <c r="Y9" s="366" t="s">
        <v>378</v>
      </c>
      <c r="Z9" s="641"/>
      <c r="AA9" s="364">
        <v>0.63219500400000006</v>
      </c>
      <c r="AB9" s="364">
        <v>0.66106036300000004</v>
      </c>
      <c r="AC9" s="364">
        <v>0.65247636899999994</v>
      </c>
      <c r="AD9" s="364">
        <v>0.67935444299999992</v>
      </c>
      <c r="AE9" s="364">
        <v>0.69196229399999998</v>
      </c>
      <c r="AF9" s="364">
        <v>0.68418083000000007</v>
      </c>
      <c r="AG9" s="364">
        <v>0.67486674599999996</v>
      </c>
      <c r="AH9" s="364">
        <v>0.70428262799999997</v>
      </c>
      <c r="AI9" s="364">
        <v>0.70444422800000006</v>
      </c>
      <c r="AJ9" s="364">
        <v>0.71100323599999993</v>
      </c>
      <c r="AK9" s="364">
        <v>0.7689395189999999</v>
      </c>
      <c r="AL9" s="364">
        <v>0.761747281</v>
      </c>
      <c r="AM9" s="364">
        <v>0.84732388199999997</v>
      </c>
      <c r="AN9" s="364">
        <v>0.86793339599999997</v>
      </c>
      <c r="AO9" s="364">
        <v>0.91058477500000001</v>
      </c>
      <c r="AP9" s="364">
        <v>0.97132564100000007</v>
      </c>
      <c r="AQ9" s="364">
        <v>1.056721961</v>
      </c>
      <c r="AR9" s="364">
        <v>1.168141007</v>
      </c>
      <c r="AS9" s="364">
        <v>1.162236168</v>
      </c>
      <c r="AT9" s="364">
        <v>1.114577567</v>
      </c>
      <c r="AU9" s="364">
        <v>1.0473778760000001</v>
      </c>
      <c r="AV9" s="364">
        <v>1.0444945319999999</v>
      </c>
      <c r="AW9" s="364">
        <v>0.99428097900000001</v>
      </c>
      <c r="AX9" s="364">
        <v>0.91909376799999998</v>
      </c>
      <c r="AY9" s="364">
        <v>0.85752709799999993</v>
      </c>
      <c r="AZ9" s="364">
        <v>0.84827571299999993</v>
      </c>
      <c r="BA9" s="364">
        <v>0.87523665900000003</v>
      </c>
      <c r="BB9" s="364">
        <v>0.91779738599999994</v>
      </c>
      <c r="BC9" s="364">
        <v>0.835005251</v>
      </c>
      <c r="BD9" s="364">
        <v>0.77436443399999988</v>
      </c>
      <c r="BE9" s="364">
        <v>0.72038257299999997</v>
      </c>
      <c r="BF9" s="364">
        <v>0.71155412299999998</v>
      </c>
    </row>
    <row r="10" spans="21:58" ht="14">
      <c r="W10" s="641"/>
      <c r="X10" s="78"/>
      <c r="Y10" s="263" t="s">
        <v>379</v>
      </c>
      <c r="Z10" s="641"/>
      <c r="AA10" s="364">
        <v>81.16828493113546</v>
      </c>
      <c r="AB10" s="364">
        <v>93.038027407335051</v>
      </c>
      <c r="AC10" s="364">
        <v>87.465197869229158</v>
      </c>
      <c r="AD10" s="364">
        <v>105.25966527703235</v>
      </c>
      <c r="AE10" s="364">
        <v>105.71838247260072</v>
      </c>
      <c r="AF10" s="364">
        <v>109.11164531577515</v>
      </c>
      <c r="AG10" s="364">
        <v>113.44790439554191</v>
      </c>
      <c r="AH10" s="364">
        <v>117.63813034530145</v>
      </c>
      <c r="AI10" s="364">
        <v>115.91744627474061</v>
      </c>
      <c r="AJ10" s="364">
        <v>114.87913841325238</v>
      </c>
      <c r="AK10" s="364">
        <v>122.55332201925337</v>
      </c>
      <c r="AL10" s="364">
        <v>117.48646582063317</v>
      </c>
      <c r="AM10" s="364">
        <v>125.20828926160814</v>
      </c>
      <c r="AN10" s="364">
        <v>135.47010172551279</v>
      </c>
      <c r="AO10" s="364">
        <v>146.20281575834716</v>
      </c>
      <c r="AP10" s="364">
        <v>164.26979326499998</v>
      </c>
      <c r="AQ10" s="364">
        <v>195.99335762600001</v>
      </c>
      <c r="AR10" s="364">
        <v>274.19519004444737</v>
      </c>
      <c r="AS10" s="364">
        <v>273.93690488676003</v>
      </c>
      <c r="AT10" s="364">
        <v>258.1586770488243</v>
      </c>
      <c r="AU10" s="364">
        <v>221.71165359496513</v>
      </c>
      <c r="AV10" s="364">
        <v>224.00719756271104</v>
      </c>
      <c r="AW10" s="364">
        <v>232.20489591025725</v>
      </c>
      <c r="AX10" s="364">
        <v>222.03107370500001</v>
      </c>
      <c r="AY10" s="364">
        <v>209.79791931400001</v>
      </c>
      <c r="AZ10" s="364">
        <v>223.26385753353298</v>
      </c>
      <c r="BA10" s="364">
        <v>245.24015444013497</v>
      </c>
      <c r="BB10" s="364">
        <v>264.66451624154598</v>
      </c>
      <c r="BC10" s="364">
        <v>242.32693840486337</v>
      </c>
      <c r="BD10" s="364">
        <v>222.02111313535713</v>
      </c>
      <c r="BE10" s="364">
        <v>197.63206871300002</v>
      </c>
      <c r="BF10" s="364">
        <v>162.83266282164303</v>
      </c>
    </row>
    <row r="11" spans="21:58" ht="14.5" thickBot="1">
      <c r="W11" s="641"/>
      <c r="X11" s="77"/>
      <c r="Y11" s="2" t="s">
        <v>380</v>
      </c>
      <c r="Z11" s="642"/>
      <c r="AA11" s="364">
        <v>104.41532296029561</v>
      </c>
      <c r="AB11" s="364">
        <v>116.33166894883257</v>
      </c>
      <c r="AC11" s="364">
        <v>115.87273505612555</v>
      </c>
      <c r="AD11" s="364">
        <v>102.08962220662612</v>
      </c>
      <c r="AE11" s="364">
        <v>121.65359826282521</v>
      </c>
      <c r="AF11" s="364">
        <v>409.21872018159087</v>
      </c>
      <c r="AG11" s="364">
        <v>454.41051727321991</v>
      </c>
      <c r="AH11" s="364">
        <v>459.98546108142835</v>
      </c>
      <c r="AI11" s="364">
        <v>380.14560337794535</v>
      </c>
      <c r="AJ11" s="364">
        <v>421.94887143746439</v>
      </c>
      <c r="AK11" s="364">
        <v>386.61121875910271</v>
      </c>
      <c r="AL11" s="364">
        <v>428.53899663603033</v>
      </c>
      <c r="AM11" s="364">
        <v>397.72652966471918</v>
      </c>
      <c r="AN11" s="364">
        <v>368.71605045236174</v>
      </c>
      <c r="AO11" s="364">
        <v>329.30259230962753</v>
      </c>
      <c r="AP11" s="364">
        <v>341.87308731905796</v>
      </c>
      <c r="AQ11" s="364">
        <v>355.43059205873851</v>
      </c>
      <c r="AR11" s="364">
        <v>339.68350476814464</v>
      </c>
      <c r="AS11" s="364">
        <v>289.49662931779244</v>
      </c>
      <c r="AT11" s="364">
        <v>241.01003107764305</v>
      </c>
      <c r="AU11" s="364">
        <v>251.23933439748961</v>
      </c>
      <c r="AV11" s="364">
        <v>251.88759197281453</v>
      </c>
      <c r="AW11" s="364">
        <v>256.53990096770565</v>
      </c>
      <c r="AX11" s="364">
        <v>215.17102951293106</v>
      </c>
      <c r="AY11" s="364">
        <v>237.90548718824829</v>
      </c>
      <c r="AZ11" s="364">
        <v>200.09264502840168</v>
      </c>
      <c r="BA11" s="364">
        <v>210.4924383207958</v>
      </c>
      <c r="BB11" s="364">
        <v>169.99386627247242</v>
      </c>
      <c r="BC11" s="364">
        <v>181.6995084001764</v>
      </c>
      <c r="BD11" s="364">
        <v>162.59054673218139</v>
      </c>
      <c r="BE11" s="364">
        <v>191.86243035035119</v>
      </c>
      <c r="BF11" s="364">
        <v>191.86243035035119</v>
      </c>
    </row>
    <row r="12" spans="21:58" ht="18" thickTop="1" thickBot="1">
      <c r="W12" s="642"/>
      <c r="X12" s="81" t="s">
        <v>50</v>
      </c>
      <c r="Y12" s="80"/>
      <c r="Z12" s="74" t="s">
        <v>372</v>
      </c>
      <c r="AA12" s="197">
        <f t="shared" ref="AA12:AX12" si="1">SUM(AA5:AA11)</f>
        <v>192.14781764136333</v>
      </c>
      <c r="AB12" s="197">
        <f t="shared" si="1"/>
        <v>215.70964165665185</v>
      </c>
      <c r="AC12" s="197">
        <f t="shared" si="1"/>
        <v>208.86104491851398</v>
      </c>
      <c r="AD12" s="197">
        <f t="shared" si="1"/>
        <v>212.39764971252708</v>
      </c>
      <c r="AE12" s="197">
        <f t="shared" si="1"/>
        <v>232.1091730274407</v>
      </c>
      <c r="AF12" s="197">
        <f t="shared" si="1"/>
        <v>522.5829258797304</v>
      </c>
      <c r="AG12" s="197">
        <f t="shared" si="1"/>
        <v>571.9000700634092</v>
      </c>
      <c r="AH12" s="197">
        <f t="shared" si="1"/>
        <v>581.67188792427419</v>
      </c>
      <c r="AI12" s="197">
        <f t="shared" si="1"/>
        <v>499.98424396889015</v>
      </c>
      <c r="AJ12" s="197">
        <f t="shared" si="1"/>
        <v>540.78620435464018</v>
      </c>
      <c r="AK12" s="197">
        <f t="shared" si="1"/>
        <v>513.19229097006428</v>
      </c>
      <c r="AL12" s="197">
        <f t="shared" si="1"/>
        <v>549.81074490605329</v>
      </c>
      <c r="AM12" s="197">
        <f t="shared" si="1"/>
        <v>526.24827845648747</v>
      </c>
      <c r="AN12" s="197">
        <f t="shared" si="1"/>
        <v>507.42748087999473</v>
      </c>
      <c r="AO12" s="197">
        <f t="shared" si="1"/>
        <v>478.74488314399446</v>
      </c>
      <c r="AP12" s="197">
        <f t="shared" si="1"/>
        <v>509.35673685343249</v>
      </c>
      <c r="AQ12" s="197">
        <f t="shared" si="1"/>
        <v>554.70758288301238</v>
      </c>
      <c r="AR12" s="197">
        <f t="shared" si="1"/>
        <v>617.39640975422321</v>
      </c>
      <c r="AS12" s="197">
        <f t="shared" si="1"/>
        <v>566.85576444706953</v>
      </c>
      <c r="AT12" s="197">
        <f t="shared" si="1"/>
        <v>502.45618176271819</v>
      </c>
      <c r="AU12" s="197">
        <f t="shared" si="1"/>
        <v>476.23512120342889</v>
      </c>
      <c r="AV12" s="197">
        <f t="shared" si="1"/>
        <v>479.25364310635456</v>
      </c>
      <c r="AW12" s="197">
        <f t="shared" si="1"/>
        <v>492.23526381653755</v>
      </c>
      <c r="AX12" s="197">
        <f t="shared" si="1"/>
        <v>440.78134733622517</v>
      </c>
      <c r="AY12" s="197">
        <f t="shared" ref="AY12:BD12" si="2">SUM(AY5:AY11)</f>
        <v>451.27920261630356</v>
      </c>
      <c r="AZ12" s="197">
        <f t="shared" si="2"/>
        <v>426.96998949512829</v>
      </c>
      <c r="BA12" s="197">
        <f t="shared" si="2"/>
        <v>459.59728069068274</v>
      </c>
      <c r="BB12" s="197">
        <f t="shared" si="2"/>
        <v>438.7195337490374</v>
      </c>
      <c r="BC12" s="197">
        <f t="shared" si="2"/>
        <v>428.10081001580295</v>
      </c>
      <c r="BD12" s="197">
        <f t="shared" si="2"/>
        <v>388.79197395438075</v>
      </c>
      <c r="BE12" s="197">
        <f t="shared" ref="BE12:BF12" si="3">SUM(BE5:BE11)</f>
        <v>393.47997584153018</v>
      </c>
      <c r="BF12" s="197">
        <f t="shared" si="3"/>
        <v>358.85654268178575</v>
      </c>
    </row>
    <row r="13" spans="21:58" ht="16.5" customHeight="1" thickTop="1">
      <c r="W13" s="643" t="s">
        <v>51</v>
      </c>
      <c r="X13" s="367" t="s">
        <v>370</v>
      </c>
      <c r="Y13" s="294" t="s">
        <v>371</v>
      </c>
      <c r="Z13" s="643" t="s">
        <v>381</v>
      </c>
      <c r="AA13" s="364">
        <v>192.43470774416781</v>
      </c>
      <c r="AB13" s="364">
        <v>178.1354972722103</v>
      </c>
      <c r="AC13" s="364">
        <v>144.45815691544922</v>
      </c>
      <c r="AD13" s="364">
        <v>121.59013057272027</v>
      </c>
      <c r="AE13" s="364">
        <v>111.68631515815947</v>
      </c>
      <c r="AF13" s="364">
        <v>97.47731017341853</v>
      </c>
      <c r="AG13" s="364">
        <v>84.266877205452431</v>
      </c>
      <c r="AH13" s="364">
        <v>78.015370759191725</v>
      </c>
      <c r="AI13" s="364">
        <v>71.829696553148707</v>
      </c>
      <c r="AJ13" s="364">
        <v>69.122940490453857</v>
      </c>
      <c r="AK13" s="364">
        <v>63.260108902729954</v>
      </c>
      <c r="AL13" s="364">
        <v>54.230418726311221</v>
      </c>
      <c r="AM13" s="364">
        <v>30.912062866909832</v>
      </c>
      <c r="AN13" s="364">
        <v>28.171704381375228</v>
      </c>
      <c r="AO13" s="364">
        <v>27.077557148971628</v>
      </c>
      <c r="AP13" s="364">
        <v>26.336861186599286</v>
      </c>
      <c r="AQ13" s="364">
        <v>25.835290747364816</v>
      </c>
      <c r="AR13" s="364">
        <v>24.322947725952201</v>
      </c>
      <c r="AS13" s="364">
        <v>23.447753127328191</v>
      </c>
      <c r="AT13" s="364">
        <v>23.095670659310063</v>
      </c>
      <c r="AU13" s="364">
        <v>22.613236476376517</v>
      </c>
      <c r="AV13" s="364">
        <v>22.14127158990064</v>
      </c>
      <c r="AW13" s="364">
        <v>21.858119955968377</v>
      </c>
      <c r="AX13" s="364">
        <v>21.397724508013226</v>
      </c>
      <c r="AY13" s="364">
        <v>21.662822061113612</v>
      </c>
      <c r="AZ13" s="364">
        <v>20.909677565309508</v>
      </c>
      <c r="BA13" s="364">
        <v>20.651044912810256</v>
      </c>
      <c r="BB13" s="364">
        <v>21.248994226329714</v>
      </c>
      <c r="BC13" s="364">
        <v>19.074240583361338</v>
      </c>
      <c r="BD13" s="364">
        <v>18.255591134960365</v>
      </c>
      <c r="BE13" s="364">
        <v>17.962316732652003</v>
      </c>
      <c r="BF13" s="364">
        <v>17.53238206634439</v>
      </c>
    </row>
    <row r="14" spans="21:58" ht="14">
      <c r="W14" s="641"/>
      <c r="Y14" s="263" t="s">
        <v>373</v>
      </c>
      <c r="Z14" s="641"/>
      <c r="AA14" s="364">
        <v>3.3539674999999995</v>
      </c>
      <c r="AB14" s="364">
        <v>3.2868276999999999</v>
      </c>
      <c r="AC14" s="364">
        <v>3.4383959999999996</v>
      </c>
      <c r="AD14" s="364">
        <v>3.3181407999999997</v>
      </c>
      <c r="AE14" s="364">
        <v>3.4553623</v>
      </c>
      <c r="AF14" s="364">
        <v>3.3158034000000001</v>
      </c>
      <c r="AG14" s="364">
        <v>3.1366698999999998</v>
      </c>
      <c r="AH14" s="364">
        <v>2.8918070999999994</v>
      </c>
      <c r="AI14" s="364">
        <v>2.7638545999999997</v>
      </c>
      <c r="AJ14" s="364">
        <v>3.0292300999999995</v>
      </c>
      <c r="AK14" s="364">
        <v>2.7173484000000001</v>
      </c>
      <c r="AL14" s="364">
        <v>2.5451867999999997</v>
      </c>
      <c r="AM14" s="364">
        <v>2.2204494000000001</v>
      </c>
      <c r="AN14" s="364">
        <v>2.0547358</v>
      </c>
      <c r="AO14" s="364">
        <v>1.9064720999999998</v>
      </c>
      <c r="AP14" s="364">
        <v>1.8102357</v>
      </c>
      <c r="AQ14" s="364">
        <v>1.7065034999999997</v>
      </c>
      <c r="AR14" s="364">
        <v>1.5726671999999999</v>
      </c>
      <c r="AS14" s="364">
        <v>1.5034882199999999</v>
      </c>
      <c r="AT14" s="364">
        <v>1.3882745499999998</v>
      </c>
      <c r="AU14" s="364">
        <v>1.3740325299999998</v>
      </c>
      <c r="AV14" s="364">
        <v>1.2584360099999998</v>
      </c>
      <c r="AW14" s="364">
        <v>1.21960293</v>
      </c>
      <c r="AX14" s="364">
        <v>1.1923963999999998</v>
      </c>
      <c r="AY14" s="364">
        <v>1.11828873</v>
      </c>
      <c r="AZ14" s="364">
        <v>1.0423594999999999</v>
      </c>
      <c r="BA14" s="364">
        <v>0.95643183999999981</v>
      </c>
      <c r="BB14" s="364">
        <v>0.93075267999999978</v>
      </c>
      <c r="BC14" s="364">
        <v>0.87494927</v>
      </c>
      <c r="BD14" s="364">
        <v>0.85922823999999987</v>
      </c>
      <c r="BE14" s="364">
        <v>0.79629576000000002</v>
      </c>
      <c r="BF14" s="364">
        <v>0.70208644999999992</v>
      </c>
    </row>
    <row r="15" spans="21:58" ht="27">
      <c r="W15" s="641"/>
      <c r="Y15" s="79" t="s">
        <v>374</v>
      </c>
      <c r="Z15" s="641"/>
      <c r="AA15" s="364" t="s">
        <v>514</v>
      </c>
      <c r="AB15" s="364" t="s">
        <v>514</v>
      </c>
      <c r="AC15" s="364" t="s">
        <v>514</v>
      </c>
      <c r="AD15" s="364" t="s">
        <v>514</v>
      </c>
      <c r="AE15" s="364" t="s">
        <v>514</v>
      </c>
      <c r="AF15" s="364" t="s">
        <v>514</v>
      </c>
      <c r="AG15" s="364" t="s">
        <v>514</v>
      </c>
      <c r="AH15" s="364" t="s">
        <v>514</v>
      </c>
      <c r="AI15" s="364" t="s">
        <v>514</v>
      </c>
      <c r="AJ15" s="364" t="s">
        <v>514</v>
      </c>
      <c r="AK15" s="364" t="s">
        <v>514</v>
      </c>
      <c r="AL15" s="364" t="s">
        <v>514</v>
      </c>
      <c r="AM15" s="364" t="s">
        <v>514</v>
      </c>
      <c r="AN15" s="364" t="s">
        <v>514</v>
      </c>
      <c r="AO15" s="364" t="s">
        <v>514</v>
      </c>
      <c r="AP15" s="364" t="s">
        <v>514</v>
      </c>
      <c r="AQ15" s="364" t="s">
        <v>514</v>
      </c>
      <c r="AR15" s="364" t="s">
        <v>514</v>
      </c>
      <c r="AS15" s="364" t="s">
        <v>514</v>
      </c>
      <c r="AT15" s="364" t="s">
        <v>514</v>
      </c>
      <c r="AU15" s="364" t="s">
        <v>514</v>
      </c>
      <c r="AV15" s="364" t="s">
        <v>514</v>
      </c>
      <c r="AW15" s="364" t="s">
        <v>514</v>
      </c>
      <c r="AX15" s="364" t="s">
        <v>514</v>
      </c>
      <c r="AY15" s="364" t="s">
        <v>514</v>
      </c>
      <c r="AZ15" s="364" t="s">
        <v>514</v>
      </c>
      <c r="BA15" s="364" t="s">
        <v>514</v>
      </c>
      <c r="BB15" s="364" t="s">
        <v>514</v>
      </c>
      <c r="BC15" s="364" t="s">
        <v>514</v>
      </c>
      <c r="BD15" s="364" t="s">
        <v>514</v>
      </c>
      <c r="BE15" s="364" t="s">
        <v>514</v>
      </c>
      <c r="BF15" s="364" t="s">
        <v>514</v>
      </c>
    </row>
    <row r="16" spans="21:58" ht="14">
      <c r="W16" s="641"/>
      <c r="X16" s="141" t="s">
        <v>375</v>
      </c>
      <c r="Y16" s="294" t="s">
        <v>376</v>
      </c>
      <c r="Z16" s="641"/>
      <c r="AA16" s="364">
        <v>1.0146403159886515</v>
      </c>
      <c r="AB16" s="364">
        <v>1.0763172270622627</v>
      </c>
      <c r="AC16" s="364">
        <v>1.130070085175052</v>
      </c>
      <c r="AD16" s="364">
        <v>1.1011701478387543</v>
      </c>
      <c r="AE16" s="364">
        <v>1.1192038044889971</v>
      </c>
      <c r="AF16" s="364">
        <v>1.0937998008273735</v>
      </c>
      <c r="AG16" s="364">
        <v>1.088564819877426</v>
      </c>
      <c r="AH16" s="364">
        <v>1.1231585679545701</v>
      </c>
      <c r="AI16" s="364">
        <v>1.0883257295023707</v>
      </c>
      <c r="AJ16" s="364">
        <v>1.0654140465943862</v>
      </c>
      <c r="AK16" s="364">
        <v>1.0809753018000738</v>
      </c>
      <c r="AL16" s="364">
        <v>1.0068821584435954</v>
      </c>
      <c r="AM16" s="364">
        <v>1.0365740236383836</v>
      </c>
      <c r="AN16" s="364">
        <v>1.0810734237042665</v>
      </c>
      <c r="AO16" s="364">
        <v>1.1322503400715584</v>
      </c>
      <c r="AP16" s="364">
        <v>1.2327142688834667</v>
      </c>
      <c r="AQ16" s="364">
        <v>1.1719765946370653</v>
      </c>
      <c r="AR16" s="364">
        <v>1.1496357467252194</v>
      </c>
      <c r="AS16" s="364">
        <v>1.105235923114865</v>
      </c>
      <c r="AT16" s="364">
        <v>1.0188541789299941</v>
      </c>
      <c r="AU16" s="364">
        <v>1.0039389632178868</v>
      </c>
      <c r="AV16" s="364">
        <v>0.95821187310551359</v>
      </c>
      <c r="AW16" s="364">
        <v>0.95522510728821897</v>
      </c>
      <c r="AX16" s="364">
        <v>0.92861824808138571</v>
      </c>
      <c r="AY16" s="364">
        <v>0.86614322773179675</v>
      </c>
      <c r="AZ16" s="364">
        <v>0.83377623700598058</v>
      </c>
      <c r="BA16" s="364">
        <v>0.81628479614093652</v>
      </c>
      <c r="BB16" s="364">
        <v>0.7782678011752151</v>
      </c>
      <c r="BC16" s="364">
        <v>0.74643633439562374</v>
      </c>
      <c r="BD16" s="364">
        <v>0.74965209141664035</v>
      </c>
      <c r="BE16" s="364">
        <v>0.69722693030409633</v>
      </c>
      <c r="BF16" s="364">
        <v>0.65845879682055153</v>
      </c>
    </row>
    <row r="17" spans="23:58" ht="14">
      <c r="W17" s="641"/>
      <c r="X17" s="277" t="s">
        <v>377</v>
      </c>
      <c r="Y17" s="366" t="s">
        <v>378</v>
      </c>
      <c r="Z17" s="641"/>
      <c r="AA17" s="364">
        <v>6.9696231782876881</v>
      </c>
      <c r="AB17" s="364">
        <v>7.2468598441544492</v>
      </c>
      <c r="AC17" s="364">
        <v>7.1670911616063337</v>
      </c>
      <c r="AD17" s="364">
        <v>7.56728872846179</v>
      </c>
      <c r="AE17" s="364">
        <v>7.6907756914488683</v>
      </c>
      <c r="AF17" s="364">
        <v>7.7642846392045879</v>
      </c>
      <c r="AG17" s="364">
        <v>7.7229768782584989</v>
      </c>
      <c r="AH17" s="364">
        <v>8.0838818699035659</v>
      </c>
      <c r="AI17" s="364">
        <v>8.1286898861756711</v>
      </c>
      <c r="AJ17" s="364">
        <v>8.2192972798154571</v>
      </c>
      <c r="AK17" s="364">
        <v>8.7902048192381148</v>
      </c>
      <c r="AL17" s="364">
        <v>8.7325224384053364</v>
      </c>
      <c r="AM17" s="364">
        <v>9.550303103123488</v>
      </c>
      <c r="AN17" s="364">
        <v>9.7962302606079543</v>
      </c>
      <c r="AO17" s="364">
        <v>10.160142453700637</v>
      </c>
      <c r="AP17" s="364">
        <v>10.695343790312865</v>
      </c>
      <c r="AQ17" s="364">
        <v>11.430397073353816</v>
      </c>
      <c r="AR17" s="364">
        <v>12.562909692694168</v>
      </c>
      <c r="AS17" s="364">
        <v>12.349754615533978</v>
      </c>
      <c r="AT17" s="364">
        <v>11.841749718264877</v>
      </c>
      <c r="AU17" s="364">
        <v>11.101262472631495</v>
      </c>
      <c r="AV17" s="364">
        <v>10.92740438507623</v>
      </c>
      <c r="AW17" s="364">
        <v>10.544456263407673</v>
      </c>
      <c r="AX17" s="364">
        <v>9.7716162166003944</v>
      </c>
      <c r="AY17" s="364">
        <v>9.1966940499160756</v>
      </c>
      <c r="AZ17" s="364">
        <v>9.2588746098462824</v>
      </c>
      <c r="BA17" s="364">
        <v>9.9699369959800599</v>
      </c>
      <c r="BB17" s="364">
        <v>9.9071559595675271</v>
      </c>
      <c r="BC17" s="364">
        <v>9.3549267939865057</v>
      </c>
      <c r="BD17" s="364">
        <v>8.6908914925823506</v>
      </c>
      <c r="BE17" s="364">
        <v>7.8310524107686987</v>
      </c>
      <c r="BF17" s="364">
        <v>7.9516562154611838</v>
      </c>
    </row>
    <row r="18" spans="23:58" ht="14">
      <c r="W18" s="641"/>
      <c r="X18" s="78"/>
      <c r="Y18" s="263" t="s">
        <v>379</v>
      </c>
      <c r="Z18" s="641"/>
      <c r="AA18" s="364">
        <v>0.31847639484000007</v>
      </c>
      <c r="AB18" s="364">
        <v>0.5029695634000001</v>
      </c>
      <c r="AC18" s="364">
        <v>0.54014387760000004</v>
      </c>
      <c r="AD18" s="364">
        <v>0.49586905120000002</v>
      </c>
      <c r="AE18" s="364">
        <v>0.47062341260000001</v>
      </c>
      <c r="AF18" s="364">
        <v>0.46963261275999996</v>
      </c>
      <c r="AG18" s="364">
        <v>0.45357895928000003</v>
      </c>
      <c r="AH18" s="364">
        <v>0.43477703124000011</v>
      </c>
      <c r="AI18" s="364">
        <v>0.37623828103999996</v>
      </c>
      <c r="AJ18" s="364">
        <v>0.32405638964</v>
      </c>
      <c r="AK18" s="364">
        <v>0.29363188680000007</v>
      </c>
      <c r="AL18" s="364">
        <v>0.25507083091999999</v>
      </c>
      <c r="AM18" s="364">
        <v>0.22615244224</v>
      </c>
      <c r="AN18" s="364">
        <v>0.26349643804000006</v>
      </c>
      <c r="AO18" s="364">
        <v>0.26276934295999993</v>
      </c>
      <c r="AP18" s="364">
        <v>0.28414863312000005</v>
      </c>
      <c r="AQ18" s="364">
        <v>0.25317695924</v>
      </c>
      <c r="AR18" s="364">
        <v>0.25729974072000006</v>
      </c>
      <c r="AS18" s="364">
        <v>0.26208773963999998</v>
      </c>
      <c r="AT18" s="364">
        <v>0.23837718771999999</v>
      </c>
      <c r="AU18" s="364">
        <v>0.22476434220000002</v>
      </c>
      <c r="AV18" s="364">
        <v>0.21833470792000004</v>
      </c>
      <c r="AW18" s="364">
        <v>0.21650721396</v>
      </c>
      <c r="AX18" s="364">
        <v>0.20414014755999998</v>
      </c>
      <c r="AY18" s="364">
        <v>0.20053096440000001</v>
      </c>
      <c r="AZ18" s="364">
        <v>0.18431614452000003</v>
      </c>
      <c r="BA18" s="364">
        <v>0.16872293560000004</v>
      </c>
      <c r="BB18" s="364">
        <v>0.16254102708000001</v>
      </c>
      <c r="BC18" s="364">
        <v>0.15031908480000003</v>
      </c>
      <c r="BD18" s="364">
        <v>0.18872265915999997</v>
      </c>
      <c r="BE18" s="364">
        <v>0.1940936908</v>
      </c>
      <c r="BF18" s="364">
        <v>0.16984746480000001</v>
      </c>
    </row>
    <row r="19" spans="23:58" ht="14.5" thickBot="1">
      <c r="W19" s="641"/>
      <c r="X19" s="77"/>
      <c r="Y19" s="2" t="s">
        <v>380</v>
      </c>
      <c r="Z19" s="642"/>
      <c r="AA19" s="364">
        <v>0.20843474561590103</v>
      </c>
      <c r="AB19" s="364">
        <v>0.22984600466155566</v>
      </c>
      <c r="AC19" s="364">
        <v>0.22995024793158569</v>
      </c>
      <c r="AD19" s="364">
        <v>0.20287429286807745</v>
      </c>
      <c r="AE19" s="364">
        <v>0.24314785249956972</v>
      </c>
      <c r="AF19" s="364">
        <v>0.79032496797867902</v>
      </c>
      <c r="AG19" s="364">
        <v>0.87691635374077825</v>
      </c>
      <c r="AH19" s="364">
        <v>0.88787204830538091</v>
      </c>
      <c r="AI19" s="364">
        <v>0.73602284115765804</v>
      </c>
      <c r="AJ19" s="364">
        <v>0.81574002873905693</v>
      </c>
      <c r="AK19" s="364">
        <v>0.74990864829025694</v>
      </c>
      <c r="AL19" s="364">
        <v>0.83002877774321282</v>
      </c>
      <c r="AM19" s="364">
        <v>0.77040392742229002</v>
      </c>
      <c r="AN19" s="364">
        <v>0.71570512851355017</v>
      </c>
      <c r="AO19" s="364">
        <v>0.64056123935987619</v>
      </c>
      <c r="AP19" s="364">
        <v>0.66303736620954667</v>
      </c>
      <c r="AQ19" s="364">
        <v>0.68805385069336533</v>
      </c>
      <c r="AR19" s="364">
        <v>0.65902838767128191</v>
      </c>
      <c r="AS19" s="364">
        <v>0.56309360867290492</v>
      </c>
      <c r="AT19" s="364">
        <v>0.47273003859848395</v>
      </c>
      <c r="AU19" s="364">
        <v>0.4900616506864795</v>
      </c>
      <c r="AV19" s="364">
        <v>0.49024188628676485</v>
      </c>
      <c r="AW19" s="364">
        <v>0.49808198838100054</v>
      </c>
      <c r="AX19" s="364">
        <v>0.42080001948898299</v>
      </c>
      <c r="AY19" s="364">
        <v>0.46346441291756846</v>
      </c>
      <c r="AZ19" s="364">
        <v>0.39203663297326879</v>
      </c>
      <c r="BA19" s="364">
        <v>0.41155674274481124</v>
      </c>
      <c r="BB19" s="364">
        <v>0.33382181109826875</v>
      </c>
      <c r="BC19" s="364">
        <v>0.35488181099129446</v>
      </c>
      <c r="BD19" s="364">
        <v>0.32441767586981124</v>
      </c>
      <c r="BE19" s="364">
        <v>0.38148369335161336</v>
      </c>
      <c r="BF19" s="364">
        <v>0.38148369335161336</v>
      </c>
    </row>
    <row r="20" spans="23:58" ht="18" thickTop="1" thickBot="1">
      <c r="W20" s="641"/>
      <c r="X20" s="644" t="s">
        <v>50</v>
      </c>
      <c r="Y20" s="645"/>
      <c r="Z20" s="76" t="s">
        <v>381</v>
      </c>
      <c r="AA20" s="192">
        <f t="shared" ref="AA20:AX20" si="4">SUM(AA13:AA19)</f>
        <v>204.29984987890006</v>
      </c>
      <c r="AB20" s="192">
        <f t="shared" si="4"/>
        <v>190.47831761148859</v>
      </c>
      <c r="AC20" s="192">
        <f t="shared" si="4"/>
        <v>156.96380828776219</v>
      </c>
      <c r="AD20" s="192">
        <f t="shared" si="4"/>
        <v>134.27547359308889</v>
      </c>
      <c r="AE20" s="192">
        <f t="shared" si="4"/>
        <v>124.66542821919693</v>
      </c>
      <c r="AF20" s="192">
        <f t="shared" si="4"/>
        <v>110.91115559418917</v>
      </c>
      <c r="AG20" s="192">
        <f t="shared" si="4"/>
        <v>97.54558411660912</v>
      </c>
      <c r="AH20" s="192">
        <f t="shared" si="4"/>
        <v>91.436867376595245</v>
      </c>
      <c r="AI20" s="192">
        <f t="shared" si="4"/>
        <v>84.922827891024426</v>
      </c>
      <c r="AJ20" s="192">
        <f t="shared" si="4"/>
        <v>82.576678335242775</v>
      </c>
      <c r="AK20" s="192">
        <f t="shared" si="4"/>
        <v>76.892177958858412</v>
      </c>
      <c r="AL20" s="192">
        <f t="shared" si="4"/>
        <v>67.600109731823366</v>
      </c>
      <c r="AM20" s="192">
        <f t="shared" si="4"/>
        <v>44.715945763334005</v>
      </c>
      <c r="AN20" s="192">
        <f t="shared" si="4"/>
        <v>42.082945432240997</v>
      </c>
      <c r="AO20" s="192">
        <f t="shared" si="4"/>
        <v>41.179752625063692</v>
      </c>
      <c r="AP20" s="192">
        <f t="shared" si="4"/>
        <v>41.022340945125158</v>
      </c>
      <c r="AQ20" s="192">
        <f t="shared" si="4"/>
        <v>41.08539872528906</v>
      </c>
      <c r="AR20" s="192">
        <f t="shared" si="4"/>
        <v>40.524488493762874</v>
      </c>
      <c r="AS20" s="192">
        <f t="shared" si="4"/>
        <v>39.231413234289946</v>
      </c>
      <c r="AT20" s="192">
        <f t="shared" si="4"/>
        <v>38.055656332823418</v>
      </c>
      <c r="AU20" s="192">
        <f t="shared" si="4"/>
        <v>36.807296435112377</v>
      </c>
      <c r="AV20" s="192">
        <f t="shared" si="4"/>
        <v>35.993900452289154</v>
      </c>
      <c r="AW20" s="192">
        <f t="shared" si="4"/>
        <v>35.291993459005269</v>
      </c>
      <c r="AX20" s="192">
        <f t="shared" si="4"/>
        <v>33.915295539743987</v>
      </c>
      <c r="AY20" s="192">
        <f t="shared" ref="AY20:BD20" si="5">SUM(AY13:AY19)</f>
        <v>33.507943446079054</v>
      </c>
      <c r="AZ20" s="192">
        <f t="shared" si="5"/>
        <v>32.621040689655032</v>
      </c>
      <c r="BA20" s="192">
        <f t="shared" si="5"/>
        <v>32.97397822327607</v>
      </c>
      <c r="BB20" s="192">
        <f t="shared" si="5"/>
        <v>33.361533505250726</v>
      </c>
      <c r="BC20" s="192">
        <f t="shared" si="5"/>
        <v>30.555753877534759</v>
      </c>
      <c r="BD20" s="192">
        <f t="shared" si="5"/>
        <v>29.068503293989167</v>
      </c>
      <c r="BE20" s="192">
        <f t="shared" ref="BE20:BF20" si="6">SUM(BE13:BE19)</f>
        <v>27.862469217876409</v>
      </c>
      <c r="BF20" s="192">
        <f t="shared" si="6"/>
        <v>27.395914686777736</v>
      </c>
    </row>
    <row r="21" spans="23:58" ht="18" thickTop="1" thickBot="1">
      <c r="W21" s="642"/>
      <c r="X21" s="646"/>
      <c r="Y21" s="647"/>
      <c r="Z21" s="74" t="s">
        <v>382</v>
      </c>
      <c r="AA21" s="193">
        <f>AA20*GWP_CH4</f>
        <v>5107.4962469725015</v>
      </c>
      <c r="AB21" s="193">
        <f t="shared" ref="AB21:BE21" si="7">AB20*GWP_CH4</f>
        <v>4761.957940287215</v>
      </c>
      <c r="AC21" s="193">
        <f t="shared" si="7"/>
        <v>3924.0952071940546</v>
      </c>
      <c r="AD21" s="193">
        <f t="shared" si="7"/>
        <v>3356.886839827222</v>
      </c>
      <c r="AE21" s="193">
        <f t="shared" si="7"/>
        <v>3116.6357054799232</v>
      </c>
      <c r="AF21" s="193">
        <f t="shared" si="7"/>
        <v>2772.7788898547292</v>
      </c>
      <c r="AG21" s="193">
        <f t="shared" si="7"/>
        <v>2438.6396029152279</v>
      </c>
      <c r="AH21" s="193">
        <f t="shared" si="7"/>
        <v>2285.9216844148809</v>
      </c>
      <c r="AI21" s="193">
        <f t="shared" si="7"/>
        <v>2123.0706972756107</v>
      </c>
      <c r="AJ21" s="193">
        <f t="shared" si="7"/>
        <v>2064.4169583810694</v>
      </c>
      <c r="AK21" s="193">
        <f t="shared" si="7"/>
        <v>1922.3044489714603</v>
      </c>
      <c r="AL21" s="193">
        <f t="shared" si="7"/>
        <v>1690.0027432955842</v>
      </c>
      <c r="AM21" s="193">
        <f t="shared" si="7"/>
        <v>1117.8986440833501</v>
      </c>
      <c r="AN21" s="193">
        <f t="shared" si="7"/>
        <v>1052.0736358060249</v>
      </c>
      <c r="AO21" s="193">
        <f t="shared" si="7"/>
        <v>1029.4938156265923</v>
      </c>
      <c r="AP21" s="193">
        <f t="shared" si="7"/>
        <v>1025.558523628129</v>
      </c>
      <c r="AQ21" s="193">
        <f t="shared" si="7"/>
        <v>1027.1349681322265</v>
      </c>
      <c r="AR21" s="193">
        <f t="shared" si="7"/>
        <v>1013.1122123440718</v>
      </c>
      <c r="AS21" s="193">
        <f t="shared" si="7"/>
        <v>980.7853308572486</v>
      </c>
      <c r="AT21" s="193">
        <f t="shared" si="7"/>
        <v>951.39140832058547</v>
      </c>
      <c r="AU21" s="193">
        <f t="shared" si="7"/>
        <v>920.18241087780939</v>
      </c>
      <c r="AV21" s="193">
        <f t="shared" si="7"/>
        <v>899.84751130722884</v>
      </c>
      <c r="AW21" s="193">
        <f t="shared" si="7"/>
        <v>882.29983647513177</v>
      </c>
      <c r="AX21" s="193">
        <f t="shared" si="7"/>
        <v>847.88238849359971</v>
      </c>
      <c r="AY21" s="193">
        <f t="shared" si="7"/>
        <v>837.69858615197631</v>
      </c>
      <c r="AZ21" s="193">
        <f t="shared" si="7"/>
        <v>815.52601724137583</v>
      </c>
      <c r="BA21" s="193">
        <f t="shared" si="7"/>
        <v>824.34945558190179</v>
      </c>
      <c r="BB21" s="193">
        <f t="shared" si="7"/>
        <v>834.03833763126818</v>
      </c>
      <c r="BC21" s="193">
        <f t="shared" si="7"/>
        <v>763.89384693836894</v>
      </c>
      <c r="BD21" s="193">
        <f t="shared" si="7"/>
        <v>726.71258234972913</v>
      </c>
      <c r="BE21" s="193">
        <f t="shared" si="7"/>
        <v>696.56173044691025</v>
      </c>
      <c r="BF21" s="193">
        <f t="shared" ref="BF21" si="8">BF20*GWP_CH4</f>
        <v>684.89786716944343</v>
      </c>
    </row>
    <row r="22" spans="23:58" ht="17.25" customHeight="1" thickTop="1">
      <c r="W22" s="640" t="s">
        <v>54</v>
      </c>
      <c r="X22" s="367" t="s">
        <v>370</v>
      </c>
      <c r="Y22" s="294" t="s">
        <v>371</v>
      </c>
      <c r="Z22" s="640" t="s">
        <v>383</v>
      </c>
      <c r="AA22" s="195" t="s">
        <v>515</v>
      </c>
      <c r="AB22" s="195" t="s">
        <v>515</v>
      </c>
      <c r="AC22" s="195" t="s">
        <v>515</v>
      </c>
      <c r="AD22" s="195" t="s">
        <v>515</v>
      </c>
      <c r="AE22" s="195" t="s">
        <v>515</v>
      </c>
      <c r="AF22" s="195" t="s">
        <v>515</v>
      </c>
      <c r="AG22" s="195" t="s">
        <v>515</v>
      </c>
      <c r="AH22" s="195" t="s">
        <v>515</v>
      </c>
      <c r="AI22" s="195" t="s">
        <v>515</v>
      </c>
      <c r="AJ22" s="195" t="s">
        <v>515</v>
      </c>
      <c r="AK22" s="195" t="s">
        <v>515</v>
      </c>
      <c r="AL22" s="195" t="s">
        <v>515</v>
      </c>
      <c r="AM22" s="195" t="s">
        <v>515</v>
      </c>
      <c r="AN22" s="195" t="s">
        <v>515</v>
      </c>
      <c r="AO22" s="195" t="s">
        <v>515</v>
      </c>
      <c r="AP22" s="195" t="s">
        <v>515</v>
      </c>
      <c r="AQ22" s="195" t="s">
        <v>515</v>
      </c>
      <c r="AR22" s="195" t="s">
        <v>515</v>
      </c>
      <c r="AS22" s="195" t="s">
        <v>515</v>
      </c>
      <c r="AT22" s="195" t="s">
        <v>515</v>
      </c>
      <c r="AU22" s="195" t="s">
        <v>515</v>
      </c>
      <c r="AV22" s="195" t="s">
        <v>515</v>
      </c>
      <c r="AW22" s="195" t="s">
        <v>515</v>
      </c>
      <c r="AX22" s="195" t="s">
        <v>515</v>
      </c>
      <c r="AY22" s="195" t="s">
        <v>515</v>
      </c>
      <c r="AZ22" s="195" t="s">
        <v>515</v>
      </c>
      <c r="BA22" s="195" t="s">
        <v>515</v>
      </c>
      <c r="BB22" s="195" t="s">
        <v>515</v>
      </c>
      <c r="BC22" s="195" t="s">
        <v>515</v>
      </c>
      <c r="BD22" s="195" t="s">
        <v>515</v>
      </c>
      <c r="BE22" s="195" t="s">
        <v>515</v>
      </c>
      <c r="BF22" s="195" t="s">
        <v>515</v>
      </c>
    </row>
    <row r="23" spans="23:58" ht="14">
      <c r="W23" s="641"/>
      <c r="Y23" s="263" t="s">
        <v>373</v>
      </c>
      <c r="Z23" s="641"/>
      <c r="AA23" s="368">
        <v>6.6579999999999999E-3</v>
      </c>
      <c r="AB23" s="368">
        <v>6.5247200000000003E-3</v>
      </c>
      <c r="AC23" s="368">
        <v>6.8256000000000002E-3</v>
      </c>
      <c r="AD23" s="368">
        <v>6.5868799999999998E-3</v>
      </c>
      <c r="AE23" s="368">
        <v>6.8592799999999997E-3</v>
      </c>
      <c r="AF23" s="368">
        <v>6.5822399999999996E-3</v>
      </c>
      <c r="AG23" s="368">
        <v>6.2266400000000003E-3</v>
      </c>
      <c r="AH23" s="368">
        <v>5.7405600000000005E-3</v>
      </c>
      <c r="AI23" s="368">
        <v>5.4865600000000006E-3</v>
      </c>
      <c r="AJ23" s="368">
        <v>6.0133599999999997E-3</v>
      </c>
      <c r="AK23" s="368">
        <v>5.3942399999999998E-3</v>
      </c>
      <c r="AL23" s="368">
        <v>5.0524800000000007E-3</v>
      </c>
      <c r="AM23" s="368">
        <v>4.4078400000000005E-3</v>
      </c>
      <c r="AN23" s="368">
        <v>4.07888E-3</v>
      </c>
      <c r="AO23" s="368">
        <v>3.7845599999999997E-3</v>
      </c>
      <c r="AP23" s="368">
        <v>3.5935199999999998E-3</v>
      </c>
      <c r="AQ23" s="368">
        <v>3.3875999999999997E-3</v>
      </c>
      <c r="AR23" s="368">
        <v>3.1219200000000003E-3</v>
      </c>
      <c r="AS23" s="368">
        <v>2.9845919999999999E-3</v>
      </c>
      <c r="AT23" s="368">
        <v>2.75588E-3</v>
      </c>
      <c r="AU23" s="368">
        <v>2.7276079999999999E-3</v>
      </c>
      <c r="AV23" s="368">
        <v>2.4981359999999998E-3</v>
      </c>
      <c r="AW23" s="368">
        <v>2.4210479999999999E-3</v>
      </c>
      <c r="AX23" s="368">
        <v>2.3670399999999999E-3</v>
      </c>
      <c r="AY23" s="368">
        <v>2.2199280000000004E-3</v>
      </c>
      <c r="AZ23" s="368">
        <v>2.0691999999999998E-3</v>
      </c>
      <c r="BA23" s="368">
        <v>1.898624E-3</v>
      </c>
      <c r="BB23" s="368">
        <v>1.8476479999999999E-3</v>
      </c>
      <c r="BC23" s="368">
        <v>1.736872E-3</v>
      </c>
      <c r="BD23" s="368">
        <v>1.705664E-3</v>
      </c>
      <c r="BE23" s="368">
        <v>1.5807360000000001E-3</v>
      </c>
      <c r="BF23" s="368">
        <v>1.39372E-3</v>
      </c>
    </row>
    <row r="24" spans="23:58" ht="27">
      <c r="W24" s="641"/>
      <c r="Y24" s="79" t="s">
        <v>374</v>
      </c>
      <c r="Z24" s="641"/>
      <c r="AA24" s="368" t="s">
        <v>514</v>
      </c>
      <c r="AB24" s="368" t="s">
        <v>514</v>
      </c>
      <c r="AC24" s="368" t="s">
        <v>514</v>
      </c>
      <c r="AD24" s="368" t="s">
        <v>514</v>
      </c>
      <c r="AE24" s="368" t="s">
        <v>514</v>
      </c>
      <c r="AF24" s="368" t="s">
        <v>514</v>
      </c>
      <c r="AG24" s="368" t="s">
        <v>514</v>
      </c>
      <c r="AH24" s="368" t="s">
        <v>514</v>
      </c>
      <c r="AI24" s="368" t="s">
        <v>514</v>
      </c>
      <c r="AJ24" s="368" t="s">
        <v>514</v>
      </c>
      <c r="AK24" s="368" t="s">
        <v>514</v>
      </c>
      <c r="AL24" s="368" t="s">
        <v>514</v>
      </c>
      <c r="AM24" s="368" t="s">
        <v>514</v>
      </c>
      <c r="AN24" s="368" t="s">
        <v>514</v>
      </c>
      <c r="AO24" s="368" t="s">
        <v>514</v>
      </c>
      <c r="AP24" s="368" t="s">
        <v>514</v>
      </c>
      <c r="AQ24" s="368" t="s">
        <v>514</v>
      </c>
      <c r="AR24" s="368" t="s">
        <v>514</v>
      </c>
      <c r="AS24" s="368" t="s">
        <v>514</v>
      </c>
      <c r="AT24" s="368" t="s">
        <v>514</v>
      </c>
      <c r="AU24" s="368" t="s">
        <v>514</v>
      </c>
      <c r="AV24" s="368" t="s">
        <v>514</v>
      </c>
      <c r="AW24" s="368" t="s">
        <v>514</v>
      </c>
      <c r="AX24" s="368" t="s">
        <v>514</v>
      </c>
      <c r="AY24" s="368" t="s">
        <v>514</v>
      </c>
      <c r="AZ24" s="368" t="s">
        <v>514</v>
      </c>
      <c r="BA24" s="368" t="s">
        <v>514</v>
      </c>
      <c r="BB24" s="368" t="s">
        <v>514</v>
      </c>
      <c r="BC24" s="368" t="s">
        <v>514</v>
      </c>
      <c r="BD24" s="368" t="s">
        <v>514</v>
      </c>
      <c r="BE24" s="368" t="s">
        <v>514</v>
      </c>
      <c r="BF24" s="368" t="s">
        <v>514</v>
      </c>
    </row>
    <row r="25" spans="23:58" ht="14">
      <c r="W25" s="641"/>
      <c r="X25" s="141" t="s">
        <v>375</v>
      </c>
      <c r="Y25" s="294" t="s">
        <v>376</v>
      </c>
      <c r="Z25" s="641"/>
      <c r="AA25" s="368" t="s">
        <v>516</v>
      </c>
      <c r="AB25" s="368" t="s">
        <v>516</v>
      </c>
      <c r="AC25" s="368" t="s">
        <v>516</v>
      </c>
      <c r="AD25" s="368" t="s">
        <v>516</v>
      </c>
      <c r="AE25" s="368" t="s">
        <v>516</v>
      </c>
      <c r="AF25" s="368" t="s">
        <v>516</v>
      </c>
      <c r="AG25" s="368" t="s">
        <v>516</v>
      </c>
      <c r="AH25" s="368" t="s">
        <v>516</v>
      </c>
      <c r="AI25" s="368" t="s">
        <v>516</v>
      </c>
      <c r="AJ25" s="368" t="s">
        <v>516</v>
      </c>
      <c r="AK25" s="368" t="s">
        <v>516</v>
      </c>
      <c r="AL25" s="368" t="s">
        <v>516</v>
      </c>
      <c r="AM25" s="368" t="s">
        <v>516</v>
      </c>
      <c r="AN25" s="368" t="s">
        <v>516</v>
      </c>
      <c r="AO25" s="368" t="s">
        <v>516</v>
      </c>
      <c r="AP25" s="368" t="s">
        <v>516</v>
      </c>
      <c r="AQ25" s="368" t="s">
        <v>516</v>
      </c>
      <c r="AR25" s="368" t="s">
        <v>516</v>
      </c>
      <c r="AS25" s="368" t="s">
        <v>516</v>
      </c>
      <c r="AT25" s="368" t="s">
        <v>516</v>
      </c>
      <c r="AU25" s="368" t="s">
        <v>516</v>
      </c>
      <c r="AV25" s="368" t="s">
        <v>516</v>
      </c>
      <c r="AW25" s="368" t="s">
        <v>516</v>
      </c>
      <c r="AX25" s="368" t="s">
        <v>516</v>
      </c>
      <c r="AY25" s="368" t="s">
        <v>516</v>
      </c>
      <c r="AZ25" s="368" t="s">
        <v>516</v>
      </c>
      <c r="BA25" s="368" t="s">
        <v>516</v>
      </c>
      <c r="BB25" s="368" t="s">
        <v>516</v>
      </c>
      <c r="BC25" s="368" t="s">
        <v>516</v>
      </c>
      <c r="BD25" s="368" t="s">
        <v>516</v>
      </c>
      <c r="BE25" s="368" t="s">
        <v>516</v>
      </c>
      <c r="BF25" s="368" t="s">
        <v>516</v>
      </c>
    </row>
    <row r="26" spans="23:58" ht="14">
      <c r="W26" s="641"/>
      <c r="X26" s="277" t="s">
        <v>377</v>
      </c>
      <c r="Y26" s="366" t="s">
        <v>378</v>
      </c>
      <c r="Z26" s="641"/>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69"/>
      <c r="BE26" s="369"/>
      <c r="BF26" s="369"/>
    </row>
    <row r="27" spans="23:58" ht="14">
      <c r="W27" s="641"/>
      <c r="X27" s="78"/>
      <c r="Y27" s="263" t="s">
        <v>379</v>
      </c>
      <c r="Z27" s="641"/>
      <c r="AA27" s="370">
        <v>3.6439398399999999E-4</v>
      </c>
      <c r="AB27" s="370">
        <v>5.273892900000001E-4</v>
      </c>
      <c r="AC27" s="370">
        <v>5.5845731E-4</v>
      </c>
      <c r="AD27" s="370">
        <v>5.2351112999999996E-4</v>
      </c>
      <c r="AE27" s="370">
        <v>5.0417186000000001E-4</v>
      </c>
      <c r="AF27" s="370">
        <v>5.0173843600000005E-4</v>
      </c>
      <c r="AG27" s="370">
        <v>4.86742508E-4</v>
      </c>
      <c r="AH27" s="370">
        <v>4.74217904E-4</v>
      </c>
      <c r="AI27" s="370">
        <v>4.2426210399999998E-4</v>
      </c>
      <c r="AJ27" s="370">
        <v>3.7996438399999993E-4</v>
      </c>
      <c r="AK27" s="370">
        <v>3.6208752999999997E-4</v>
      </c>
      <c r="AL27" s="370">
        <v>3.2764638200000001E-4</v>
      </c>
      <c r="AM27" s="370">
        <v>3.1559636400000003E-4</v>
      </c>
      <c r="AN27" s="370">
        <v>3.4983746400000002E-4</v>
      </c>
      <c r="AO27" s="370">
        <v>3.5580678599999996E-4</v>
      </c>
      <c r="AP27" s="370">
        <v>3.8201598200000001E-4</v>
      </c>
      <c r="AQ27" s="370">
        <v>3.67782334E-4</v>
      </c>
      <c r="AR27" s="370">
        <v>3.8580640200000001E-4</v>
      </c>
      <c r="AS27" s="370">
        <v>3.8870838400000002E-4</v>
      </c>
      <c r="AT27" s="370">
        <v>3.6184936200000004E-4</v>
      </c>
      <c r="AU27" s="370">
        <v>3.4106268000000004E-4</v>
      </c>
      <c r="AV27" s="370">
        <v>3.3515547200000002E-4</v>
      </c>
      <c r="AW27" s="370">
        <v>3.2628998600000002E-4</v>
      </c>
      <c r="AX27" s="370">
        <v>3.0498913600000003E-4</v>
      </c>
      <c r="AY27" s="370">
        <v>2.9379142000000001E-4</v>
      </c>
      <c r="AZ27" s="370">
        <v>2.7842114200000003E-4</v>
      </c>
      <c r="BA27" s="370">
        <v>2.6874145000000001E-4</v>
      </c>
      <c r="BB27" s="370">
        <v>2.69284068E-4</v>
      </c>
      <c r="BC27" s="370">
        <v>2.4687057000000005E-4</v>
      </c>
      <c r="BD27" s="370">
        <v>2.7136759600000001E-4</v>
      </c>
      <c r="BE27" s="370">
        <v>2.6812255E-4</v>
      </c>
      <c r="BF27" s="370">
        <v>2.4605937000000001E-4</v>
      </c>
    </row>
    <row r="28" spans="23:58" ht="14.5" thickBot="1">
      <c r="W28" s="641"/>
      <c r="X28" s="77"/>
      <c r="Y28" s="2" t="s">
        <v>380</v>
      </c>
      <c r="Z28" s="642"/>
      <c r="AA28" s="196" t="s">
        <v>514</v>
      </c>
      <c r="AB28" s="196" t="s">
        <v>514</v>
      </c>
      <c r="AC28" s="196" t="s">
        <v>514</v>
      </c>
      <c r="AD28" s="196" t="s">
        <v>514</v>
      </c>
      <c r="AE28" s="196" t="s">
        <v>514</v>
      </c>
      <c r="AF28" s="196" t="s">
        <v>514</v>
      </c>
      <c r="AG28" s="196" t="s">
        <v>514</v>
      </c>
      <c r="AH28" s="196" t="s">
        <v>514</v>
      </c>
      <c r="AI28" s="196" t="s">
        <v>514</v>
      </c>
      <c r="AJ28" s="196" t="s">
        <v>514</v>
      </c>
      <c r="AK28" s="196" t="s">
        <v>514</v>
      </c>
      <c r="AL28" s="196" t="s">
        <v>514</v>
      </c>
      <c r="AM28" s="196" t="s">
        <v>514</v>
      </c>
      <c r="AN28" s="196" t="s">
        <v>514</v>
      </c>
      <c r="AO28" s="196" t="s">
        <v>514</v>
      </c>
      <c r="AP28" s="196" t="s">
        <v>514</v>
      </c>
      <c r="AQ28" s="196" t="s">
        <v>514</v>
      </c>
      <c r="AR28" s="196" t="s">
        <v>514</v>
      </c>
      <c r="AS28" s="196" t="s">
        <v>514</v>
      </c>
      <c r="AT28" s="196" t="s">
        <v>514</v>
      </c>
      <c r="AU28" s="196" t="s">
        <v>514</v>
      </c>
      <c r="AV28" s="196" t="s">
        <v>514</v>
      </c>
      <c r="AW28" s="196" t="s">
        <v>514</v>
      </c>
      <c r="AX28" s="196" t="s">
        <v>514</v>
      </c>
      <c r="AY28" s="196" t="s">
        <v>514</v>
      </c>
      <c r="AZ28" s="196" t="s">
        <v>514</v>
      </c>
      <c r="BA28" s="196" t="s">
        <v>514</v>
      </c>
      <c r="BB28" s="196" t="s">
        <v>514</v>
      </c>
      <c r="BC28" s="196" t="s">
        <v>514</v>
      </c>
      <c r="BD28" s="196" t="s">
        <v>514</v>
      </c>
      <c r="BE28" s="196" t="s">
        <v>514</v>
      </c>
      <c r="BF28" s="196" t="s">
        <v>514</v>
      </c>
    </row>
    <row r="29" spans="23:58" ht="18" thickTop="1" thickBot="1">
      <c r="W29" s="641"/>
      <c r="X29" s="644" t="s">
        <v>50</v>
      </c>
      <c r="Y29" s="645"/>
      <c r="Z29" s="76" t="s">
        <v>383</v>
      </c>
      <c r="AA29" s="75">
        <f t="shared" ref="AA29:AX29" si="9">SUM(AA22:AA28)</f>
        <v>7.0223939839999996E-3</v>
      </c>
      <c r="AB29" s="75">
        <f t="shared" si="9"/>
        <v>7.0521092900000006E-3</v>
      </c>
      <c r="AC29" s="75">
        <f t="shared" si="9"/>
        <v>7.3840573099999999E-3</v>
      </c>
      <c r="AD29" s="75">
        <f t="shared" si="9"/>
        <v>7.1103911300000001E-3</v>
      </c>
      <c r="AE29" s="75">
        <f t="shared" si="9"/>
        <v>7.3634518600000001E-3</v>
      </c>
      <c r="AF29" s="75">
        <f t="shared" si="9"/>
        <v>7.0839784359999994E-3</v>
      </c>
      <c r="AG29" s="75">
        <f t="shared" si="9"/>
        <v>6.7133825080000001E-3</v>
      </c>
      <c r="AH29" s="75">
        <f t="shared" si="9"/>
        <v>6.2147779040000002E-3</v>
      </c>
      <c r="AI29" s="75">
        <f t="shared" si="9"/>
        <v>5.9108221040000009E-3</v>
      </c>
      <c r="AJ29" s="75">
        <f t="shared" si="9"/>
        <v>6.3933243839999999E-3</v>
      </c>
      <c r="AK29" s="75">
        <f t="shared" si="9"/>
        <v>5.7563275299999999E-3</v>
      </c>
      <c r="AL29" s="75">
        <f t="shared" si="9"/>
        <v>5.3801263820000009E-3</v>
      </c>
      <c r="AM29" s="75">
        <f t="shared" si="9"/>
        <v>4.7234363640000004E-3</v>
      </c>
      <c r="AN29" s="75">
        <f t="shared" si="9"/>
        <v>4.4287174640000003E-3</v>
      </c>
      <c r="AO29" s="75">
        <f t="shared" si="9"/>
        <v>4.1403667859999998E-3</v>
      </c>
      <c r="AP29" s="75">
        <f t="shared" si="9"/>
        <v>3.9755359820000001E-3</v>
      </c>
      <c r="AQ29" s="75">
        <f t="shared" si="9"/>
        <v>3.7553823339999998E-3</v>
      </c>
      <c r="AR29" s="75">
        <f t="shared" si="9"/>
        <v>3.5077264020000002E-3</v>
      </c>
      <c r="AS29" s="75">
        <f t="shared" si="9"/>
        <v>3.3733003839999998E-3</v>
      </c>
      <c r="AT29" s="75">
        <f t="shared" si="9"/>
        <v>3.1177293619999999E-3</v>
      </c>
      <c r="AU29" s="75">
        <f t="shared" si="9"/>
        <v>3.0686706799999998E-3</v>
      </c>
      <c r="AV29" s="75">
        <f t="shared" si="9"/>
        <v>2.8332914719999998E-3</v>
      </c>
      <c r="AW29" s="75">
        <f t="shared" si="9"/>
        <v>2.7473379859999998E-3</v>
      </c>
      <c r="AX29" s="75">
        <f t="shared" si="9"/>
        <v>2.6720291360000001E-3</v>
      </c>
      <c r="AY29" s="75">
        <f t="shared" ref="AY29:BD29" si="10">SUM(AY22:AY28)</f>
        <v>2.5137194200000003E-3</v>
      </c>
      <c r="AZ29" s="75">
        <f t="shared" si="10"/>
        <v>2.3476211419999997E-3</v>
      </c>
      <c r="BA29" s="75">
        <f t="shared" si="10"/>
        <v>2.16736545E-3</v>
      </c>
      <c r="BB29" s="75">
        <f t="shared" si="10"/>
        <v>2.1169320679999999E-3</v>
      </c>
      <c r="BC29" s="75">
        <f t="shared" si="10"/>
        <v>1.98374257E-3</v>
      </c>
      <c r="BD29" s="75">
        <f t="shared" si="10"/>
        <v>1.977031596E-3</v>
      </c>
      <c r="BE29" s="75">
        <f t="shared" ref="BE29:BF29" si="11">SUM(BE22:BE28)</f>
        <v>1.8488585500000001E-3</v>
      </c>
      <c r="BF29" s="75">
        <f t="shared" si="11"/>
        <v>1.6397793699999999E-3</v>
      </c>
    </row>
    <row r="30" spans="23:58" ht="18" thickTop="1" thickBot="1">
      <c r="W30" s="642"/>
      <c r="X30" s="646"/>
      <c r="Y30" s="647"/>
      <c r="Z30" s="74" t="s">
        <v>382</v>
      </c>
      <c r="AA30" s="73">
        <f>AA29*GWP_N2O</f>
        <v>2.0926734072319997</v>
      </c>
      <c r="AB30" s="73">
        <f t="shared" ref="AB30:BE30" si="12">AB29*GWP_N2O</f>
        <v>2.10152856842</v>
      </c>
      <c r="AC30" s="73">
        <f t="shared" si="12"/>
        <v>2.2004490783800001</v>
      </c>
      <c r="AD30" s="73">
        <f t="shared" si="12"/>
        <v>2.1188965567400002</v>
      </c>
      <c r="AE30" s="73">
        <f t="shared" si="12"/>
        <v>2.1943086542799999</v>
      </c>
      <c r="AF30" s="73">
        <f t="shared" si="12"/>
        <v>2.1110255739279999</v>
      </c>
      <c r="AG30" s="73">
        <f t="shared" si="12"/>
        <v>2.0005879873840002</v>
      </c>
      <c r="AH30" s="73">
        <f t="shared" si="12"/>
        <v>1.852003815392</v>
      </c>
      <c r="AI30" s="73">
        <f t="shared" si="12"/>
        <v>1.7614249869920002</v>
      </c>
      <c r="AJ30" s="73">
        <f t="shared" si="12"/>
        <v>1.9052106664319999</v>
      </c>
      <c r="AK30" s="73">
        <f t="shared" si="12"/>
        <v>1.7153856039399999</v>
      </c>
      <c r="AL30" s="73">
        <f t="shared" si="12"/>
        <v>1.6032776618360003</v>
      </c>
      <c r="AM30" s="73">
        <f t="shared" si="12"/>
        <v>1.407584036472</v>
      </c>
      <c r="AN30" s="73">
        <f t="shared" si="12"/>
        <v>1.3197578042720002</v>
      </c>
      <c r="AO30" s="73">
        <f t="shared" si="12"/>
        <v>1.233829302228</v>
      </c>
      <c r="AP30" s="73">
        <f t="shared" si="12"/>
        <v>1.1847097226359999</v>
      </c>
      <c r="AQ30" s="73">
        <f t="shared" si="12"/>
        <v>1.1191039355319998</v>
      </c>
      <c r="AR30" s="73">
        <f t="shared" si="12"/>
        <v>1.0453024677960001</v>
      </c>
      <c r="AS30" s="73">
        <f t="shared" si="12"/>
        <v>1.005243514432</v>
      </c>
      <c r="AT30" s="73">
        <f t="shared" si="12"/>
        <v>0.92908334987599994</v>
      </c>
      <c r="AU30" s="73">
        <f t="shared" si="12"/>
        <v>0.9144638626399999</v>
      </c>
      <c r="AV30" s="73">
        <f t="shared" si="12"/>
        <v>0.84432085865599993</v>
      </c>
      <c r="AW30" s="73">
        <f t="shared" si="12"/>
        <v>0.81870671982799992</v>
      </c>
      <c r="AX30" s="73">
        <f t="shared" si="12"/>
        <v>0.79626468252800009</v>
      </c>
      <c r="AY30" s="73">
        <f t="shared" si="12"/>
        <v>0.74908838716000004</v>
      </c>
      <c r="AZ30" s="73">
        <f t="shared" si="12"/>
        <v>0.69959110031599991</v>
      </c>
      <c r="BA30" s="73">
        <f t="shared" si="12"/>
        <v>0.64587490410000004</v>
      </c>
      <c r="BB30" s="73">
        <f t="shared" si="12"/>
        <v>0.63084575626399997</v>
      </c>
      <c r="BC30" s="73">
        <f t="shared" si="12"/>
        <v>0.59115528585999999</v>
      </c>
      <c r="BD30" s="73">
        <f t="shared" si="12"/>
        <v>0.589155415608</v>
      </c>
      <c r="BE30" s="73">
        <f t="shared" si="12"/>
        <v>0.55095984789999997</v>
      </c>
      <c r="BF30" s="73">
        <f t="shared" ref="BF30" si="13">BF29*GWP_N2O</f>
        <v>0.48865425225999998</v>
      </c>
    </row>
    <row r="31" spans="23:58" ht="17.5" thickTop="1">
      <c r="W31" s="72"/>
      <c r="X31" s="71" t="s">
        <v>384</v>
      </c>
      <c r="Y31" s="69"/>
      <c r="Z31" s="70" t="s">
        <v>382</v>
      </c>
      <c r="AA31" s="198">
        <f t="shared" ref="AA31:BD31" si="14">SUM(AA21,AA12,AA30)</f>
        <v>5301.7367380210962</v>
      </c>
      <c r="AB31" s="198">
        <f t="shared" si="14"/>
        <v>4979.7691105122867</v>
      </c>
      <c r="AC31" s="198">
        <f t="shared" si="14"/>
        <v>4135.1567011909492</v>
      </c>
      <c r="AD31" s="198">
        <f t="shared" si="14"/>
        <v>3571.4033860964892</v>
      </c>
      <c r="AE31" s="198">
        <f t="shared" si="14"/>
        <v>3350.939187161644</v>
      </c>
      <c r="AF31" s="198">
        <f t="shared" si="14"/>
        <v>3297.4728413083876</v>
      </c>
      <c r="AG31" s="198">
        <f t="shared" si="14"/>
        <v>3012.5402609660209</v>
      </c>
      <c r="AH31" s="198">
        <f t="shared" si="14"/>
        <v>2869.4455761545469</v>
      </c>
      <c r="AI31" s="198">
        <f t="shared" si="14"/>
        <v>2624.8163662314928</v>
      </c>
      <c r="AJ31" s="198">
        <f t="shared" si="14"/>
        <v>2607.1083734021418</v>
      </c>
      <c r="AK31" s="198">
        <f t="shared" si="14"/>
        <v>2437.2121255454645</v>
      </c>
      <c r="AL31" s="198">
        <f t="shared" si="14"/>
        <v>2241.4167658634733</v>
      </c>
      <c r="AM31" s="198">
        <f t="shared" si="14"/>
        <v>1645.5545065763094</v>
      </c>
      <c r="AN31" s="198">
        <f t="shared" si="14"/>
        <v>1560.8208744902915</v>
      </c>
      <c r="AO31" s="198">
        <f t="shared" si="14"/>
        <v>1509.4725280728148</v>
      </c>
      <c r="AP31" s="198">
        <f t="shared" si="14"/>
        <v>1536.0999702041975</v>
      </c>
      <c r="AQ31" s="198">
        <f t="shared" si="14"/>
        <v>1582.9616549507707</v>
      </c>
      <c r="AR31" s="198">
        <f t="shared" si="14"/>
        <v>1631.5539245660912</v>
      </c>
      <c r="AS31" s="198">
        <f t="shared" si="14"/>
        <v>1548.6463388187503</v>
      </c>
      <c r="AT31" s="198">
        <f t="shared" si="14"/>
        <v>1454.7766734331797</v>
      </c>
      <c r="AU31" s="198">
        <f t="shared" si="14"/>
        <v>1397.3319959438784</v>
      </c>
      <c r="AV31" s="198">
        <f t="shared" si="14"/>
        <v>1379.9454752722393</v>
      </c>
      <c r="AW31" s="198">
        <f t="shared" si="14"/>
        <v>1375.3538070114973</v>
      </c>
      <c r="AX31" s="198">
        <f t="shared" si="14"/>
        <v>1289.460000512353</v>
      </c>
      <c r="AY31" s="198">
        <f t="shared" si="14"/>
        <v>1289.72687715544</v>
      </c>
      <c r="AZ31" s="198">
        <f t="shared" si="14"/>
        <v>1243.1955978368201</v>
      </c>
      <c r="BA31" s="198">
        <f t="shared" si="14"/>
        <v>1284.5926111766846</v>
      </c>
      <c r="BB31" s="198">
        <f t="shared" si="14"/>
        <v>1273.3887171365695</v>
      </c>
      <c r="BC31" s="198">
        <f t="shared" si="14"/>
        <v>1192.5858122400318</v>
      </c>
      <c r="BD31" s="198">
        <f t="shared" si="14"/>
        <v>1116.0937117197179</v>
      </c>
      <c r="BE31" s="198">
        <f t="shared" ref="BE31:BF31" si="15">SUM(BE21,BE12,BE30)</f>
        <v>1090.5926661363403</v>
      </c>
      <c r="BF31" s="198">
        <f t="shared" si="15"/>
        <v>1044.2430641034891</v>
      </c>
    </row>
    <row r="32" spans="23:58" ht="7.5" customHeight="1">
      <c r="W32" s="257"/>
      <c r="X32" s="257"/>
      <c r="Y32" s="258"/>
      <c r="Z32" s="259"/>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row>
    <row r="33" spans="23:58" ht="17">
      <c r="W33" s="218" t="s">
        <v>385</v>
      </c>
      <c r="X33" s="257"/>
      <c r="Y33" s="258"/>
      <c r="Z33" s="259"/>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row>
    <row r="34" spans="23:58" ht="17">
      <c r="W34" s="261" t="s">
        <v>386</v>
      </c>
      <c r="X34" s="263" t="s">
        <v>387</v>
      </c>
      <c r="Y34" s="263" t="s">
        <v>388</v>
      </c>
      <c r="Z34" s="262" t="s">
        <v>349</v>
      </c>
      <c r="AA34" s="264">
        <v>130.66325000000001</v>
      </c>
      <c r="AB34" s="264">
        <v>128.04763</v>
      </c>
      <c r="AC34" s="264">
        <v>133.95240000000001</v>
      </c>
      <c r="AD34" s="264">
        <v>129.26751999999999</v>
      </c>
      <c r="AE34" s="264">
        <v>134.61337</v>
      </c>
      <c r="AF34" s="264">
        <v>129.17645999999999</v>
      </c>
      <c r="AG34" s="264">
        <v>122.19781</v>
      </c>
      <c r="AH34" s="264">
        <v>112.65849</v>
      </c>
      <c r="AI34" s="264">
        <v>107.67374</v>
      </c>
      <c r="AJ34" s="264">
        <v>118.01219</v>
      </c>
      <c r="AK34" s="264">
        <v>105.86196</v>
      </c>
      <c r="AL34" s="264">
        <v>99.154920000000004</v>
      </c>
      <c r="AM34" s="264">
        <v>86.503860000000003</v>
      </c>
      <c r="AN34" s="264">
        <v>80.048019999999994</v>
      </c>
      <c r="AO34" s="264">
        <v>74.271990000000002</v>
      </c>
      <c r="AP34" s="264">
        <v>70.522829999999999</v>
      </c>
      <c r="AQ34" s="264">
        <v>66.481650000000002</v>
      </c>
      <c r="AR34" s="264">
        <v>61.267679999999999</v>
      </c>
      <c r="AS34" s="264">
        <v>58.572617999999999</v>
      </c>
      <c r="AT34" s="264">
        <v>54.084144999999999</v>
      </c>
      <c r="AU34" s="264">
        <v>53.529307000000003</v>
      </c>
      <c r="AV34" s="264">
        <v>49.025918999999995</v>
      </c>
      <c r="AW34" s="264">
        <v>47.513066999999999</v>
      </c>
      <c r="AX34" s="264">
        <v>46.453159999999997</v>
      </c>
      <c r="AY34" s="264">
        <v>43.566087000000003</v>
      </c>
      <c r="AZ34" s="264">
        <v>40.608049999999999</v>
      </c>
      <c r="BA34" s="264">
        <v>37.260496000000003</v>
      </c>
      <c r="BB34" s="264">
        <v>36.260092</v>
      </c>
      <c r="BC34" s="264">
        <v>34.086112999999997</v>
      </c>
      <c r="BD34" s="264">
        <v>33.473655999999998</v>
      </c>
      <c r="BE34" s="264">
        <v>31.021944000000001</v>
      </c>
      <c r="BF34" s="264">
        <v>27.351755000000001</v>
      </c>
    </row>
  </sheetData>
  <mergeCells count="8">
    <mergeCell ref="Z22:Z28"/>
    <mergeCell ref="Z5:Z11"/>
    <mergeCell ref="Z13:Z19"/>
    <mergeCell ref="W5:W12"/>
    <mergeCell ref="W22:W30"/>
    <mergeCell ref="X29:Y30"/>
    <mergeCell ref="W13:W21"/>
    <mergeCell ref="X20:Y21"/>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dimension ref="B1:BH161"/>
  <sheetViews>
    <sheetView zoomScaleNormal="100" workbookViewId="0">
      <pane xSplit="26" ySplit="4" topLeftCell="AA5" activePane="bottomRight" state="frozen"/>
      <selection pane="topRight"/>
      <selection pane="bottomLeft"/>
      <selection pane="bottomRight"/>
    </sheetView>
  </sheetViews>
  <sheetFormatPr defaultColWidth="18.7265625" defaultRowHeight="13" customHeight="1" outlineLevelCol="1"/>
  <cols>
    <col min="1" max="1" width="3.26953125" style="15" customWidth="1"/>
    <col min="2" max="19" width="3.26953125" style="15" hidden="1" customWidth="1"/>
    <col min="20" max="20" width="4.7265625" style="17" customWidth="1"/>
    <col min="21" max="21" width="3" style="17" customWidth="1"/>
    <col min="22" max="22" width="1.453125" style="15" customWidth="1"/>
    <col min="23" max="23" width="3" style="16" customWidth="1"/>
    <col min="24" max="24" width="12" style="16" customWidth="1"/>
    <col min="25" max="25" width="8.1796875" style="15" customWidth="1"/>
    <col min="26" max="26" width="11.453125" style="15" bestFit="1" customWidth="1"/>
    <col min="27" max="27" width="6.54296875" style="18" customWidth="1"/>
    <col min="28" max="31" width="6.54296875" style="18" customWidth="1" outlineLevel="1"/>
    <col min="32" max="32" width="6.54296875" style="18" customWidth="1"/>
    <col min="33" max="36" width="6.54296875" style="18" customWidth="1" outlineLevel="1"/>
    <col min="37" max="37" width="6.54296875" style="18" customWidth="1"/>
    <col min="38" max="41" width="6.54296875" style="18" customWidth="1" outlineLevel="1"/>
    <col min="42" max="42" width="6.54296875" style="18" customWidth="1"/>
    <col min="43" max="46" width="6.54296875" style="18" customWidth="1" outlineLevel="1"/>
    <col min="47" max="47" width="6.54296875" style="18" customWidth="1"/>
    <col min="48" max="51" width="6.54296875" style="18" customWidth="1" outlineLevel="1"/>
    <col min="52" max="58" width="6.54296875" style="18" customWidth="1"/>
    <col min="59" max="59" width="18.81640625" style="15" customWidth="1"/>
    <col min="60" max="60" width="19.26953125" style="15" customWidth="1"/>
    <col min="61" max="16384" width="18.7265625" style="15"/>
  </cols>
  <sheetData>
    <row r="1" spans="20:59" ht="17.5">
      <c r="T1" s="253" t="s">
        <v>389</v>
      </c>
      <c r="U1" s="253"/>
    </row>
    <row r="2" spans="20:59"/>
    <row r="3" spans="20:59" ht="14.15" customHeight="1">
      <c r="T3" s="17" t="s">
        <v>390</v>
      </c>
      <c r="U3" s="16">
        <v>64</v>
      </c>
      <c r="W3" s="15" t="s">
        <v>391</v>
      </c>
      <c r="X3" s="15"/>
    </row>
    <row r="4" spans="20:59" ht="14.15" customHeight="1">
      <c r="U4" s="16"/>
      <c r="X4" s="672" t="s">
        <v>392</v>
      </c>
      <c r="Y4" s="673"/>
      <c r="Z4" s="185" t="s">
        <v>393</v>
      </c>
      <c r="AA4" s="163">
        <v>1990</v>
      </c>
      <c r="AB4" s="163">
        <f t="shared" ref="AB4:BF4" si="0">AA4+1</f>
        <v>1991</v>
      </c>
      <c r="AC4" s="163">
        <f t="shared" si="0"/>
        <v>1992</v>
      </c>
      <c r="AD4" s="163">
        <f t="shared" si="0"/>
        <v>1993</v>
      </c>
      <c r="AE4" s="163">
        <f t="shared" si="0"/>
        <v>1994</v>
      </c>
      <c r="AF4" s="163">
        <f t="shared" si="0"/>
        <v>1995</v>
      </c>
      <c r="AG4" s="163">
        <f t="shared" si="0"/>
        <v>1996</v>
      </c>
      <c r="AH4" s="163">
        <f t="shared" si="0"/>
        <v>1997</v>
      </c>
      <c r="AI4" s="163">
        <f t="shared" si="0"/>
        <v>1998</v>
      </c>
      <c r="AJ4" s="163">
        <f t="shared" si="0"/>
        <v>1999</v>
      </c>
      <c r="AK4" s="163">
        <f t="shared" si="0"/>
        <v>2000</v>
      </c>
      <c r="AL4" s="163">
        <f t="shared" si="0"/>
        <v>2001</v>
      </c>
      <c r="AM4" s="163">
        <f t="shared" si="0"/>
        <v>2002</v>
      </c>
      <c r="AN4" s="163">
        <f t="shared" si="0"/>
        <v>2003</v>
      </c>
      <c r="AO4" s="163">
        <f t="shared" si="0"/>
        <v>2004</v>
      </c>
      <c r="AP4" s="163">
        <f t="shared" si="0"/>
        <v>2005</v>
      </c>
      <c r="AQ4" s="163">
        <f t="shared" si="0"/>
        <v>2006</v>
      </c>
      <c r="AR4" s="163">
        <f t="shared" si="0"/>
        <v>2007</v>
      </c>
      <c r="AS4" s="163">
        <f t="shared" si="0"/>
        <v>2008</v>
      </c>
      <c r="AT4" s="163">
        <f t="shared" si="0"/>
        <v>2009</v>
      </c>
      <c r="AU4" s="163">
        <f t="shared" si="0"/>
        <v>2010</v>
      </c>
      <c r="AV4" s="163">
        <f t="shared" si="0"/>
        <v>2011</v>
      </c>
      <c r="AW4" s="163">
        <f t="shared" si="0"/>
        <v>2012</v>
      </c>
      <c r="AX4" s="163">
        <f t="shared" si="0"/>
        <v>2013</v>
      </c>
      <c r="AY4" s="163">
        <f t="shared" si="0"/>
        <v>2014</v>
      </c>
      <c r="AZ4" s="163">
        <f t="shared" si="0"/>
        <v>2015</v>
      </c>
      <c r="BA4" s="163">
        <f t="shared" si="0"/>
        <v>2016</v>
      </c>
      <c r="BB4" s="163">
        <f t="shared" si="0"/>
        <v>2017</v>
      </c>
      <c r="BC4" s="163">
        <f t="shared" si="0"/>
        <v>2018</v>
      </c>
      <c r="BD4" s="163">
        <f t="shared" si="0"/>
        <v>2019</v>
      </c>
      <c r="BE4" s="163">
        <f t="shared" si="0"/>
        <v>2020</v>
      </c>
      <c r="BF4" s="163">
        <f t="shared" si="0"/>
        <v>2021</v>
      </c>
      <c r="BG4" s="163" t="s">
        <v>394</v>
      </c>
    </row>
    <row r="5" spans="20:59" ht="26.15" customHeight="1">
      <c r="U5" s="16"/>
      <c r="X5" s="707" t="s">
        <v>395</v>
      </c>
      <c r="Y5" s="708"/>
      <c r="Z5" s="371" t="s">
        <v>396</v>
      </c>
      <c r="AA5" s="372">
        <v>9470.9850000000006</v>
      </c>
      <c r="AB5" s="372">
        <v>9859.1820000000007</v>
      </c>
      <c r="AC5" s="372">
        <v>8966.6589999999997</v>
      </c>
      <c r="AD5" s="372">
        <v>8634.4110000000001</v>
      </c>
      <c r="AE5" s="372">
        <v>8677.9920000000002</v>
      </c>
      <c r="AF5" s="372">
        <v>8118.3320000000003</v>
      </c>
      <c r="AG5" s="372">
        <v>8032.23</v>
      </c>
      <c r="AH5" s="372">
        <v>5016.0060000000003</v>
      </c>
      <c r="AI5" s="372">
        <v>5459.62</v>
      </c>
      <c r="AJ5" s="372">
        <v>5286.0780000000004</v>
      </c>
      <c r="AK5" s="372">
        <v>4015.6759999999999</v>
      </c>
      <c r="AL5" s="372">
        <v>3834.056</v>
      </c>
      <c r="AM5" s="372">
        <v>1826.84</v>
      </c>
      <c r="AN5" s="372">
        <v>1247.4480000000001</v>
      </c>
      <c r="AO5" s="372">
        <v>1713.8009999999999</v>
      </c>
      <c r="AP5" s="372">
        <v>1634.925</v>
      </c>
      <c r="AQ5" s="372">
        <v>1552.818</v>
      </c>
      <c r="AR5" s="372">
        <v>1285.0419999999999</v>
      </c>
      <c r="AS5" s="372">
        <v>1117.2919999999999</v>
      </c>
      <c r="AT5" s="372">
        <v>1197.875</v>
      </c>
      <c r="AU5" s="372">
        <v>1224.646</v>
      </c>
      <c r="AV5" s="372">
        <v>1132.104</v>
      </c>
      <c r="AW5" s="372">
        <v>1100.4169999999999</v>
      </c>
      <c r="AX5" s="372">
        <v>1102.9380000000001</v>
      </c>
      <c r="AY5" s="372">
        <v>1124.375</v>
      </c>
      <c r="AZ5" s="372">
        <v>979.52300000000002</v>
      </c>
      <c r="BA5" s="372">
        <v>1102.0830000000001</v>
      </c>
      <c r="BB5" s="372">
        <v>1275.2080000000001</v>
      </c>
      <c r="BC5" s="372">
        <v>659.89599999999996</v>
      </c>
      <c r="BD5" s="372">
        <v>458.95800000000003</v>
      </c>
      <c r="BE5" s="372">
        <v>565</v>
      </c>
      <c r="BF5" s="372">
        <v>468.00099999999998</v>
      </c>
      <c r="BG5" s="278" t="s">
        <v>397</v>
      </c>
    </row>
    <row r="6" spans="20:59" ht="15.5">
      <c r="U6" s="16"/>
      <c r="X6" s="685" t="s">
        <v>398</v>
      </c>
      <c r="Y6" s="686"/>
      <c r="Z6" s="371" t="s">
        <v>399</v>
      </c>
      <c r="AA6" s="372">
        <v>261.99400000000003</v>
      </c>
      <c r="AB6" s="372">
        <v>240.52974461732899</v>
      </c>
      <c r="AC6" s="372">
        <v>189.46764749884366</v>
      </c>
      <c r="AD6" s="372">
        <v>154.24474300843639</v>
      </c>
      <c r="AE6" s="372">
        <v>126.67849939443147</v>
      </c>
      <c r="AF6" s="372">
        <v>91.992000000000004</v>
      </c>
      <c r="AG6" s="372">
        <v>75.587999999999994</v>
      </c>
      <c r="AH6" s="372">
        <v>75.418000000000006</v>
      </c>
      <c r="AI6" s="372">
        <v>65.942999999999998</v>
      </c>
      <c r="AJ6" s="372">
        <v>63.076999999999998</v>
      </c>
      <c r="AK6" s="372">
        <v>56.502000000000002</v>
      </c>
      <c r="AL6" s="372">
        <v>42.829000000000001</v>
      </c>
      <c r="AM6" s="373">
        <v>10.452</v>
      </c>
      <c r="AN6" s="373">
        <v>6.0410000000000004</v>
      </c>
      <c r="AO6" s="373">
        <v>5.226</v>
      </c>
      <c r="AP6" s="373">
        <v>4.21</v>
      </c>
      <c r="AQ6" s="373">
        <v>3.5459999999999998</v>
      </c>
      <c r="AR6" s="373">
        <v>2.4159999999999999</v>
      </c>
      <c r="AS6" s="373">
        <v>1.9890000000000001</v>
      </c>
      <c r="AT6" s="373">
        <v>2.0790000000000002</v>
      </c>
      <c r="AU6" s="373">
        <v>1.966</v>
      </c>
      <c r="AV6" s="373">
        <v>1.7609999999999999</v>
      </c>
      <c r="AW6" s="373">
        <v>1.7629999999999999</v>
      </c>
      <c r="AX6" s="373">
        <v>1.851</v>
      </c>
      <c r="AY6" s="373">
        <v>2.2690000000000001</v>
      </c>
      <c r="AZ6" s="373">
        <v>2.3889999999999998</v>
      </c>
      <c r="BA6" s="373">
        <v>2.35</v>
      </c>
      <c r="BB6" s="373">
        <v>2.8540000000000001</v>
      </c>
      <c r="BC6" s="373">
        <v>1.5069999999999999</v>
      </c>
      <c r="BD6" s="373">
        <v>1.335</v>
      </c>
      <c r="BE6" s="373">
        <v>1.1639999999999999</v>
      </c>
      <c r="BF6" s="373">
        <v>1.28</v>
      </c>
      <c r="BG6" s="278" t="s">
        <v>397</v>
      </c>
    </row>
    <row r="7" spans="20:59" ht="15">
      <c r="U7" s="16"/>
      <c r="X7" s="685" t="s">
        <v>401</v>
      </c>
      <c r="Y7" s="686"/>
      <c r="Z7" s="371" t="s">
        <v>402</v>
      </c>
      <c r="AA7" s="372">
        <v>175.53598000000002</v>
      </c>
      <c r="AB7" s="372">
        <v>161.15492889361042</v>
      </c>
      <c r="AC7" s="372">
        <v>126.94332382422526</v>
      </c>
      <c r="AD7" s="372">
        <v>103.34397781565238</v>
      </c>
      <c r="AE7" s="372">
        <v>84.874594594269084</v>
      </c>
      <c r="AF7" s="372">
        <v>61.634640000000005</v>
      </c>
      <c r="AG7" s="372">
        <v>50.64396</v>
      </c>
      <c r="AH7" s="372">
        <v>50.530060000000006</v>
      </c>
      <c r="AI7" s="372">
        <v>44.181809999999999</v>
      </c>
      <c r="AJ7" s="372">
        <v>42.261589999999998</v>
      </c>
      <c r="AK7" s="372">
        <v>37.856340000000003</v>
      </c>
      <c r="AL7" s="372">
        <v>28.695430000000002</v>
      </c>
      <c r="AM7" s="373">
        <v>7.00284</v>
      </c>
      <c r="AN7" s="373">
        <v>4.0474700000000006</v>
      </c>
      <c r="AO7" s="373">
        <v>3.50142</v>
      </c>
      <c r="AP7" s="373">
        <v>2.8207</v>
      </c>
      <c r="AQ7" s="373">
        <v>2.37582</v>
      </c>
      <c r="AR7" s="373">
        <v>1.6187199999999999</v>
      </c>
      <c r="AS7" s="373">
        <v>1.3326300000000002</v>
      </c>
      <c r="AT7" s="373">
        <v>1.3929300000000002</v>
      </c>
      <c r="AU7" s="373">
        <v>1.3172200000000001</v>
      </c>
      <c r="AV7" s="373">
        <v>1.17987</v>
      </c>
      <c r="AW7" s="373">
        <v>1.1812100000000001</v>
      </c>
      <c r="AX7" s="373">
        <v>1.24017</v>
      </c>
      <c r="AY7" s="373">
        <v>1.5202300000000002</v>
      </c>
      <c r="AZ7" s="373">
        <v>1.60063</v>
      </c>
      <c r="BA7" s="373">
        <v>1.5745000000000002</v>
      </c>
      <c r="BB7" s="373">
        <v>1.9121800000000002</v>
      </c>
      <c r="BC7" s="373">
        <v>1.00969</v>
      </c>
      <c r="BD7" s="373">
        <v>0.89445000000000008</v>
      </c>
      <c r="BE7" s="373">
        <v>0.77988000000000002</v>
      </c>
      <c r="BF7" s="373">
        <v>0.85760000000000003</v>
      </c>
      <c r="BG7" s="279" t="s">
        <v>403</v>
      </c>
    </row>
    <row r="8" spans="20:59" ht="15">
      <c r="U8" s="16"/>
      <c r="X8" s="685" t="s">
        <v>404</v>
      </c>
      <c r="Y8" s="686"/>
      <c r="Z8" s="371" t="s">
        <v>405</v>
      </c>
      <c r="AA8" s="372">
        <v>18.534078556771025</v>
      </c>
      <c r="AB8" s="372">
        <v>16.345669335814108</v>
      </c>
      <c r="AC8" s="372">
        <v>14.157260114857191</v>
      </c>
      <c r="AD8" s="372">
        <v>11.968850893900276</v>
      </c>
      <c r="AE8" s="372">
        <v>9.7804416729433576</v>
      </c>
      <c r="AF8" s="372">
        <v>7.5920324519864426</v>
      </c>
      <c r="AG8" s="372">
        <v>6.3050933551454573</v>
      </c>
      <c r="AH8" s="372">
        <v>10.073763867108612</v>
      </c>
      <c r="AI8" s="372">
        <v>8.0924698055908646</v>
      </c>
      <c r="AJ8" s="372">
        <v>7.9948858113709251</v>
      </c>
      <c r="AK8" s="372">
        <v>9.4271400381903341</v>
      </c>
      <c r="AL8" s="372">
        <v>7.4843533845097729</v>
      </c>
      <c r="AM8" s="372">
        <v>3.8333077883120583</v>
      </c>
      <c r="AN8" s="373">
        <v>3.2446001757187477</v>
      </c>
      <c r="AO8" s="373">
        <v>2.0430726787999305</v>
      </c>
      <c r="AP8" s="373">
        <v>1.7252779179473066</v>
      </c>
      <c r="AQ8" s="373">
        <v>1.530005448159411</v>
      </c>
      <c r="AR8" s="373">
        <v>1.2596631082875112</v>
      </c>
      <c r="AS8" s="373">
        <v>1.1927320700407773</v>
      </c>
      <c r="AT8" s="373">
        <v>1.1628341855368882</v>
      </c>
      <c r="AU8" s="373">
        <v>1.0755924569222453</v>
      </c>
      <c r="AV8" s="373">
        <v>1.0421922367556338</v>
      </c>
      <c r="AW8" s="373">
        <v>1.0734203488313976</v>
      </c>
      <c r="AX8" s="373">
        <v>1.1244240383412303</v>
      </c>
      <c r="AY8" s="373">
        <v>1.3520667037242913</v>
      </c>
      <c r="AZ8" s="373">
        <v>1.6340912872898339</v>
      </c>
      <c r="BA8" s="373">
        <v>1.428658277098912</v>
      </c>
      <c r="BB8" s="373">
        <v>1.4995043945771984</v>
      </c>
      <c r="BC8" s="373">
        <v>1.5300744359717289</v>
      </c>
      <c r="BD8" s="373">
        <v>1.9488711385355524</v>
      </c>
      <c r="BE8" s="373">
        <v>1.3803185840707966</v>
      </c>
      <c r="BF8" s="373">
        <v>1.8324747169343658</v>
      </c>
      <c r="BG8" s="280" t="s">
        <v>406</v>
      </c>
    </row>
    <row r="9" spans="20:59" ht="14.15" customHeight="1">
      <c r="U9" s="16"/>
      <c r="Y9" s="16"/>
    </row>
    <row r="10" spans="20:59">
      <c r="U10" s="16"/>
      <c r="Y10" s="16"/>
    </row>
    <row r="11" spans="20:59">
      <c r="U11" s="16"/>
      <c r="Y11" s="16"/>
    </row>
    <row r="12" spans="20:59" ht="14.15" customHeight="1">
      <c r="T12" s="17" t="s">
        <v>390</v>
      </c>
      <c r="U12" s="16">
        <f>U3+1</f>
        <v>65</v>
      </c>
      <c r="W12" s="16" t="s">
        <v>407</v>
      </c>
    </row>
    <row r="13" spans="20:59" ht="14.15" customHeight="1">
      <c r="U13" s="16"/>
      <c r="X13" s="672" t="s">
        <v>392</v>
      </c>
      <c r="Y13" s="673"/>
      <c r="Z13" s="185" t="s">
        <v>393</v>
      </c>
      <c r="AA13" s="163">
        <v>1990</v>
      </c>
      <c r="AB13" s="163">
        <f t="shared" ref="AB13:BF13" si="1">AA13+1</f>
        <v>1991</v>
      </c>
      <c r="AC13" s="163">
        <f t="shared" si="1"/>
        <v>1992</v>
      </c>
      <c r="AD13" s="163">
        <f t="shared" si="1"/>
        <v>1993</v>
      </c>
      <c r="AE13" s="163">
        <f t="shared" si="1"/>
        <v>1994</v>
      </c>
      <c r="AF13" s="163">
        <f t="shared" si="1"/>
        <v>1995</v>
      </c>
      <c r="AG13" s="163">
        <f t="shared" si="1"/>
        <v>1996</v>
      </c>
      <c r="AH13" s="163">
        <f t="shared" si="1"/>
        <v>1997</v>
      </c>
      <c r="AI13" s="163">
        <f t="shared" si="1"/>
        <v>1998</v>
      </c>
      <c r="AJ13" s="163">
        <f t="shared" si="1"/>
        <v>1999</v>
      </c>
      <c r="AK13" s="163">
        <f t="shared" si="1"/>
        <v>2000</v>
      </c>
      <c r="AL13" s="163">
        <f t="shared" si="1"/>
        <v>2001</v>
      </c>
      <c r="AM13" s="163">
        <f t="shared" si="1"/>
        <v>2002</v>
      </c>
      <c r="AN13" s="163">
        <f t="shared" si="1"/>
        <v>2003</v>
      </c>
      <c r="AO13" s="163">
        <f t="shared" si="1"/>
        <v>2004</v>
      </c>
      <c r="AP13" s="163">
        <f t="shared" si="1"/>
        <v>2005</v>
      </c>
      <c r="AQ13" s="163">
        <f t="shared" si="1"/>
        <v>2006</v>
      </c>
      <c r="AR13" s="163">
        <f t="shared" si="1"/>
        <v>2007</v>
      </c>
      <c r="AS13" s="163">
        <f t="shared" si="1"/>
        <v>2008</v>
      </c>
      <c r="AT13" s="163">
        <f t="shared" si="1"/>
        <v>2009</v>
      </c>
      <c r="AU13" s="163">
        <f t="shared" si="1"/>
        <v>2010</v>
      </c>
      <c r="AV13" s="163">
        <f t="shared" si="1"/>
        <v>2011</v>
      </c>
      <c r="AW13" s="163">
        <f t="shared" si="1"/>
        <v>2012</v>
      </c>
      <c r="AX13" s="163">
        <f t="shared" si="1"/>
        <v>2013</v>
      </c>
      <c r="AY13" s="163">
        <f t="shared" si="1"/>
        <v>2014</v>
      </c>
      <c r="AZ13" s="163">
        <f t="shared" si="1"/>
        <v>2015</v>
      </c>
      <c r="BA13" s="163">
        <f t="shared" si="1"/>
        <v>2016</v>
      </c>
      <c r="BB13" s="163">
        <f t="shared" si="1"/>
        <v>2017</v>
      </c>
      <c r="BC13" s="163">
        <f t="shared" si="1"/>
        <v>2018</v>
      </c>
      <c r="BD13" s="163">
        <f t="shared" si="1"/>
        <v>2019</v>
      </c>
      <c r="BE13" s="163">
        <f t="shared" si="1"/>
        <v>2020</v>
      </c>
      <c r="BF13" s="163">
        <f t="shared" si="1"/>
        <v>2021</v>
      </c>
    </row>
    <row r="14" spans="20:59" ht="14.15" customHeight="1">
      <c r="U14" s="16"/>
      <c r="X14" s="713" t="s">
        <v>408</v>
      </c>
      <c r="Y14" s="714"/>
      <c r="Z14" s="291"/>
      <c r="AA14" s="374">
        <v>10676.305</v>
      </c>
      <c r="AB14" s="374">
        <v>11008.413</v>
      </c>
      <c r="AC14" s="374">
        <v>9808.0849999999991</v>
      </c>
      <c r="AD14" s="374">
        <v>9448.7690000000002</v>
      </c>
      <c r="AE14" s="374">
        <v>9462.2450000000008</v>
      </c>
      <c r="AF14" s="374">
        <v>8813.5939999999991</v>
      </c>
      <c r="AG14" s="374">
        <v>8676.9619999999995</v>
      </c>
      <c r="AH14" s="374">
        <v>5674.1869999999999</v>
      </c>
      <c r="AI14" s="374">
        <v>6027.5969999999998</v>
      </c>
      <c r="AJ14" s="374">
        <v>5873.5280000000002</v>
      </c>
      <c r="AK14" s="374">
        <v>4625.4889999999996</v>
      </c>
      <c r="AL14" s="374">
        <v>4576.32</v>
      </c>
      <c r="AM14" s="374">
        <v>2377.4789999999998</v>
      </c>
      <c r="AN14" s="374">
        <v>1863.5619999999999</v>
      </c>
      <c r="AO14" s="374">
        <v>2244.5390000000002</v>
      </c>
      <c r="AP14" s="374">
        <v>2146.194</v>
      </c>
      <c r="AQ14" s="374">
        <v>2159.3330000000001</v>
      </c>
      <c r="AR14" s="374">
        <v>1947.7249999999999</v>
      </c>
      <c r="AS14" s="374">
        <v>1871.2</v>
      </c>
      <c r="AT14" s="374">
        <v>1829.36</v>
      </c>
      <c r="AU14" s="374">
        <v>1781.8979999999999</v>
      </c>
      <c r="AV14" s="374">
        <v>1784.0989999999999</v>
      </c>
      <c r="AW14" s="374">
        <v>1818.9280000000001</v>
      </c>
      <c r="AX14" s="374">
        <v>1824.3140000000001</v>
      </c>
      <c r="AY14" s="374">
        <v>1902.752</v>
      </c>
      <c r="AZ14" s="374">
        <v>1774.2739999999999</v>
      </c>
      <c r="BA14" s="374">
        <v>1854.7750000000001</v>
      </c>
      <c r="BB14" s="374">
        <v>1991.0050000000001</v>
      </c>
      <c r="BC14" s="374">
        <v>1306.825</v>
      </c>
      <c r="BD14" s="374">
        <v>1013.774</v>
      </c>
      <c r="BE14" s="374">
        <v>1041.758</v>
      </c>
      <c r="BF14" s="374">
        <v>860.58</v>
      </c>
    </row>
    <row r="15" spans="20:59" ht="14.15" customHeight="1">
      <c r="U15" s="16"/>
      <c r="X15" s="713" t="s">
        <v>409</v>
      </c>
      <c r="Y15" s="714"/>
      <c r="Z15" s="86" t="s">
        <v>311</v>
      </c>
      <c r="AA15" s="374">
        <v>1205.32</v>
      </c>
      <c r="AB15" s="374">
        <v>1149.231</v>
      </c>
      <c r="AC15" s="374">
        <v>841.42600000000004</v>
      </c>
      <c r="AD15" s="374">
        <v>814.35799999999995</v>
      </c>
      <c r="AE15" s="374">
        <v>784.25300000000004</v>
      </c>
      <c r="AF15" s="374">
        <v>695.26199999999994</v>
      </c>
      <c r="AG15" s="374">
        <v>644.73199999999997</v>
      </c>
      <c r="AH15" s="374">
        <v>658.18100000000004</v>
      </c>
      <c r="AI15" s="374">
        <v>567.97699999999998</v>
      </c>
      <c r="AJ15" s="374">
        <v>587.45000000000005</v>
      </c>
      <c r="AK15" s="374">
        <v>609.81299999999999</v>
      </c>
      <c r="AL15" s="374">
        <v>742.26400000000001</v>
      </c>
      <c r="AM15" s="374">
        <v>550.63900000000001</v>
      </c>
      <c r="AN15" s="374">
        <v>616.11400000000003</v>
      </c>
      <c r="AO15" s="374">
        <v>530.73800000000006</v>
      </c>
      <c r="AP15" s="374">
        <v>511.26900000000001</v>
      </c>
      <c r="AQ15" s="374">
        <v>606.51499999999999</v>
      </c>
      <c r="AR15" s="374">
        <v>662.68299999999999</v>
      </c>
      <c r="AS15" s="374">
        <v>753.90800000000002</v>
      </c>
      <c r="AT15" s="374">
        <v>631.48500000000001</v>
      </c>
      <c r="AU15" s="374">
        <v>557.25199999999995</v>
      </c>
      <c r="AV15" s="374">
        <v>651.995</v>
      </c>
      <c r="AW15" s="374">
        <v>718.51099999999997</v>
      </c>
      <c r="AX15" s="374">
        <v>721.37599999999998</v>
      </c>
      <c r="AY15" s="374">
        <v>778.37699999999995</v>
      </c>
      <c r="AZ15" s="374">
        <v>794.75099999999998</v>
      </c>
      <c r="BA15" s="374">
        <v>752.69200000000001</v>
      </c>
      <c r="BB15" s="374">
        <v>715.79700000000003</v>
      </c>
      <c r="BC15" s="374">
        <v>646.92899999999997</v>
      </c>
      <c r="BD15" s="374">
        <v>554.81600000000003</v>
      </c>
      <c r="BE15" s="374">
        <v>476.75799999999998</v>
      </c>
      <c r="BF15" s="374">
        <v>392.57900000000001</v>
      </c>
    </row>
    <row r="16" spans="20:59" ht="14.15" customHeight="1">
      <c r="U16" s="16"/>
      <c r="X16" s="713" t="s">
        <v>410</v>
      </c>
      <c r="Y16" s="714"/>
      <c r="Z16" s="85"/>
      <c r="AA16" s="374">
        <v>9470.9850000000006</v>
      </c>
      <c r="AB16" s="374">
        <v>9859.1820000000007</v>
      </c>
      <c r="AC16" s="374">
        <v>8966.6589999999997</v>
      </c>
      <c r="AD16" s="374">
        <v>8634.4110000000001</v>
      </c>
      <c r="AE16" s="374">
        <v>8677.9920000000002</v>
      </c>
      <c r="AF16" s="374">
        <v>8118.3320000000003</v>
      </c>
      <c r="AG16" s="374">
        <v>8032.23</v>
      </c>
      <c r="AH16" s="374">
        <v>5016.0060000000003</v>
      </c>
      <c r="AI16" s="374">
        <v>5459.62</v>
      </c>
      <c r="AJ16" s="374">
        <v>5286.0780000000004</v>
      </c>
      <c r="AK16" s="374">
        <v>4015.6759999999999</v>
      </c>
      <c r="AL16" s="374">
        <v>3834.056</v>
      </c>
      <c r="AM16" s="374">
        <v>1826.84</v>
      </c>
      <c r="AN16" s="374">
        <v>1247.4480000000001</v>
      </c>
      <c r="AO16" s="374">
        <v>1713.8009999999999</v>
      </c>
      <c r="AP16" s="374">
        <v>1634.925</v>
      </c>
      <c r="AQ16" s="374">
        <v>1552.818</v>
      </c>
      <c r="AR16" s="374">
        <v>1285.0419999999999</v>
      </c>
      <c r="AS16" s="374">
        <v>1117.2919999999999</v>
      </c>
      <c r="AT16" s="374">
        <v>1197.875</v>
      </c>
      <c r="AU16" s="374">
        <v>1224.646</v>
      </c>
      <c r="AV16" s="374">
        <v>1132.104</v>
      </c>
      <c r="AW16" s="374">
        <v>1100.4169999999999</v>
      </c>
      <c r="AX16" s="374">
        <v>1102.9380000000001</v>
      </c>
      <c r="AY16" s="374">
        <v>1124.375</v>
      </c>
      <c r="AZ16" s="374">
        <v>979.52300000000002</v>
      </c>
      <c r="BA16" s="374">
        <v>1102.0830000000001</v>
      </c>
      <c r="BB16" s="374">
        <v>1275.2080000000001</v>
      </c>
      <c r="BC16" s="374">
        <v>659.89599999999996</v>
      </c>
      <c r="BD16" s="374">
        <v>458.95800000000003</v>
      </c>
      <c r="BE16" s="374">
        <v>565</v>
      </c>
      <c r="BF16" s="374">
        <v>468.00099999999998</v>
      </c>
    </row>
    <row r="17" spans="20:60" ht="14.15" customHeight="1">
      <c r="U17" s="16"/>
      <c r="Y17" s="16"/>
    </row>
    <row r="18" spans="20:60">
      <c r="U18" s="16"/>
      <c r="W18" s="15"/>
      <c r="X18" s="15"/>
    </row>
    <row r="19" spans="20:60">
      <c r="U19" s="16"/>
      <c r="Y19" s="16"/>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row>
    <row r="20" spans="20:60" ht="14.15" customHeight="1">
      <c r="T20" s="17" t="s">
        <v>390</v>
      </c>
      <c r="U20" s="16">
        <v>67</v>
      </c>
      <c r="W20" s="149" t="s">
        <v>411</v>
      </c>
      <c r="X20" s="15"/>
    </row>
    <row r="21" spans="20:60" ht="14.15" customHeight="1">
      <c r="U21" s="16"/>
      <c r="X21" s="672" t="s">
        <v>392</v>
      </c>
      <c r="Y21" s="673"/>
      <c r="Z21" s="185" t="s">
        <v>393</v>
      </c>
      <c r="AA21" s="163">
        <v>1990</v>
      </c>
      <c r="AB21" s="163">
        <f t="shared" ref="AB21:BF21" si="2">AA21+1</f>
        <v>1991</v>
      </c>
      <c r="AC21" s="163">
        <f t="shared" si="2"/>
        <v>1992</v>
      </c>
      <c r="AD21" s="163">
        <f t="shared" si="2"/>
        <v>1993</v>
      </c>
      <c r="AE21" s="163">
        <f t="shared" si="2"/>
        <v>1994</v>
      </c>
      <c r="AF21" s="163">
        <f t="shared" si="2"/>
        <v>1995</v>
      </c>
      <c r="AG21" s="163">
        <f t="shared" si="2"/>
        <v>1996</v>
      </c>
      <c r="AH21" s="163">
        <f t="shared" si="2"/>
        <v>1997</v>
      </c>
      <c r="AI21" s="163">
        <f t="shared" si="2"/>
        <v>1998</v>
      </c>
      <c r="AJ21" s="163">
        <f t="shared" si="2"/>
        <v>1999</v>
      </c>
      <c r="AK21" s="163">
        <f t="shared" si="2"/>
        <v>2000</v>
      </c>
      <c r="AL21" s="163">
        <f t="shared" si="2"/>
        <v>2001</v>
      </c>
      <c r="AM21" s="163">
        <f t="shared" si="2"/>
        <v>2002</v>
      </c>
      <c r="AN21" s="163">
        <f t="shared" si="2"/>
        <v>2003</v>
      </c>
      <c r="AO21" s="163">
        <f t="shared" si="2"/>
        <v>2004</v>
      </c>
      <c r="AP21" s="163">
        <f t="shared" si="2"/>
        <v>2005</v>
      </c>
      <c r="AQ21" s="163">
        <f t="shared" si="2"/>
        <v>2006</v>
      </c>
      <c r="AR21" s="163">
        <f t="shared" si="2"/>
        <v>2007</v>
      </c>
      <c r="AS21" s="163">
        <f t="shared" si="2"/>
        <v>2008</v>
      </c>
      <c r="AT21" s="163">
        <f t="shared" si="2"/>
        <v>2009</v>
      </c>
      <c r="AU21" s="163">
        <f t="shared" si="2"/>
        <v>2010</v>
      </c>
      <c r="AV21" s="163">
        <f t="shared" si="2"/>
        <v>2011</v>
      </c>
      <c r="AW21" s="163">
        <f t="shared" si="2"/>
        <v>2012</v>
      </c>
      <c r="AX21" s="163">
        <f t="shared" si="2"/>
        <v>2013</v>
      </c>
      <c r="AY21" s="163">
        <f t="shared" si="2"/>
        <v>2014</v>
      </c>
      <c r="AZ21" s="163">
        <f t="shared" si="2"/>
        <v>2015</v>
      </c>
      <c r="BA21" s="163">
        <f t="shared" si="2"/>
        <v>2016</v>
      </c>
      <c r="BB21" s="163">
        <f t="shared" si="2"/>
        <v>2017</v>
      </c>
      <c r="BC21" s="163">
        <f t="shared" si="2"/>
        <v>2018</v>
      </c>
      <c r="BD21" s="163">
        <f t="shared" si="2"/>
        <v>2019</v>
      </c>
      <c r="BE21" s="163">
        <f t="shared" si="2"/>
        <v>2020</v>
      </c>
      <c r="BF21" s="163">
        <f t="shared" si="2"/>
        <v>2021</v>
      </c>
      <c r="BH21" s="53"/>
    </row>
    <row r="22" spans="20:60" ht="14.15" customHeight="1">
      <c r="U22" s="16"/>
      <c r="X22" s="685" t="s">
        <v>412</v>
      </c>
      <c r="Y22" s="686"/>
      <c r="Z22" s="371" t="s">
        <v>413</v>
      </c>
      <c r="AA22" s="374">
        <v>50139</v>
      </c>
      <c r="AB22" s="374">
        <v>48887</v>
      </c>
      <c r="AC22" s="374">
        <v>44355</v>
      </c>
      <c r="AD22" s="374">
        <v>40613</v>
      </c>
      <c r="AE22" s="374">
        <v>27005</v>
      </c>
      <c r="AF22" s="374">
        <v>11112</v>
      </c>
      <c r="AG22" s="374">
        <v>12562</v>
      </c>
      <c r="AH22" s="374">
        <v>12796</v>
      </c>
      <c r="AI22" s="374">
        <v>12272</v>
      </c>
      <c r="AJ22" s="374">
        <v>11867</v>
      </c>
      <c r="AK22" s="374">
        <v>9810</v>
      </c>
      <c r="AL22" s="374">
        <v>8319</v>
      </c>
      <c r="AM22" s="374">
        <v>4528</v>
      </c>
      <c r="AN22" s="374">
        <v>1949</v>
      </c>
      <c r="AO22" s="374">
        <v>2977</v>
      </c>
      <c r="AP22" s="374">
        <v>2044</v>
      </c>
      <c r="AQ22" s="374">
        <v>1288</v>
      </c>
      <c r="AR22" s="374">
        <v>1097</v>
      </c>
      <c r="AS22" s="374">
        <v>988</v>
      </c>
      <c r="AT22" s="374">
        <v>990</v>
      </c>
      <c r="AU22" s="374">
        <v>941</v>
      </c>
      <c r="AV22" s="374">
        <v>733</v>
      </c>
      <c r="AW22" s="374">
        <v>591</v>
      </c>
      <c r="AX22" s="374">
        <v>826</v>
      </c>
      <c r="AY22" s="374">
        <v>448</v>
      </c>
      <c r="AZ22" s="374">
        <v>844</v>
      </c>
      <c r="BA22" s="374">
        <v>955</v>
      </c>
      <c r="BB22" s="374">
        <v>482</v>
      </c>
      <c r="BC22" s="374">
        <v>301</v>
      </c>
      <c r="BD22" s="374">
        <v>293</v>
      </c>
      <c r="BE22" s="374">
        <v>303</v>
      </c>
      <c r="BF22" s="374">
        <v>303</v>
      </c>
      <c r="BH22" s="53"/>
    </row>
    <row r="23" spans="20:60" ht="14.15" customHeight="1">
      <c r="U23" s="16"/>
      <c r="W23" s="94"/>
      <c r="X23" s="94"/>
      <c r="Y23" s="94"/>
      <c r="Z23" s="94"/>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H23" s="16"/>
    </row>
    <row r="24" spans="20:60" ht="13.5" customHeight="1">
      <c r="U24" s="16"/>
      <c r="W24" s="94"/>
      <c r="X24" s="94"/>
      <c r="Y24" s="94"/>
      <c r="Z24" s="94"/>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H24" s="16"/>
    </row>
    <row r="25" spans="20:60" ht="13.5" customHeight="1">
      <c r="U25" s="16"/>
      <c r="W25" s="15"/>
      <c r="X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row>
    <row r="26" spans="20:60" ht="14.15" customHeight="1">
      <c r="T26" s="17" t="s">
        <v>390</v>
      </c>
      <c r="U26" s="16">
        <f>U20+2</f>
        <v>69</v>
      </c>
      <c r="W26" s="15" t="s">
        <v>414</v>
      </c>
      <c r="X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row>
    <row r="27" spans="20:60" ht="14.15" customHeight="1">
      <c r="U27" s="16"/>
      <c r="X27" s="672" t="s">
        <v>392</v>
      </c>
      <c r="Y27" s="673"/>
      <c r="Z27" s="185" t="s">
        <v>393</v>
      </c>
      <c r="AA27" s="163">
        <v>1990</v>
      </c>
      <c r="AB27" s="163">
        <f t="shared" ref="AB27:BF27" si="3">AA27+1</f>
        <v>1991</v>
      </c>
      <c r="AC27" s="163">
        <f t="shared" si="3"/>
        <v>1992</v>
      </c>
      <c r="AD27" s="163">
        <f t="shared" si="3"/>
        <v>1993</v>
      </c>
      <c r="AE27" s="163">
        <f t="shared" si="3"/>
        <v>1994</v>
      </c>
      <c r="AF27" s="163">
        <f t="shared" si="3"/>
        <v>1995</v>
      </c>
      <c r="AG27" s="163">
        <f t="shared" si="3"/>
        <v>1996</v>
      </c>
      <c r="AH27" s="163">
        <f t="shared" si="3"/>
        <v>1997</v>
      </c>
      <c r="AI27" s="163">
        <f t="shared" si="3"/>
        <v>1998</v>
      </c>
      <c r="AJ27" s="163">
        <f t="shared" si="3"/>
        <v>1999</v>
      </c>
      <c r="AK27" s="163">
        <f t="shared" si="3"/>
        <v>2000</v>
      </c>
      <c r="AL27" s="163">
        <f t="shared" si="3"/>
        <v>2001</v>
      </c>
      <c r="AM27" s="163">
        <f t="shared" si="3"/>
        <v>2002</v>
      </c>
      <c r="AN27" s="163">
        <f t="shared" si="3"/>
        <v>2003</v>
      </c>
      <c r="AO27" s="163">
        <f t="shared" si="3"/>
        <v>2004</v>
      </c>
      <c r="AP27" s="163">
        <f t="shared" si="3"/>
        <v>2005</v>
      </c>
      <c r="AQ27" s="163">
        <f t="shared" si="3"/>
        <v>2006</v>
      </c>
      <c r="AR27" s="163">
        <f t="shared" si="3"/>
        <v>2007</v>
      </c>
      <c r="AS27" s="163">
        <f t="shared" si="3"/>
        <v>2008</v>
      </c>
      <c r="AT27" s="163">
        <f t="shared" si="3"/>
        <v>2009</v>
      </c>
      <c r="AU27" s="163">
        <f t="shared" si="3"/>
        <v>2010</v>
      </c>
      <c r="AV27" s="163">
        <f t="shared" si="3"/>
        <v>2011</v>
      </c>
      <c r="AW27" s="163">
        <f t="shared" si="3"/>
        <v>2012</v>
      </c>
      <c r="AX27" s="163">
        <f t="shared" si="3"/>
        <v>2013</v>
      </c>
      <c r="AY27" s="163">
        <f t="shared" si="3"/>
        <v>2014</v>
      </c>
      <c r="AZ27" s="163">
        <f t="shared" si="3"/>
        <v>2015</v>
      </c>
      <c r="BA27" s="163">
        <f t="shared" si="3"/>
        <v>2016</v>
      </c>
      <c r="BB27" s="163">
        <f t="shared" si="3"/>
        <v>2017</v>
      </c>
      <c r="BC27" s="163">
        <f t="shared" si="3"/>
        <v>2018</v>
      </c>
      <c r="BD27" s="163">
        <f t="shared" si="3"/>
        <v>2019</v>
      </c>
      <c r="BE27" s="163">
        <f t="shared" si="3"/>
        <v>2020</v>
      </c>
      <c r="BF27" s="163">
        <f t="shared" si="3"/>
        <v>2021</v>
      </c>
    </row>
    <row r="28" spans="20:60" ht="14.15" customHeight="1">
      <c r="U28" s="16"/>
      <c r="X28" s="648" t="s">
        <v>414</v>
      </c>
      <c r="Y28" s="649"/>
      <c r="Z28" s="164" t="s">
        <v>415</v>
      </c>
      <c r="AA28" s="375">
        <v>83.224999999999994</v>
      </c>
      <c r="AB28" s="375">
        <v>81.558999999999997</v>
      </c>
      <c r="AC28" s="375">
        <v>85.32</v>
      </c>
      <c r="AD28" s="375">
        <v>82.335999999999999</v>
      </c>
      <c r="AE28" s="375">
        <v>85.741</v>
      </c>
      <c r="AF28" s="375">
        <v>82.278000000000006</v>
      </c>
      <c r="AG28" s="375">
        <v>77.832999999999998</v>
      </c>
      <c r="AH28" s="375">
        <v>71.757000000000005</v>
      </c>
      <c r="AI28" s="375">
        <v>68.581999999999994</v>
      </c>
      <c r="AJ28" s="375">
        <v>75.167000000000002</v>
      </c>
      <c r="AK28" s="375">
        <v>67.427999999999997</v>
      </c>
      <c r="AL28" s="375">
        <v>63.155999999999999</v>
      </c>
      <c r="AM28" s="375">
        <v>55.097999999999999</v>
      </c>
      <c r="AN28" s="375">
        <v>50.985999999999997</v>
      </c>
      <c r="AO28" s="375">
        <v>47.307000000000002</v>
      </c>
      <c r="AP28" s="375">
        <v>44.918999999999997</v>
      </c>
      <c r="AQ28" s="375">
        <v>42.344999999999999</v>
      </c>
      <c r="AR28" s="375">
        <v>39.024000000000001</v>
      </c>
      <c r="AS28" s="375">
        <v>37.307400000000001</v>
      </c>
      <c r="AT28" s="375">
        <v>34.448500000000003</v>
      </c>
      <c r="AU28" s="375">
        <v>34.095099999999995</v>
      </c>
      <c r="AV28" s="375">
        <v>31.226699999999997</v>
      </c>
      <c r="AW28" s="375">
        <v>30.263099999999998</v>
      </c>
      <c r="AX28" s="375">
        <v>29.588000000000001</v>
      </c>
      <c r="AY28" s="375">
        <v>27.749100000000002</v>
      </c>
      <c r="AZ28" s="375">
        <v>25.864999999999998</v>
      </c>
      <c r="BA28" s="375">
        <v>23.732800000000001</v>
      </c>
      <c r="BB28" s="375">
        <v>23.095599999999997</v>
      </c>
      <c r="BC28" s="375">
        <v>21.710900000000002</v>
      </c>
      <c r="BD28" s="375">
        <v>21.320799999999998</v>
      </c>
      <c r="BE28" s="375">
        <v>19.7592</v>
      </c>
      <c r="BF28" s="375">
        <v>17.421500000000002</v>
      </c>
    </row>
    <row r="29" spans="20:60" ht="14.15" customHeight="1">
      <c r="U29" s="16"/>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row>
    <row r="30" spans="20:60" ht="13.5" customHeight="1">
      <c r="U30" s="16"/>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row>
    <row r="31" spans="20:60" ht="13.5" customHeight="1">
      <c r="U31" s="16"/>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row>
    <row r="32" spans="20:60" ht="14.15" customHeight="1">
      <c r="T32" s="17" t="s">
        <v>390</v>
      </c>
      <c r="U32" s="16">
        <f>U26+1</f>
        <v>70</v>
      </c>
      <c r="W32" s="91" t="s">
        <v>610</v>
      </c>
      <c r="X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row>
    <row r="33" spans="20:58" ht="14.15" customHeight="1">
      <c r="U33" s="16"/>
      <c r="V33" s="715" t="s">
        <v>392</v>
      </c>
      <c r="W33" s="715"/>
      <c r="X33" s="715"/>
      <c r="Y33" s="715"/>
      <c r="Z33" s="185" t="s">
        <v>393</v>
      </c>
      <c r="AA33" s="163">
        <v>1990</v>
      </c>
      <c r="AB33" s="163">
        <f t="shared" ref="AB33" si="4">AA33+1</f>
        <v>1991</v>
      </c>
      <c r="AC33" s="163">
        <f t="shared" ref="AC33" si="5">AB33+1</f>
        <v>1992</v>
      </c>
      <c r="AD33" s="163">
        <f t="shared" ref="AD33" si="6">AC33+1</f>
        <v>1993</v>
      </c>
      <c r="AE33" s="163">
        <f t="shared" ref="AE33" si="7">AD33+1</f>
        <v>1994</v>
      </c>
      <c r="AF33" s="163">
        <f t="shared" ref="AF33" si="8">AE33+1</f>
        <v>1995</v>
      </c>
      <c r="AG33" s="163">
        <f t="shared" ref="AG33" si="9">AF33+1</f>
        <v>1996</v>
      </c>
      <c r="AH33" s="163">
        <f t="shared" ref="AH33" si="10">AG33+1</f>
        <v>1997</v>
      </c>
      <c r="AI33" s="163">
        <f t="shared" ref="AI33" si="11">AH33+1</f>
        <v>1998</v>
      </c>
      <c r="AJ33" s="163">
        <f t="shared" ref="AJ33" si="12">AI33+1</f>
        <v>1999</v>
      </c>
      <c r="AK33" s="163">
        <f t="shared" ref="AK33" si="13">AJ33+1</f>
        <v>2000</v>
      </c>
      <c r="AL33" s="163">
        <f t="shared" ref="AL33" si="14">AK33+1</f>
        <v>2001</v>
      </c>
      <c r="AM33" s="163">
        <f t="shared" ref="AM33" si="15">AL33+1</f>
        <v>2002</v>
      </c>
      <c r="AN33" s="163">
        <f t="shared" ref="AN33" si="16">AM33+1</f>
        <v>2003</v>
      </c>
      <c r="AO33" s="163">
        <f t="shared" ref="AO33" si="17">AN33+1</f>
        <v>2004</v>
      </c>
      <c r="AP33" s="163">
        <f t="shared" ref="AP33" si="18">AO33+1</f>
        <v>2005</v>
      </c>
      <c r="AQ33" s="163">
        <f t="shared" ref="AQ33" si="19">AP33+1</f>
        <v>2006</v>
      </c>
      <c r="AR33" s="163">
        <f t="shared" ref="AR33" si="20">AQ33+1</f>
        <v>2007</v>
      </c>
      <c r="AS33" s="163">
        <f t="shared" ref="AS33" si="21">AR33+1</f>
        <v>2008</v>
      </c>
      <c r="AT33" s="163">
        <f t="shared" ref="AT33" si="22">AS33+1</f>
        <v>2009</v>
      </c>
      <c r="AU33" s="163">
        <f t="shared" ref="AU33" si="23">AT33+1</f>
        <v>2010</v>
      </c>
      <c r="AV33" s="163">
        <f t="shared" ref="AV33" si="24">AU33+1</f>
        <v>2011</v>
      </c>
      <c r="AW33" s="163">
        <f t="shared" ref="AW33" si="25">AV33+1</f>
        <v>2012</v>
      </c>
      <c r="AX33" s="163">
        <f t="shared" ref="AX33" si="26">AW33+1</f>
        <v>2013</v>
      </c>
      <c r="AY33" s="163">
        <f t="shared" ref="AY33" si="27">AX33+1</f>
        <v>2014</v>
      </c>
      <c r="AZ33" s="163">
        <f t="shared" ref="AZ33" si="28">AY33+1</f>
        <v>2015</v>
      </c>
      <c r="BA33" s="163">
        <f t="shared" ref="BA33" si="29">AZ33+1</f>
        <v>2016</v>
      </c>
      <c r="BB33" s="163">
        <f t="shared" ref="BB33" si="30">BA33+1</f>
        <v>2017</v>
      </c>
      <c r="BC33" s="163">
        <f t="shared" ref="BC33" si="31">BB33+1</f>
        <v>2018</v>
      </c>
      <c r="BD33" s="163">
        <f t="shared" ref="BD33" si="32">BC33+1</f>
        <v>2019</v>
      </c>
      <c r="BE33" s="163">
        <f t="shared" ref="BE33" si="33">BD33+1</f>
        <v>2020</v>
      </c>
      <c r="BF33" s="163">
        <f t="shared" ref="BF33" si="34">BE33+1</f>
        <v>2021</v>
      </c>
    </row>
    <row r="34" spans="20:58" ht="27" customHeight="1">
      <c r="U34" s="16"/>
      <c r="V34" s="697" t="s">
        <v>503</v>
      </c>
      <c r="W34" s="697"/>
      <c r="X34" s="697"/>
      <c r="Y34" s="697"/>
      <c r="Z34" s="164" t="s">
        <v>318</v>
      </c>
      <c r="AA34" s="375">
        <v>11.569768653827115</v>
      </c>
      <c r="AB34" s="375">
        <v>14.276708720834517</v>
      </c>
      <c r="AC34" s="375">
        <v>16.186799954476836</v>
      </c>
      <c r="AD34" s="375">
        <v>19.000894718400971</v>
      </c>
      <c r="AE34" s="375">
        <v>22.383375393323078</v>
      </c>
      <c r="AF34" s="375">
        <v>25.471987707729646</v>
      </c>
      <c r="AG34" s="375">
        <v>27.798733937639572</v>
      </c>
      <c r="AH34" s="375">
        <v>30.842090403966523</v>
      </c>
      <c r="AI34" s="375">
        <v>31.614792969380289</v>
      </c>
      <c r="AJ34" s="375">
        <v>34.169439668848185</v>
      </c>
      <c r="AK34" s="375">
        <v>38.766591612823596</v>
      </c>
      <c r="AL34" s="375">
        <v>39.023458952648625</v>
      </c>
      <c r="AM34" s="375">
        <v>40.635095580864828</v>
      </c>
      <c r="AN34" s="375">
        <v>40.929444646859039</v>
      </c>
      <c r="AO34" s="375">
        <v>39.949886711002343</v>
      </c>
      <c r="AP34" s="375">
        <v>38.466864603928457</v>
      </c>
      <c r="AQ34" s="375">
        <v>38.733573590894061</v>
      </c>
      <c r="AR34" s="375">
        <v>42.804702646216839</v>
      </c>
      <c r="AS34" s="375">
        <v>41.173526954299717</v>
      </c>
      <c r="AT34" s="375">
        <v>39.299202849684889</v>
      </c>
      <c r="AU34" s="375">
        <v>41.204618898008</v>
      </c>
      <c r="AV34" s="375">
        <v>43.513654948446955</v>
      </c>
      <c r="AW34" s="375">
        <v>48.251108503650897</v>
      </c>
      <c r="AX34" s="375">
        <v>52.852116568090324</v>
      </c>
      <c r="AY34" s="375">
        <v>54.345179339245206</v>
      </c>
      <c r="AZ34" s="375">
        <v>55.859092727779341</v>
      </c>
      <c r="BA34" s="375">
        <v>61.601424579102165</v>
      </c>
      <c r="BB34" s="375">
        <v>65.301529113017537</v>
      </c>
      <c r="BC34" s="375">
        <v>69.40373773463827</v>
      </c>
      <c r="BD34" s="375">
        <v>74.051754079835362</v>
      </c>
      <c r="BE34" s="375">
        <v>70.617465841565291</v>
      </c>
      <c r="BF34" s="375">
        <v>75.613558083826234</v>
      </c>
    </row>
    <row r="35" spans="20:58" ht="14.15" customHeight="1">
      <c r="U35" s="16"/>
      <c r="AA35" s="398"/>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row>
    <row r="36" spans="20:58" ht="13.5" customHeight="1">
      <c r="U36" s="16"/>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row>
    <row r="37" spans="20:58" ht="13.5" customHeight="1">
      <c r="U37" s="16"/>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row>
    <row r="38" spans="20:58" ht="14.15" customHeight="1">
      <c r="T38" s="17" t="s">
        <v>390</v>
      </c>
      <c r="U38" s="16">
        <f>U26+3</f>
        <v>72</v>
      </c>
      <c r="W38" s="91" t="s">
        <v>416</v>
      </c>
      <c r="X38" s="91"/>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row>
    <row r="39" spans="20:58" ht="14.15" customHeight="1">
      <c r="U39" s="16"/>
      <c r="V39" s="694" t="s">
        <v>392</v>
      </c>
      <c r="W39" s="694"/>
      <c r="X39" s="694"/>
      <c r="Y39" s="694"/>
      <c r="Z39" s="292" t="s">
        <v>393</v>
      </c>
      <c r="AA39" s="163">
        <v>1990</v>
      </c>
      <c r="AB39" s="163">
        <f t="shared" ref="AB39:BF39" si="35">AA39+1</f>
        <v>1991</v>
      </c>
      <c r="AC39" s="163">
        <f t="shared" si="35"/>
        <v>1992</v>
      </c>
      <c r="AD39" s="163">
        <f t="shared" si="35"/>
        <v>1993</v>
      </c>
      <c r="AE39" s="163">
        <f t="shared" si="35"/>
        <v>1994</v>
      </c>
      <c r="AF39" s="163">
        <f t="shared" si="35"/>
        <v>1995</v>
      </c>
      <c r="AG39" s="163">
        <f t="shared" si="35"/>
        <v>1996</v>
      </c>
      <c r="AH39" s="163">
        <f t="shared" si="35"/>
        <v>1997</v>
      </c>
      <c r="AI39" s="163">
        <f t="shared" si="35"/>
        <v>1998</v>
      </c>
      <c r="AJ39" s="163">
        <f t="shared" si="35"/>
        <v>1999</v>
      </c>
      <c r="AK39" s="163">
        <f t="shared" si="35"/>
        <v>2000</v>
      </c>
      <c r="AL39" s="163">
        <f t="shared" si="35"/>
        <v>2001</v>
      </c>
      <c r="AM39" s="163">
        <f t="shared" si="35"/>
        <v>2002</v>
      </c>
      <c r="AN39" s="163">
        <f t="shared" si="35"/>
        <v>2003</v>
      </c>
      <c r="AO39" s="163">
        <f t="shared" si="35"/>
        <v>2004</v>
      </c>
      <c r="AP39" s="163">
        <f t="shared" si="35"/>
        <v>2005</v>
      </c>
      <c r="AQ39" s="163">
        <f t="shared" si="35"/>
        <v>2006</v>
      </c>
      <c r="AR39" s="163">
        <f t="shared" si="35"/>
        <v>2007</v>
      </c>
      <c r="AS39" s="163">
        <f t="shared" si="35"/>
        <v>2008</v>
      </c>
      <c r="AT39" s="163">
        <f t="shared" si="35"/>
        <v>2009</v>
      </c>
      <c r="AU39" s="163">
        <f t="shared" si="35"/>
        <v>2010</v>
      </c>
      <c r="AV39" s="163">
        <f t="shared" si="35"/>
        <v>2011</v>
      </c>
      <c r="AW39" s="163">
        <f t="shared" si="35"/>
        <v>2012</v>
      </c>
      <c r="AX39" s="163">
        <f t="shared" si="35"/>
        <v>2013</v>
      </c>
      <c r="AY39" s="163">
        <f t="shared" si="35"/>
        <v>2014</v>
      </c>
      <c r="AZ39" s="163">
        <f t="shared" si="35"/>
        <v>2015</v>
      </c>
      <c r="BA39" s="163">
        <f t="shared" si="35"/>
        <v>2016</v>
      </c>
      <c r="BB39" s="163">
        <f t="shared" si="35"/>
        <v>2017</v>
      </c>
      <c r="BC39" s="163">
        <f t="shared" si="35"/>
        <v>2018</v>
      </c>
      <c r="BD39" s="163">
        <f t="shared" si="35"/>
        <v>2019</v>
      </c>
      <c r="BE39" s="163">
        <f t="shared" si="35"/>
        <v>2020</v>
      </c>
      <c r="BF39" s="163">
        <f t="shared" si="35"/>
        <v>2021</v>
      </c>
    </row>
    <row r="40" spans="20:58" ht="19.899999999999999" customHeight="1">
      <c r="U40" s="16"/>
      <c r="V40" s="696" t="s">
        <v>504</v>
      </c>
      <c r="W40" s="696"/>
      <c r="X40" s="696"/>
      <c r="Y40" s="186" t="s">
        <v>417</v>
      </c>
      <c r="Z40" s="376" t="s">
        <v>323</v>
      </c>
      <c r="AA40" s="374">
        <v>175.10141049976181</v>
      </c>
      <c r="AB40" s="374">
        <v>410.59393734499508</v>
      </c>
      <c r="AC40" s="374">
        <v>449.94301895614529</v>
      </c>
      <c r="AD40" s="374">
        <v>409.92487962550399</v>
      </c>
      <c r="AE40" s="374">
        <v>383.35915387689181</v>
      </c>
      <c r="AF40" s="374">
        <v>391.11111700138514</v>
      </c>
      <c r="AG40" s="374">
        <v>373.02025913973722</v>
      </c>
      <c r="AH40" s="374">
        <v>340.17675497099816</v>
      </c>
      <c r="AI40" s="374">
        <v>271.25908697719211</v>
      </c>
      <c r="AJ40" s="374">
        <v>210.64365950426017</v>
      </c>
      <c r="AK40" s="374">
        <v>167.37799220033975</v>
      </c>
      <c r="AL40" s="374">
        <v>146.42503882174435</v>
      </c>
      <c r="AM40" s="374">
        <v>94.4469265163345</v>
      </c>
      <c r="AN40" s="374">
        <v>123.67626373464709</v>
      </c>
      <c r="AO40" s="374">
        <v>91.962208195104338</v>
      </c>
      <c r="AP40" s="374">
        <v>75.918319591693603</v>
      </c>
      <c r="AQ40" s="374">
        <v>55.007419304283573</v>
      </c>
      <c r="AR40" s="374">
        <v>81.050482839381132</v>
      </c>
      <c r="AS40" s="374">
        <v>97.10314820551902</v>
      </c>
      <c r="AT40" s="374">
        <v>91.031299279941805</v>
      </c>
      <c r="AU40" s="374">
        <v>77.722820107573853</v>
      </c>
      <c r="AV40" s="374">
        <v>75.892613193999551</v>
      </c>
      <c r="AW40" s="374">
        <v>71.847306864978393</v>
      </c>
      <c r="AX40" s="374">
        <v>69.637302678880005</v>
      </c>
      <c r="AY40" s="374">
        <v>82.045137435949727</v>
      </c>
      <c r="AZ40" s="374">
        <v>75.614709522594154</v>
      </c>
      <c r="BA40" s="374">
        <v>66.892389021301398</v>
      </c>
      <c r="BB40" s="374">
        <v>69.850904040814896</v>
      </c>
      <c r="BC40" s="374">
        <v>59.065165067535396</v>
      </c>
      <c r="BD40" s="374">
        <v>104.28691474641114</v>
      </c>
      <c r="BE40" s="374">
        <v>89.427660901771262</v>
      </c>
      <c r="BF40" s="374">
        <v>89.580376777767711</v>
      </c>
    </row>
    <row r="41" spans="20:58" ht="19.899999999999999" customHeight="1">
      <c r="U41" s="16"/>
      <c r="V41" s="696"/>
      <c r="W41" s="696"/>
      <c r="X41" s="696"/>
      <c r="Y41" s="186" t="s">
        <v>418</v>
      </c>
      <c r="Z41" s="376" t="s">
        <v>323</v>
      </c>
      <c r="AA41" s="374">
        <v>245.31358950023818</v>
      </c>
      <c r="AB41" s="374">
        <v>256.63606265500488</v>
      </c>
      <c r="AC41" s="374">
        <v>267.05198104385471</v>
      </c>
      <c r="AD41" s="374">
        <v>247.08412037449602</v>
      </c>
      <c r="AE41" s="374">
        <v>240.55584612310818</v>
      </c>
      <c r="AF41" s="374">
        <v>231.56788299861486</v>
      </c>
      <c r="AG41" s="374">
        <v>228.18174086026278</v>
      </c>
      <c r="AH41" s="374">
        <v>234.64024502900185</v>
      </c>
      <c r="AI41" s="374">
        <v>226.08091302280792</v>
      </c>
      <c r="AJ41" s="374">
        <v>216.24934049573983</v>
      </c>
      <c r="AK41" s="374">
        <v>218.18700779966025</v>
      </c>
      <c r="AL41" s="374">
        <v>187.83096117825565</v>
      </c>
      <c r="AM41" s="374">
        <v>200.4190734836655</v>
      </c>
      <c r="AN41" s="374">
        <v>219.88273626535292</v>
      </c>
      <c r="AO41" s="374">
        <v>250.78879180489568</v>
      </c>
      <c r="AP41" s="374">
        <v>294.5046804083064</v>
      </c>
      <c r="AQ41" s="374">
        <v>274.22658069571645</v>
      </c>
      <c r="AR41" s="374">
        <v>253.41651716061887</v>
      </c>
      <c r="AS41" s="374">
        <v>243.48985179448098</v>
      </c>
      <c r="AT41" s="374">
        <v>218.4947007200582</v>
      </c>
      <c r="AU41" s="374">
        <v>214.81617989242616</v>
      </c>
      <c r="AV41" s="374">
        <v>208.03938680600044</v>
      </c>
      <c r="AW41" s="374">
        <v>209.31869313502159</v>
      </c>
      <c r="AX41" s="374">
        <v>195.18969732112001</v>
      </c>
      <c r="AY41" s="374">
        <v>179.53686256405027</v>
      </c>
      <c r="AZ41" s="374">
        <v>164.10129047740583</v>
      </c>
      <c r="BA41" s="374">
        <v>151.85861097869858</v>
      </c>
      <c r="BB41" s="374">
        <v>140.62809595918509</v>
      </c>
      <c r="BC41" s="374">
        <v>135.71583493246462</v>
      </c>
      <c r="BD41" s="374">
        <v>142.36008525358886</v>
      </c>
      <c r="BE41" s="374">
        <v>164.89533909822873</v>
      </c>
      <c r="BF41" s="374">
        <v>132.27062322223227</v>
      </c>
    </row>
    <row r="42" spans="20:58" ht="14.15" customHeight="1">
      <c r="U42" s="16"/>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row>
    <row r="43" spans="20:58" ht="13.5" customHeight="1">
      <c r="U43" s="16"/>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row>
    <row r="44" spans="20:58">
      <c r="U44" s="16"/>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row>
    <row r="45" spans="20:58" ht="14.15" customHeight="1">
      <c r="T45" s="17" t="s">
        <v>390</v>
      </c>
      <c r="U45" s="16">
        <f>U38+2</f>
        <v>74</v>
      </c>
      <c r="W45" s="91" t="s">
        <v>419</v>
      </c>
      <c r="X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row>
    <row r="46" spans="20:58" ht="14.15" customHeight="1">
      <c r="U46" s="16"/>
      <c r="W46" s="691" t="s">
        <v>392</v>
      </c>
      <c r="X46" s="692"/>
      <c r="Y46" s="693"/>
      <c r="Z46" s="185" t="s">
        <v>393</v>
      </c>
      <c r="AA46" s="163">
        <v>1990</v>
      </c>
      <c r="AB46" s="163">
        <f t="shared" ref="AB46:BF46" si="36">AA46+1</f>
        <v>1991</v>
      </c>
      <c r="AC46" s="163">
        <f t="shared" si="36"/>
        <v>1992</v>
      </c>
      <c r="AD46" s="163">
        <f t="shared" si="36"/>
        <v>1993</v>
      </c>
      <c r="AE46" s="163">
        <f t="shared" si="36"/>
        <v>1994</v>
      </c>
      <c r="AF46" s="163">
        <f t="shared" si="36"/>
        <v>1995</v>
      </c>
      <c r="AG46" s="163">
        <f t="shared" si="36"/>
        <v>1996</v>
      </c>
      <c r="AH46" s="163">
        <f t="shared" si="36"/>
        <v>1997</v>
      </c>
      <c r="AI46" s="163">
        <f t="shared" si="36"/>
        <v>1998</v>
      </c>
      <c r="AJ46" s="163">
        <f t="shared" si="36"/>
        <v>1999</v>
      </c>
      <c r="AK46" s="163">
        <f t="shared" si="36"/>
        <v>2000</v>
      </c>
      <c r="AL46" s="163">
        <f t="shared" si="36"/>
        <v>2001</v>
      </c>
      <c r="AM46" s="163">
        <f t="shared" si="36"/>
        <v>2002</v>
      </c>
      <c r="AN46" s="163">
        <f t="shared" si="36"/>
        <v>2003</v>
      </c>
      <c r="AO46" s="163">
        <f t="shared" si="36"/>
        <v>2004</v>
      </c>
      <c r="AP46" s="163">
        <f t="shared" si="36"/>
        <v>2005</v>
      </c>
      <c r="AQ46" s="163">
        <f t="shared" si="36"/>
        <v>2006</v>
      </c>
      <c r="AR46" s="163">
        <f t="shared" si="36"/>
        <v>2007</v>
      </c>
      <c r="AS46" s="163">
        <f t="shared" si="36"/>
        <v>2008</v>
      </c>
      <c r="AT46" s="163">
        <f t="shared" si="36"/>
        <v>2009</v>
      </c>
      <c r="AU46" s="163">
        <f t="shared" si="36"/>
        <v>2010</v>
      </c>
      <c r="AV46" s="163">
        <f t="shared" si="36"/>
        <v>2011</v>
      </c>
      <c r="AW46" s="163">
        <f t="shared" si="36"/>
        <v>2012</v>
      </c>
      <c r="AX46" s="163">
        <f t="shared" si="36"/>
        <v>2013</v>
      </c>
      <c r="AY46" s="163">
        <f t="shared" si="36"/>
        <v>2014</v>
      </c>
      <c r="AZ46" s="163">
        <f t="shared" si="36"/>
        <v>2015</v>
      </c>
      <c r="BA46" s="163">
        <f t="shared" si="36"/>
        <v>2016</v>
      </c>
      <c r="BB46" s="163">
        <f t="shared" si="36"/>
        <v>2017</v>
      </c>
      <c r="BC46" s="163">
        <f t="shared" si="36"/>
        <v>2018</v>
      </c>
      <c r="BD46" s="163">
        <f t="shared" si="36"/>
        <v>2019</v>
      </c>
      <c r="BE46" s="163">
        <f t="shared" si="36"/>
        <v>2020</v>
      </c>
      <c r="BF46" s="163">
        <f t="shared" si="36"/>
        <v>2021</v>
      </c>
    </row>
    <row r="47" spans="20:58" ht="26.15" customHeight="1">
      <c r="U47" s="16"/>
      <c r="W47" s="696" t="s">
        <v>420</v>
      </c>
      <c r="X47" s="696"/>
      <c r="Y47" s="696"/>
      <c r="Z47" s="709" t="s">
        <v>323</v>
      </c>
      <c r="AA47" s="372">
        <v>420.41500000000002</v>
      </c>
      <c r="AB47" s="372">
        <v>667.23</v>
      </c>
      <c r="AC47" s="372">
        <v>716.995</v>
      </c>
      <c r="AD47" s="372">
        <v>657.00900000000001</v>
      </c>
      <c r="AE47" s="372">
        <v>623.91499999999996</v>
      </c>
      <c r="AF47" s="372">
        <v>622.67899999999997</v>
      </c>
      <c r="AG47" s="372">
        <v>601.202</v>
      </c>
      <c r="AH47" s="372">
        <v>574.81700000000001</v>
      </c>
      <c r="AI47" s="372">
        <v>497.34</v>
      </c>
      <c r="AJ47" s="372">
        <v>426.89299999999997</v>
      </c>
      <c r="AK47" s="372">
        <v>385.565</v>
      </c>
      <c r="AL47" s="372">
        <v>334.25599999999997</v>
      </c>
      <c r="AM47" s="372">
        <v>294.86599999999999</v>
      </c>
      <c r="AN47" s="372">
        <v>343.55900000000003</v>
      </c>
      <c r="AO47" s="372">
        <v>342.75099999999998</v>
      </c>
      <c r="AP47" s="372">
        <v>370.423</v>
      </c>
      <c r="AQ47" s="372">
        <v>329.23399999999998</v>
      </c>
      <c r="AR47" s="372">
        <v>334.46699999999998</v>
      </c>
      <c r="AS47" s="372">
        <v>340.59300000000002</v>
      </c>
      <c r="AT47" s="372">
        <v>309.52600000000001</v>
      </c>
      <c r="AU47" s="372">
        <v>292.53899999999999</v>
      </c>
      <c r="AV47" s="372">
        <v>283.93200000000002</v>
      </c>
      <c r="AW47" s="372">
        <v>281.166</v>
      </c>
      <c r="AX47" s="372">
        <v>264.827</v>
      </c>
      <c r="AY47" s="372">
        <v>261.58199999999999</v>
      </c>
      <c r="AZ47" s="372">
        <v>239.71600000000001</v>
      </c>
      <c r="BA47" s="372">
        <v>218.751</v>
      </c>
      <c r="BB47" s="372">
        <v>210.47900000000001</v>
      </c>
      <c r="BC47" s="372">
        <v>194.78100000000001</v>
      </c>
      <c r="BD47" s="372">
        <v>246.64699999999999</v>
      </c>
      <c r="BE47" s="372">
        <v>254.32300000000001</v>
      </c>
      <c r="BF47" s="372">
        <v>221.851</v>
      </c>
    </row>
    <row r="48" spans="20:58" ht="14.15" customHeight="1">
      <c r="U48" s="16"/>
      <c r="W48" s="696" t="s">
        <v>421</v>
      </c>
      <c r="X48" s="696"/>
      <c r="Y48" s="696"/>
      <c r="Z48" s="710"/>
      <c r="AA48" s="372">
        <v>234.11099999999999</v>
      </c>
      <c r="AB48" s="372">
        <v>278.68599999999998</v>
      </c>
      <c r="AC48" s="372">
        <v>263.56299999999999</v>
      </c>
      <c r="AD48" s="372">
        <v>241.81399999999999</v>
      </c>
      <c r="AE48" s="372">
        <v>238.61199999999999</v>
      </c>
      <c r="AF48" s="372">
        <v>242.85900000000001</v>
      </c>
      <c r="AG48" s="372">
        <v>232.77</v>
      </c>
      <c r="AH48" s="372">
        <v>265.51600000000002</v>
      </c>
      <c r="AI48" s="372">
        <v>275.892</v>
      </c>
      <c r="AJ48" s="372">
        <v>301.40100000000001</v>
      </c>
      <c r="AK48" s="372">
        <v>375.488</v>
      </c>
      <c r="AL48" s="372">
        <v>399.38099999999997</v>
      </c>
      <c r="AM48" s="372">
        <v>461.02300000000002</v>
      </c>
      <c r="AN48" s="372">
        <v>486.50900000000001</v>
      </c>
      <c r="AO48" s="372">
        <v>517.64800000000002</v>
      </c>
      <c r="AP48" s="372">
        <v>540.50699999999995</v>
      </c>
      <c r="AQ48" s="372">
        <v>575.89800000000002</v>
      </c>
      <c r="AR48" s="372">
        <v>644.52499999999998</v>
      </c>
      <c r="AS48" s="372">
        <v>632.654</v>
      </c>
      <c r="AT48" s="372">
        <v>607.67200000000003</v>
      </c>
      <c r="AU48" s="372">
        <v>560.10599999999999</v>
      </c>
      <c r="AV48" s="372">
        <v>540.51</v>
      </c>
      <c r="AW48" s="372">
        <v>477.78899999999999</v>
      </c>
      <c r="AX48" s="372">
        <v>403.45299999999997</v>
      </c>
      <c r="AY48" s="372">
        <v>364.64400000000001</v>
      </c>
      <c r="AZ48" s="372">
        <v>338.589</v>
      </c>
      <c r="BA48" s="372">
        <v>330.56299999999999</v>
      </c>
      <c r="BB48" s="372">
        <v>335.99400000000003</v>
      </c>
      <c r="BC48" s="372">
        <v>301.29700000000003</v>
      </c>
      <c r="BD48" s="372">
        <v>277.54500000000002</v>
      </c>
      <c r="BE48" s="372">
        <v>258.61399999999998</v>
      </c>
      <c r="BF48" s="372">
        <v>251.50399999999999</v>
      </c>
    </row>
    <row r="49" spans="20:58" ht="14.15" customHeight="1">
      <c r="U49" s="16"/>
      <c r="W49" s="698" t="s">
        <v>422</v>
      </c>
      <c r="X49" s="698"/>
      <c r="Y49" s="698"/>
      <c r="Z49" s="711"/>
      <c r="AA49" s="372">
        <v>654.52599999999995</v>
      </c>
      <c r="AB49" s="372">
        <v>945.91600000000005</v>
      </c>
      <c r="AC49" s="372">
        <v>980.55799999999999</v>
      </c>
      <c r="AD49" s="372">
        <v>898.82299999999998</v>
      </c>
      <c r="AE49" s="372">
        <v>862.52700000000004</v>
      </c>
      <c r="AF49" s="372">
        <v>865.53800000000001</v>
      </c>
      <c r="AG49" s="372">
        <v>833.97199999999998</v>
      </c>
      <c r="AH49" s="372">
        <v>840.33299999999997</v>
      </c>
      <c r="AI49" s="372">
        <v>773.23199999999997</v>
      </c>
      <c r="AJ49" s="372">
        <v>728.29399999999998</v>
      </c>
      <c r="AK49" s="372">
        <v>761.053</v>
      </c>
      <c r="AL49" s="372">
        <v>733.63699999999994</v>
      </c>
      <c r="AM49" s="372">
        <v>755.88900000000001</v>
      </c>
      <c r="AN49" s="372">
        <v>830.06799999999998</v>
      </c>
      <c r="AO49" s="372">
        <v>860.399</v>
      </c>
      <c r="AP49" s="372">
        <v>910.93</v>
      </c>
      <c r="AQ49" s="372">
        <v>905.13199999999995</v>
      </c>
      <c r="AR49" s="372">
        <v>978.99199999999996</v>
      </c>
      <c r="AS49" s="372">
        <v>973.24699999999996</v>
      </c>
      <c r="AT49" s="372">
        <v>917.19799999999998</v>
      </c>
      <c r="AU49" s="372">
        <v>852.64499999999998</v>
      </c>
      <c r="AV49" s="372">
        <v>824.44200000000001</v>
      </c>
      <c r="AW49" s="372">
        <v>758.95500000000004</v>
      </c>
      <c r="AX49" s="372">
        <v>668.28</v>
      </c>
      <c r="AY49" s="372">
        <v>626.226</v>
      </c>
      <c r="AZ49" s="372">
        <v>578.30499999999995</v>
      </c>
      <c r="BA49" s="372">
        <v>549.31399999999996</v>
      </c>
      <c r="BB49" s="372">
        <v>546.47299999999996</v>
      </c>
      <c r="BC49" s="372">
        <v>496.07799999999997</v>
      </c>
      <c r="BD49" s="372">
        <v>524.19200000000001</v>
      </c>
      <c r="BE49" s="372">
        <v>512.93700000000001</v>
      </c>
      <c r="BF49" s="372">
        <v>473.35500000000002</v>
      </c>
    </row>
    <row r="50" spans="20:58" ht="14.15" customHeight="1">
      <c r="U50" s="16"/>
      <c r="W50" s="123"/>
      <c r="X50" s="123"/>
      <c r="Y50" s="123"/>
      <c r="Z50" s="93"/>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row>
    <row r="51" spans="20:58" ht="13.5" customHeight="1">
      <c r="U51" s="16"/>
      <c r="W51" s="123"/>
      <c r="X51" s="123"/>
      <c r="Y51" s="123"/>
      <c r="Z51" s="93"/>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row>
    <row r="52" spans="20:58" ht="13.5" customHeight="1">
      <c r="U52" s="16"/>
      <c r="Y52" s="16"/>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row>
    <row r="53" spans="20:58" ht="14.15" customHeight="1">
      <c r="T53" s="17" t="s">
        <v>390</v>
      </c>
      <c r="U53" s="16">
        <f>U45+3</f>
        <v>77</v>
      </c>
      <c r="W53" s="16" t="s">
        <v>423</v>
      </c>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row>
    <row r="54" spans="20:58" ht="14.15" customHeight="1">
      <c r="U54" s="16"/>
      <c r="X54" s="672" t="s">
        <v>392</v>
      </c>
      <c r="Y54" s="673"/>
      <c r="Z54" s="185" t="s">
        <v>393</v>
      </c>
      <c r="AA54" s="163">
        <v>1990</v>
      </c>
      <c r="AB54" s="163">
        <f t="shared" ref="AB54:BF54" si="37">AA54+1</f>
        <v>1991</v>
      </c>
      <c r="AC54" s="163">
        <f t="shared" si="37"/>
        <v>1992</v>
      </c>
      <c r="AD54" s="163">
        <f t="shared" si="37"/>
        <v>1993</v>
      </c>
      <c r="AE54" s="163">
        <f t="shared" si="37"/>
        <v>1994</v>
      </c>
      <c r="AF54" s="163">
        <f t="shared" si="37"/>
        <v>1995</v>
      </c>
      <c r="AG54" s="163">
        <f t="shared" si="37"/>
        <v>1996</v>
      </c>
      <c r="AH54" s="163">
        <f t="shared" si="37"/>
        <v>1997</v>
      </c>
      <c r="AI54" s="163">
        <f t="shared" si="37"/>
        <v>1998</v>
      </c>
      <c r="AJ54" s="163">
        <f t="shared" si="37"/>
        <v>1999</v>
      </c>
      <c r="AK54" s="163">
        <f t="shared" si="37"/>
        <v>2000</v>
      </c>
      <c r="AL54" s="163">
        <f t="shared" si="37"/>
        <v>2001</v>
      </c>
      <c r="AM54" s="163">
        <f t="shared" si="37"/>
        <v>2002</v>
      </c>
      <c r="AN54" s="163">
        <f t="shared" si="37"/>
        <v>2003</v>
      </c>
      <c r="AO54" s="163">
        <f t="shared" si="37"/>
        <v>2004</v>
      </c>
      <c r="AP54" s="163">
        <f t="shared" si="37"/>
        <v>2005</v>
      </c>
      <c r="AQ54" s="163">
        <f t="shared" si="37"/>
        <v>2006</v>
      </c>
      <c r="AR54" s="163">
        <f t="shared" si="37"/>
        <v>2007</v>
      </c>
      <c r="AS54" s="163">
        <f t="shared" si="37"/>
        <v>2008</v>
      </c>
      <c r="AT54" s="163">
        <f t="shared" si="37"/>
        <v>2009</v>
      </c>
      <c r="AU54" s="163">
        <f t="shared" si="37"/>
        <v>2010</v>
      </c>
      <c r="AV54" s="163">
        <f t="shared" si="37"/>
        <v>2011</v>
      </c>
      <c r="AW54" s="163">
        <f t="shared" si="37"/>
        <v>2012</v>
      </c>
      <c r="AX54" s="163">
        <f t="shared" si="37"/>
        <v>2013</v>
      </c>
      <c r="AY54" s="163">
        <f t="shared" si="37"/>
        <v>2014</v>
      </c>
      <c r="AZ54" s="163">
        <f t="shared" si="37"/>
        <v>2015</v>
      </c>
      <c r="BA54" s="163">
        <f t="shared" si="37"/>
        <v>2016</v>
      </c>
      <c r="BB54" s="163">
        <f t="shared" si="37"/>
        <v>2017</v>
      </c>
      <c r="BC54" s="163">
        <f t="shared" si="37"/>
        <v>2018</v>
      </c>
      <c r="BD54" s="163">
        <f t="shared" si="37"/>
        <v>2019</v>
      </c>
      <c r="BE54" s="163">
        <f t="shared" si="37"/>
        <v>2020</v>
      </c>
      <c r="BF54" s="163">
        <f t="shared" si="37"/>
        <v>2021</v>
      </c>
    </row>
    <row r="55" spans="20:58" ht="14.15" customHeight="1">
      <c r="U55" s="16"/>
      <c r="X55" s="695" t="s">
        <v>424</v>
      </c>
      <c r="Y55" s="688"/>
      <c r="Z55" s="164" t="s">
        <v>425</v>
      </c>
      <c r="AA55" s="374">
        <v>204.163591</v>
      </c>
      <c r="AB55" s="374">
        <v>215.60745499999996</v>
      </c>
      <c r="AC55" s="374">
        <v>229.07370700000001</v>
      </c>
      <c r="AD55" s="374">
        <v>233.24206000000001</v>
      </c>
      <c r="AE55" s="374">
        <v>245.02672300000003</v>
      </c>
      <c r="AF55" s="374">
        <v>241.34959700000002</v>
      </c>
      <c r="AG55" s="374">
        <v>242.30723600000007</v>
      </c>
      <c r="AH55" s="374">
        <v>249.932467</v>
      </c>
      <c r="AI55" s="374">
        <v>242.86093199999999</v>
      </c>
      <c r="AJ55" s="374">
        <v>240.493369</v>
      </c>
      <c r="AK55" s="374">
        <v>242.38874600000003</v>
      </c>
      <c r="AL55" s="374">
        <v>234.48201299999997</v>
      </c>
      <c r="AM55" s="374">
        <v>234.964381</v>
      </c>
      <c r="AN55" s="374">
        <v>237.028718</v>
      </c>
      <c r="AO55" s="374">
        <v>234.04625700000003</v>
      </c>
      <c r="AP55" s="374">
        <v>241.11349000000004</v>
      </c>
      <c r="AQ55" s="374">
        <v>230.80924299999995</v>
      </c>
      <c r="AR55" s="374">
        <v>233.63260000000005</v>
      </c>
      <c r="AS55" s="374">
        <v>223.97480400000001</v>
      </c>
      <c r="AT55" s="374">
        <v>209.57208700000001</v>
      </c>
      <c r="AU55" s="374">
        <v>208.57198499999998</v>
      </c>
      <c r="AV55" s="374">
        <v>196.71989499999998</v>
      </c>
      <c r="AW55" s="374">
        <v>197.35946999999999</v>
      </c>
      <c r="AX55" s="374">
        <v>200.17901012724741</v>
      </c>
      <c r="AY55" s="374">
        <v>188.7833693781011</v>
      </c>
      <c r="AZ55" s="374">
        <v>188.33964723247894</v>
      </c>
      <c r="BA55" s="374">
        <v>190.60587558680234</v>
      </c>
      <c r="BB55" s="374">
        <v>183.68474666225404</v>
      </c>
      <c r="BC55" s="374">
        <v>176.54318073092679</v>
      </c>
      <c r="BD55" s="374">
        <v>173.70749945329692</v>
      </c>
      <c r="BE55" s="374">
        <v>139.05726308844152</v>
      </c>
      <c r="BF55" s="374">
        <v>147.25491060502873</v>
      </c>
    </row>
    <row r="56" spans="20:58" ht="14.15" customHeight="1">
      <c r="U56" s="16"/>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row>
    <row r="57" spans="20:58">
      <c r="U57" s="16"/>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row>
    <row r="58" spans="20:58">
      <c r="U58" s="16"/>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row>
    <row r="59" spans="20:58" ht="14.15" customHeight="1">
      <c r="T59" s="17" t="s">
        <v>390</v>
      </c>
      <c r="U59" s="16">
        <f>U53+4</f>
        <v>81</v>
      </c>
      <c r="W59" s="90" t="s">
        <v>426</v>
      </c>
      <c r="X59" s="90"/>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row>
    <row r="60" spans="20:58" ht="14.15" customHeight="1">
      <c r="U60" s="16"/>
      <c r="X60" s="672" t="s">
        <v>392</v>
      </c>
      <c r="Y60" s="673"/>
      <c r="Z60" s="292" t="s">
        <v>393</v>
      </c>
      <c r="AA60" s="163">
        <v>1990</v>
      </c>
      <c r="AB60" s="163">
        <f t="shared" ref="AB60:BF60" si="38">AA60+1</f>
        <v>1991</v>
      </c>
      <c r="AC60" s="163">
        <f t="shared" si="38"/>
        <v>1992</v>
      </c>
      <c r="AD60" s="163">
        <f t="shared" si="38"/>
        <v>1993</v>
      </c>
      <c r="AE60" s="163">
        <f t="shared" si="38"/>
        <v>1994</v>
      </c>
      <c r="AF60" s="163">
        <f t="shared" si="38"/>
        <v>1995</v>
      </c>
      <c r="AG60" s="163">
        <f t="shared" si="38"/>
        <v>1996</v>
      </c>
      <c r="AH60" s="163">
        <f t="shared" si="38"/>
        <v>1997</v>
      </c>
      <c r="AI60" s="163">
        <f t="shared" si="38"/>
        <v>1998</v>
      </c>
      <c r="AJ60" s="163">
        <f t="shared" si="38"/>
        <v>1999</v>
      </c>
      <c r="AK60" s="163">
        <f t="shared" si="38"/>
        <v>2000</v>
      </c>
      <c r="AL60" s="163">
        <f t="shared" si="38"/>
        <v>2001</v>
      </c>
      <c r="AM60" s="163">
        <f t="shared" si="38"/>
        <v>2002</v>
      </c>
      <c r="AN60" s="163">
        <f t="shared" si="38"/>
        <v>2003</v>
      </c>
      <c r="AO60" s="163">
        <f t="shared" si="38"/>
        <v>2004</v>
      </c>
      <c r="AP60" s="163">
        <f t="shared" si="38"/>
        <v>2005</v>
      </c>
      <c r="AQ60" s="163">
        <f t="shared" si="38"/>
        <v>2006</v>
      </c>
      <c r="AR60" s="163">
        <f t="shared" si="38"/>
        <v>2007</v>
      </c>
      <c r="AS60" s="163">
        <f t="shared" si="38"/>
        <v>2008</v>
      </c>
      <c r="AT60" s="163">
        <f t="shared" si="38"/>
        <v>2009</v>
      </c>
      <c r="AU60" s="163">
        <f t="shared" si="38"/>
        <v>2010</v>
      </c>
      <c r="AV60" s="163">
        <f t="shared" si="38"/>
        <v>2011</v>
      </c>
      <c r="AW60" s="163">
        <f t="shared" si="38"/>
        <v>2012</v>
      </c>
      <c r="AX60" s="163">
        <f t="shared" si="38"/>
        <v>2013</v>
      </c>
      <c r="AY60" s="163">
        <f t="shared" si="38"/>
        <v>2014</v>
      </c>
      <c r="AZ60" s="163">
        <f t="shared" si="38"/>
        <v>2015</v>
      </c>
      <c r="BA60" s="163">
        <f t="shared" si="38"/>
        <v>2016</v>
      </c>
      <c r="BB60" s="163">
        <f t="shared" si="38"/>
        <v>2017</v>
      </c>
      <c r="BC60" s="163">
        <f t="shared" si="38"/>
        <v>2018</v>
      </c>
      <c r="BD60" s="163">
        <f t="shared" si="38"/>
        <v>2019</v>
      </c>
      <c r="BE60" s="163">
        <f t="shared" si="38"/>
        <v>2020</v>
      </c>
      <c r="BF60" s="163">
        <f t="shared" si="38"/>
        <v>2021</v>
      </c>
    </row>
    <row r="61" spans="20:58" ht="14.15" customHeight="1">
      <c r="U61" s="16"/>
      <c r="X61" s="399" t="s">
        <v>427</v>
      </c>
      <c r="Y61" s="400" t="s">
        <v>417</v>
      </c>
      <c r="Z61" s="377"/>
      <c r="AA61" s="372">
        <v>341.52300000000002</v>
      </c>
      <c r="AB61" s="372">
        <v>416.71899999999999</v>
      </c>
      <c r="AC61" s="372">
        <v>460.16699999999997</v>
      </c>
      <c r="AD61" s="372">
        <v>406.839</v>
      </c>
      <c r="AE61" s="372">
        <v>424.80200000000002</v>
      </c>
      <c r="AF61" s="372">
        <v>373.55399999999997</v>
      </c>
      <c r="AG61" s="372">
        <v>383.81</v>
      </c>
      <c r="AH61" s="372">
        <v>375.73500000000001</v>
      </c>
      <c r="AI61" s="372">
        <v>356.37</v>
      </c>
      <c r="AJ61" s="372">
        <v>333.00900000000001</v>
      </c>
      <c r="AK61" s="372">
        <v>349.63200000000001</v>
      </c>
      <c r="AL61" s="372">
        <v>299.58100000000002</v>
      </c>
      <c r="AM61" s="372">
        <v>378.18200000000002</v>
      </c>
      <c r="AN61" s="372">
        <v>363.03399999999999</v>
      </c>
      <c r="AO61" s="372">
        <v>403.32900000000001</v>
      </c>
      <c r="AP61" s="372">
        <v>361.13099999999997</v>
      </c>
      <c r="AQ61" s="372">
        <v>355.06900000000002</v>
      </c>
      <c r="AR61" s="372">
        <v>213.899</v>
      </c>
      <c r="AS61" s="372">
        <v>190.37</v>
      </c>
      <c r="AT61" s="372">
        <v>191.029</v>
      </c>
      <c r="AU61" s="372">
        <v>188.208</v>
      </c>
      <c r="AV61" s="372">
        <v>190.209</v>
      </c>
      <c r="AW61" s="372">
        <v>195.74600000000001</v>
      </c>
      <c r="AX61" s="372">
        <v>195.74799999999999</v>
      </c>
      <c r="AY61" s="372">
        <v>197.38399999999999</v>
      </c>
      <c r="AZ61" s="372">
        <v>190.452</v>
      </c>
      <c r="BA61" s="372">
        <v>176.11699999999999</v>
      </c>
      <c r="BB61" s="372">
        <v>148.495</v>
      </c>
      <c r="BC61" s="372">
        <v>113.033</v>
      </c>
      <c r="BD61" s="372">
        <v>119.986</v>
      </c>
      <c r="BE61" s="372">
        <v>87.129000000000005</v>
      </c>
      <c r="BF61" s="372">
        <v>87.129000000000005</v>
      </c>
    </row>
    <row r="62" spans="20:58" ht="14.15" customHeight="1">
      <c r="U62" s="16"/>
      <c r="X62" s="401" t="s">
        <v>428</v>
      </c>
      <c r="Y62" s="400" t="s">
        <v>418</v>
      </c>
      <c r="Z62" s="281" t="s">
        <v>400</v>
      </c>
      <c r="AA62" s="372">
        <v>1724.181</v>
      </c>
      <c r="AB62" s="372">
        <v>1756.1959999999999</v>
      </c>
      <c r="AC62" s="372">
        <v>1695.018</v>
      </c>
      <c r="AD62" s="372">
        <v>1821.7560000000001</v>
      </c>
      <c r="AE62" s="372">
        <v>1847.508</v>
      </c>
      <c r="AF62" s="372">
        <v>1863.0519999999999</v>
      </c>
      <c r="AG62" s="372">
        <v>1825.6079999999999</v>
      </c>
      <c r="AH62" s="372">
        <v>1924.809</v>
      </c>
      <c r="AI62" s="372">
        <v>1940.5540000000001</v>
      </c>
      <c r="AJ62" s="372">
        <v>1979.575</v>
      </c>
      <c r="AK62" s="372">
        <v>2149.3229999999999</v>
      </c>
      <c r="AL62" s="372">
        <v>2165.9960000000001</v>
      </c>
      <c r="AM62" s="372">
        <v>2374.212</v>
      </c>
      <c r="AN62" s="372">
        <v>2451.09</v>
      </c>
      <c r="AO62" s="372">
        <v>2554.0219999999999</v>
      </c>
      <c r="AP62" s="372">
        <v>2778.7660000000001</v>
      </c>
      <c r="AQ62" s="372">
        <v>3052.9</v>
      </c>
      <c r="AR62" s="372">
        <v>3515.308</v>
      </c>
      <c r="AS62" s="372">
        <v>3515.2139999999999</v>
      </c>
      <c r="AT62" s="372">
        <v>3364.3780000000002</v>
      </c>
      <c r="AU62" s="372">
        <v>3154.6120000000001</v>
      </c>
      <c r="AV62" s="372">
        <v>3143.9430000000002</v>
      </c>
      <c r="AW62" s="372">
        <v>2981.2049999999999</v>
      </c>
      <c r="AX62" s="372">
        <v>2743.9879999999998</v>
      </c>
      <c r="AY62" s="372">
        <v>2548.5059999999999</v>
      </c>
      <c r="AZ62" s="372">
        <v>2524.7849999999999</v>
      </c>
      <c r="BA62" s="372">
        <v>2621.1179999999999</v>
      </c>
      <c r="BB62" s="372">
        <v>2777.1030000000001</v>
      </c>
      <c r="BC62" s="372">
        <v>2543.7220000000002</v>
      </c>
      <c r="BD62" s="372">
        <v>2346.96</v>
      </c>
      <c r="BE62" s="372">
        <v>2202.4760000000001</v>
      </c>
      <c r="BF62" s="372">
        <v>2174.6260000000002</v>
      </c>
    </row>
    <row r="63" spans="20:58" ht="14.15" customHeight="1">
      <c r="U63" s="16"/>
      <c r="X63" s="402"/>
      <c r="Y63" s="400" t="s">
        <v>287</v>
      </c>
      <c r="Z63" s="282"/>
      <c r="AA63" s="372">
        <v>2065.7040000000002</v>
      </c>
      <c r="AB63" s="372">
        <v>2172.915</v>
      </c>
      <c r="AC63" s="372">
        <v>2155.1849999999999</v>
      </c>
      <c r="AD63" s="372">
        <v>2228.5949999999998</v>
      </c>
      <c r="AE63" s="372">
        <v>2272.31</v>
      </c>
      <c r="AF63" s="372">
        <v>2236.6060000000002</v>
      </c>
      <c r="AG63" s="372">
        <v>2209.4180000000001</v>
      </c>
      <c r="AH63" s="372">
        <v>2300.5439999999999</v>
      </c>
      <c r="AI63" s="372">
        <v>2296.924</v>
      </c>
      <c r="AJ63" s="372">
        <v>2312.5839999999998</v>
      </c>
      <c r="AK63" s="372">
        <v>2498.9549999999999</v>
      </c>
      <c r="AL63" s="372">
        <v>2465.5770000000002</v>
      </c>
      <c r="AM63" s="372">
        <v>2752.3939999999998</v>
      </c>
      <c r="AN63" s="372">
        <v>2814.1239999999998</v>
      </c>
      <c r="AO63" s="372">
        <v>2957.3510000000001</v>
      </c>
      <c r="AP63" s="372">
        <v>3139.8969999999999</v>
      </c>
      <c r="AQ63" s="372">
        <v>3407.9690000000001</v>
      </c>
      <c r="AR63" s="372">
        <v>3729.2069999999999</v>
      </c>
      <c r="AS63" s="372">
        <v>3705.5839999999998</v>
      </c>
      <c r="AT63" s="372">
        <v>3555.4070000000002</v>
      </c>
      <c r="AU63" s="372">
        <v>3342.82</v>
      </c>
      <c r="AV63" s="372">
        <v>3334.152</v>
      </c>
      <c r="AW63" s="372">
        <v>3176.951</v>
      </c>
      <c r="AX63" s="372">
        <v>2939.7359999999999</v>
      </c>
      <c r="AY63" s="372">
        <v>2745.89</v>
      </c>
      <c r="AZ63" s="372">
        <v>2715.2370000000001</v>
      </c>
      <c r="BA63" s="372">
        <v>2797.2350000000001</v>
      </c>
      <c r="BB63" s="372">
        <v>2925.598</v>
      </c>
      <c r="BC63" s="372">
        <v>2656.7550000000001</v>
      </c>
      <c r="BD63" s="372">
        <v>2466.9459999999999</v>
      </c>
      <c r="BE63" s="372">
        <v>2289.605</v>
      </c>
      <c r="BF63" s="372">
        <v>2261.7550000000001</v>
      </c>
    </row>
    <row r="64" spans="20:58" ht="26.15" customHeight="1">
      <c r="U64" s="16"/>
      <c r="X64" s="703" t="s">
        <v>429</v>
      </c>
      <c r="Y64" s="704"/>
      <c r="Z64" s="293" t="s">
        <v>430</v>
      </c>
      <c r="AA64" s="372">
        <v>1230</v>
      </c>
      <c r="AB64" s="372">
        <v>1215</v>
      </c>
      <c r="AC64" s="372">
        <v>1196</v>
      </c>
      <c r="AD64" s="372">
        <v>1156</v>
      </c>
      <c r="AE64" s="372">
        <v>1097</v>
      </c>
      <c r="AF64" s="372">
        <v>1205</v>
      </c>
      <c r="AG64" s="372">
        <v>1209</v>
      </c>
      <c r="AH64" s="372">
        <v>1167</v>
      </c>
      <c r="AI64" s="372">
        <v>1151</v>
      </c>
      <c r="AJ64" s="372">
        <v>1164</v>
      </c>
      <c r="AK64" s="372">
        <v>1137</v>
      </c>
      <c r="AL64" s="372">
        <v>1106</v>
      </c>
      <c r="AM64" s="372">
        <v>1107</v>
      </c>
      <c r="AN64" s="372">
        <v>1130</v>
      </c>
      <c r="AO64" s="372">
        <v>1106</v>
      </c>
      <c r="AP64" s="372">
        <v>1115</v>
      </c>
      <c r="AQ64" s="372">
        <v>1126</v>
      </c>
      <c r="AR64" s="372">
        <v>1099</v>
      </c>
      <c r="AS64" s="372">
        <v>1065</v>
      </c>
      <c r="AT64" s="372">
        <v>1049</v>
      </c>
      <c r="AU64" s="372">
        <v>1046</v>
      </c>
      <c r="AV64" s="372">
        <v>1047</v>
      </c>
      <c r="AW64" s="372">
        <v>1038</v>
      </c>
      <c r="AX64" s="372">
        <v>1059</v>
      </c>
      <c r="AY64" s="372">
        <v>1046</v>
      </c>
      <c r="AZ64" s="372">
        <v>1034</v>
      </c>
      <c r="BA64" s="372">
        <v>1019</v>
      </c>
      <c r="BB64" s="372">
        <v>1001</v>
      </c>
      <c r="BC64" s="372">
        <v>1042</v>
      </c>
      <c r="BD64" s="372">
        <v>1045</v>
      </c>
      <c r="BE64" s="372">
        <v>1047</v>
      </c>
      <c r="BF64" s="372">
        <v>1047</v>
      </c>
    </row>
    <row r="65" spans="20:58" ht="14.15" customHeight="1">
      <c r="U65" s="16"/>
      <c r="W65" s="15"/>
      <c r="X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row>
    <row r="66" spans="20:58">
      <c r="U66" s="16"/>
      <c r="W66" s="15"/>
      <c r="X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row>
    <row r="67" spans="20:58">
      <c r="U67" s="16"/>
      <c r="W67" s="15"/>
      <c r="X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row>
    <row r="68" spans="20:58" ht="14.15" customHeight="1">
      <c r="T68" s="17" t="s">
        <v>390</v>
      </c>
      <c r="U68" s="16">
        <f>U59+3</f>
        <v>84</v>
      </c>
      <c r="W68" s="87" t="s">
        <v>431</v>
      </c>
      <c r="X68" s="87"/>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row>
    <row r="69" spans="20:58" ht="14.15" customHeight="1">
      <c r="U69" s="16"/>
      <c r="W69" s="15"/>
      <c r="X69" s="689" t="s">
        <v>392</v>
      </c>
      <c r="Y69" s="690"/>
      <c r="Z69" s="292" t="s">
        <v>393</v>
      </c>
      <c r="AA69" s="163">
        <v>1990</v>
      </c>
      <c r="AB69" s="163">
        <f t="shared" ref="AB69:AS69" si="39">AA69+1</f>
        <v>1991</v>
      </c>
      <c r="AC69" s="163">
        <f t="shared" si="39"/>
        <v>1992</v>
      </c>
      <c r="AD69" s="163">
        <f t="shared" si="39"/>
        <v>1993</v>
      </c>
      <c r="AE69" s="163">
        <f t="shared" si="39"/>
        <v>1994</v>
      </c>
      <c r="AF69" s="163">
        <f t="shared" si="39"/>
        <v>1995</v>
      </c>
      <c r="AG69" s="163">
        <f t="shared" si="39"/>
        <v>1996</v>
      </c>
      <c r="AH69" s="163">
        <f t="shared" si="39"/>
        <v>1997</v>
      </c>
      <c r="AI69" s="163">
        <f t="shared" si="39"/>
        <v>1998</v>
      </c>
      <c r="AJ69" s="163">
        <f t="shared" si="39"/>
        <v>1999</v>
      </c>
      <c r="AK69" s="163">
        <f t="shared" si="39"/>
        <v>2000</v>
      </c>
      <c r="AL69" s="163">
        <f t="shared" si="39"/>
        <v>2001</v>
      </c>
      <c r="AM69" s="163">
        <f t="shared" si="39"/>
        <v>2002</v>
      </c>
      <c r="AN69" s="163">
        <f t="shared" si="39"/>
        <v>2003</v>
      </c>
      <c r="AO69" s="163">
        <f t="shared" si="39"/>
        <v>2004</v>
      </c>
      <c r="AP69" s="163">
        <f t="shared" si="39"/>
        <v>2005</v>
      </c>
      <c r="AQ69" s="163">
        <f t="shared" si="39"/>
        <v>2006</v>
      </c>
      <c r="AR69" s="163">
        <f t="shared" si="39"/>
        <v>2007</v>
      </c>
      <c r="AS69" s="163">
        <f t="shared" si="39"/>
        <v>2008</v>
      </c>
      <c r="AT69" s="163">
        <f t="shared" ref="AT69:BF69" si="40">AS69+1</f>
        <v>2009</v>
      </c>
      <c r="AU69" s="163">
        <f t="shared" si="40"/>
        <v>2010</v>
      </c>
      <c r="AV69" s="163">
        <f t="shared" si="40"/>
        <v>2011</v>
      </c>
      <c r="AW69" s="163">
        <f t="shared" si="40"/>
        <v>2012</v>
      </c>
      <c r="AX69" s="163">
        <f t="shared" si="40"/>
        <v>2013</v>
      </c>
      <c r="AY69" s="163">
        <f t="shared" si="40"/>
        <v>2014</v>
      </c>
      <c r="AZ69" s="163">
        <f t="shared" si="40"/>
        <v>2015</v>
      </c>
      <c r="BA69" s="163">
        <f t="shared" si="40"/>
        <v>2016</v>
      </c>
      <c r="BB69" s="163">
        <f t="shared" si="40"/>
        <v>2017</v>
      </c>
      <c r="BC69" s="163">
        <f t="shared" si="40"/>
        <v>2018</v>
      </c>
      <c r="BD69" s="163">
        <f t="shared" si="40"/>
        <v>2019</v>
      </c>
      <c r="BE69" s="163">
        <f t="shared" si="40"/>
        <v>2020</v>
      </c>
      <c r="BF69" s="163">
        <f t="shared" si="40"/>
        <v>2021</v>
      </c>
    </row>
    <row r="70" spans="20:58" ht="26.15" customHeight="1">
      <c r="U70" s="16"/>
      <c r="X70" s="687" t="s">
        <v>432</v>
      </c>
      <c r="Y70" s="688"/>
      <c r="Z70" s="269" t="s">
        <v>433</v>
      </c>
      <c r="AA70" s="284">
        <v>0.21989276620800996</v>
      </c>
      <c r="AB70" s="284">
        <v>0.21989276620800996</v>
      </c>
      <c r="AC70" s="284">
        <v>0.21989276620800996</v>
      </c>
      <c r="AD70" s="284">
        <v>0.21989276620800996</v>
      </c>
      <c r="AE70" s="284">
        <v>0.21989276620800996</v>
      </c>
      <c r="AF70" s="284">
        <v>0.21989276620800996</v>
      </c>
      <c r="AG70" s="284">
        <v>0.21989276620800996</v>
      </c>
      <c r="AH70" s="284">
        <v>0.21989276620800996</v>
      </c>
      <c r="AI70" s="284">
        <v>0.21989276620800996</v>
      </c>
      <c r="AJ70" s="284">
        <v>0.21989276620800996</v>
      </c>
      <c r="AK70" s="284">
        <v>0.21989276620800996</v>
      </c>
      <c r="AL70" s="284">
        <v>0.21989276620800996</v>
      </c>
      <c r="AM70" s="284">
        <v>0.21989276620800996</v>
      </c>
      <c r="AN70" s="284">
        <v>0.21989276620800996</v>
      </c>
      <c r="AO70" s="284">
        <v>0.21989276620800996</v>
      </c>
      <c r="AP70" s="284">
        <v>0.19010746040007884</v>
      </c>
      <c r="AQ70" s="284">
        <v>0.16032215459214769</v>
      </c>
      <c r="AR70" s="284">
        <v>0.13053684878421656</v>
      </c>
      <c r="AS70" s="284">
        <v>0.10075154297628545</v>
      </c>
      <c r="AT70" s="284">
        <v>0.10040348416857174</v>
      </c>
      <c r="AU70" s="284">
        <v>7.1294721420430487E-2</v>
      </c>
      <c r="AV70" s="284">
        <v>3.7287806367023009E-2</v>
      </c>
      <c r="AW70" s="284">
        <v>7.3016905574189814E-2</v>
      </c>
      <c r="AX70" s="284">
        <v>6.2291567516681128E-2</v>
      </c>
      <c r="AY70" s="284">
        <v>7.0267285292720402E-2</v>
      </c>
      <c r="AZ70" s="284">
        <v>0.11507693950977858</v>
      </c>
      <c r="BA70" s="284">
        <v>0.21705680208613468</v>
      </c>
      <c r="BB70" s="284">
        <v>7.6614723508619476E-2</v>
      </c>
      <c r="BC70" s="284">
        <v>0.12942302657706564</v>
      </c>
      <c r="BD70" s="284">
        <v>0.11916848816099082</v>
      </c>
      <c r="BE70" s="284">
        <v>2.8681358192683384E-2</v>
      </c>
      <c r="BF70" s="284">
        <v>7.2865009007169829E-2</v>
      </c>
    </row>
    <row r="71" spans="20:58" ht="26.15" customHeight="1">
      <c r="U71" s="16"/>
      <c r="X71" s="712" t="s">
        <v>434</v>
      </c>
      <c r="Y71" s="662"/>
      <c r="Z71" s="269" t="s">
        <v>433</v>
      </c>
      <c r="AA71" s="284">
        <v>8.6592217178759645E-2</v>
      </c>
      <c r="AB71" s="284">
        <v>8.6592217178759645E-2</v>
      </c>
      <c r="AC71" s="284">
        <v>8.6592217178759645E-2</v>
      </c>
      <c r="AD71" s="284">
        <v>8.6592217178759645E-2</v>
      </c>
      <c r="AE71" s="284">
        <v>8.6592217178759645E-2</v>
      </c>
      <c r="AF71" s="284">
        <v>8.6592217178759645E-2</v>
      </c>
      <c r="AG71" s="284">
        <v>8.6592217178759645E-2</v>
      </c>
      <c r="AH71" s="284">
        <v>8.6592217178759645E-2</v>
      </c>
      <c r="AI71" s="284">
        <v>8.6592217178759645E-2</v>
      </c>
      <c r="AJ71" s="284">
        <v>8.6592217178759645E-2</v>
      </c>
      <c r="AK71" s="284">
        <v>8.6592217178759645E-2</v>
      </c>
      <c r="AL71" s="284">
        <v>8.6592217178759645E-2</v>
      </c>
      <c r="AM71" s="284">
        <v>8.6592217178759645E-2</v>
      </c>
      <c r="AN71" s="284">
        <v>8.6592217178759645E-2</v>
      </c>
      <c r="AO71" s="284">
        <v>8.6592217178759645E-2</v>
      </c>
      <c r="AP71" s="284">
        <v>7.6841654447878424E-2</v>
      </c>
      <c r="AQ71" s="284">
        <v>6.7091091716997189E-2</v>
      </c>
      <c r="AR71" s="284">
        <v>5.7340528986115975E-2</v>
      </c>
      <c r="AS71" s="284">
        <v>4.7589966255234754E-2</v>
      </c>
      <c r="AT71" s="284">
        <v>3.7839403524353533E-2</v>
      </c>
      <c r="AU71" s="284">
        <v>2.8088840793472312E-2</v>
      </c>
      <c r="AV71" s="284">
        <v>1.8338278062591098E-2</v>
      </c>
      <c r="AW71" s="284">
        <v>1.3492872533936502E-2</v>
      </c>
      <c r="AX71" s="284">
        <v>9.1376046639573168E-3</v>
      </c>
      <c r="AY71" s="284">
        <v>5.2026081237437046E-3</v>
      </c>
      <c r="AZ71" s="284">
        <v>1.3207907607443732E-3</v>
      </c>
      <c r="BA71" s="284">
        <v>1.2601383562146967E-3</v>
      </c>
      <c r="BB71" s="284">
        <v>1.1622669298728418E-3</v>
      </c>
      <c r="BC71" s="284">
        <v>1.3637256797262313E-3</v>
      </c>
      <c r="BD71" s="284">
        <v>3.0518350018790222E-3</v>
      </c>
      <c r="BE71" s="284">
        <v>2.8793245068218379E-3</v>
      </c>
      <c r="BF71" s="284">
        <v>2.5852395475792983E-3</v>
      </c>
    </row>
    <row r="72" spans="20:58" ht="14.15" customHeight="1">
      <c r="U72" s="16"/>
      <c r="X72" s="705" t="s">
        <v>435</v>
      </c>
      <c r="Y72" s="706"/>
      <c r="Z72" s="269" t="s">
        <v>433</v>
      </c>
      <c r="AA72" s="284">
        <v>0.30648498338676955</v>
      </c>
      <c r="AB72" s="284">
        <v>0.30648498338676955</v>
      </c>
      <c r="AC72" s="284">
        <v>0.30648498338676955</v>
      </c>
      <c r="AD72" s="284">
        <v>0.30648498338676955</v>
      </c>
      <c r="AE72" s="284">
        <v>0.30648498338676955</v>
      </c>
      <c r="AF72" s="284">
        <v>0.30648498338676955</v>
      </c>
      <c r="AG72" s="284">
        <v>0.30648498338676955</v>
      </c>
      <c r="AH72" s="284">
        <v>0.30648498338676955</v>
      </c>
      <c r="AI72" s="284">
        <v>0.30648498338676955</v>
      </c>
      <c r="AJ72" s="284">
        <v>0.30648498338676955</v>
      </c>
      <c r="AK72" s="284">
        <v>0.30648498338676955</v>
      </c>
      <c r="AL72" s="284">
        <v>0.30648498338676955</v>
      </c>
      <c r="AM72" s="284">
        <v>0.30648498338676955</v>
      </c>
      <c r="AN72" s="284">
        <v>0.30648498338676955</v>
      </c>
      <c r="AO72" s="284">
        <v>0.30648498338676955</v>
      </c>
      <c r="AP72" s="284">
        <v>0.26694911484795725</v>
      </c>
      <c r="AQ72" s="284">
        <v>0.22741324630914489</v>
      </c>
      <c r="AR72" s="284">
        <v>0.18787737777033253</v>
      </c>
      <c r="AS72" s="284">
        <v>0.1483415092315202</v>
      </c>
      <c r="AT72" s="284">
        <v>0.13824288769292528</v>
      </c>
      <c r="AU72" s="284">
        <v>9.9383562213902793E-2</v>
      </c>
      <c r="AV72" s="284">
        <v>5.5626084429614107E-2</v>
      </c>
      <c r="AW72" s="284">
        <v>8.6509778108126309E-2</v>
      </c>
      <c r="AX72" s="284">
        <v>7.1429172180638448E-2</v>
      </c>
      <c r="AY72" s="284">
        <v>7.5469893416464109E-2</v>
      </c>
      <c r="AZ72" s="284">
        <v>0.11639773027052296</v>
      </c>
      <c r="BA72" s="284">
        <v>0.21831694044234937</v>
      </c>
      <c r="BB72" s="284">
        <v>7.777699043849233E-2</v>
      </c>
      <c r="BC72" s="284">
        <v>0.13078675225679187</v>
      </c>
      <c r="BD72" s="284">
        <v>0.12222032316286985</v>
      </c>
      <c r="BE72" s="284">
        <v>3.1560682699505217E-2</v>
      </c>
      <c r="BF72" s="284">
        <v>7.5450248554749133E-2</v>
      </c>
    </row>
    <row r="73" spans="20:58" ht="14.15" customHeight="1">
      <c r="U73" s="16"/>
      <c r="W73" s="15"/>
      <c r="X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row>
    <row r="74" spans="20:58">
      <c r="U74" s="16"/>
      <c r="W74" s="15"/>
      <c r="X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row>
    <row r="75" spans="20:58">
      <c r="U75" s="16"/>
      <c r="W75" s="15"/>
      <c r="X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row>
    <row r="76" spans="20:58" ht="14.15" customHeight="1">
      <c r="T76" s="17" t="s">
        <v>390</v>
      </c>
      <c r="U76" s="16">
        <f>U68+1</f>
        <v>85</v>
      </c>
      <c r="W76" s="87" t="s">
        <v>436</v>
      </c>
      <c r="X76" s="87"/>
      <c r="Z76" s="87"/>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row>
    <row r="77" spans="20:58" ht="14.15" customHeight="1">
      <c r="U77" s="16"/>
      <c r="X77" s="689" t="s">
        <v>392</v>
      </c>
      <c r="Y77" s="690"/>
      <c r="Z77" s="292" t="s">
        <v>393</v>
      </c>
      <c r="AA77" s="163">
        <v>1990</v>
      </c>
      <c r="AB77" s="163">
        <f t="shared" ref="AB77:BF77" si="41">AA77+1</f>
        <v>1991</v>
      </c>
      <c r="AC77" s="163">
        <f t="shared" si="41"/>
        <v>1992</v>
      </c>
      <c r="AD77" s="163">
        <f t="shared" si="41"/>
        <v>1993</v>
      </c>
      <c r="AE77" s="163">
        <f t="shared" si="41"/>
        <v>1994</v>
      </c>
      <c r="AF77" s="163">
        <f t="shared" si="41"/>
        <v>1995</v>
      </c>
      <c r="AG77" s="163">
        <f t="shared" si="41"/>
        <v>1996</v>
      </c>
      <c r="AH77" s="163">
        <f t="shared" si="41"/>
        <v>1997</v>
      </c>
      <c r="AI77" s="163">
        <f t="shared" si="41"/>
        <v>1998</v>
      </c>
      <c r="AJ77" s="163">
        <f t="shared" si="41"/>
        <v>1999</v>
      </c>
      <c r="AK77" s="163">
        <f t="shared" si="41"/>
        <v>2000</v>
      </c>
      <c r="AL77" s="163">
        <f t="shared" si="41"/>
        <v>2001</v>
      </c>
      <c r="AM77" s="163">
        <f t="shared" si="41"/>
        <v>2002</v>
      </c>
      <c r="AN77" s="163">
        <f t="shared" si="41"/>
        <v>2003</v>
      </c>
      <c r="AO77" s="163">
        <f t="shared" si="41"/>
        <v>2004</v>
      </c>
      <c r="AP77" s="163">
        <f t="shared" si="41"/>
        <v>2005</v>
      </c>
      <c r="AQ77" s="163">
        <f t="shared" si="41"/>
        <v>2006</v>
      </c>
      <c r="AR77" s="163">
        <f t="shared" si="41"/>
        <v>2007</v>
      </c>
      <c r="AS77" s="163">
        <f t="shared" si="41"/>
        <v>2008</v>
      </c>
      <c r="AT77" s="163">
        <f t="shared" si="41"/>
        <v>2009</v>
      </c>
      <c r="AU77" s="163">
        <f t="shared" si="41"/>
        <v>2010</v>
      </c>
      <c r="AV77" s="163">
        <f t="shared" si="41"/>
        <v>2011</v>
      </c>
      <c r="AW77" s="163">
        <f t="shared" si="41"/>
        <v>2012</v>
      </c>
      <c r="AX77" s="163">
        <f t="shared" si="41"/>
        <v>2013</v>
      </c>
      <c r="AY77" s="163">
        <f t="shared" si="41"/>
        <v>2014</v>
      </c>
      <c r="AZ77" s="163">
        <f t="shared" si="41"/>
        <v>2015</v>
      </c>
      <c r="BA77" s="163">
        <f t="shared" si="41"/>
        <v>2016</v>
      </c>
      <c r="BB77" s="163">
        <f t="shared" si="41"/>
        <v>2017</v>
      </c>
      <c r="BC77" s="163">
        <f t="shared" si="41"/>
        <v>2018</v>
      </c>
      <c r="BD77" s="163">
        <f t="shared" si="41"/>
        <v>2019</v>
      </c>
      <c r="BE77" s="163">
        <f t="shared" si="41"/>
        <v>2020</v>
      </c>
      <c r="BF77" s="163">
        <f t="shared" si="41"/>
        <v>2021</v>
      </c>
    </row>
    <row r="78" spans="20:58" ht="15.5">
      <c r="U78" s="16"/>
      <c r="X78" s="668" t="s">
        <v>437</v>
      </c>
      <c r="Y78" s="669"/>
      <c r="Z78" s="376" t="s">
        <v>400</v>
      </c>
      <c r="AA78" s="372">
        <v>2066.9459999999999</v>
      </c>
      <c r="AB78" s="372">
        <v>2182.6979999999999</v>
      </c>
      <c r="AC78" s="372">
        <v>2228.8519999999999</v>
      </c>
      <c r="AD78" s="372">
        <v>2271.44</v>
      </c>
      <c r="AE78" s="372">
        <v>2296.857</v>
      </c>
      <c r="AF78" s="372">
        <v>2339.4850000000001</v>
      </c>
      <c r="AG78" s="372">
        <v>2386.7579999999998</v>
      </c>
      <c r="AH78" s="372">
        <v>2471.3069999999998</v>
      </c>
      <c r="AI78" s="372">
        <v>2455.3150000000001</v>
      </c>
      <c r="AJ78" s="372">
        <v>2457.7739999999999</v>
      </c>
      <c r="AK78" s="372">
        <v>2617.1480000000001</v>
      </c>
      <c r="AL78" s="372">
        <v>2589.8069999999998</v>
      </c>
      <c r="AM78" s="372">
        <v>2853.97</v>
      </c>
      <c r="AN78" s="372">
        <v>3032.2449999999999</v>
      </c>
      <c r="AO78" s="372">
        <v>3113.9659999999999</v>
      </c>
      <c r="AP78" s="372">
        <v>3329.4940000000001</v>
      </c>
      <c r="AQ78" s="372">
        <v>3549.442</v>
      </c>
      <c r="AR78" s="372">
        <v>3980.681</v>
      </c>
      <c r="AS78" s="372">
        <v>3911.422</v>
      </c>
      <c r="AT78" s="372">
        <v>3918.1329999999998</v>
      </c>
      <c r="AU78" s="372">
        <v>4019.7469999999998</v>
      </c>
      <c r="AV78" s="372">
        <v>4208.4669999999996</v>
      </c>
      <c r="AW78" s="372">
        <v>3928.0039999999999</v>
      </c>
      <c r="AX78" s="372">
        <v>3789.7620000000002</v>
      </c>
      <c r="AY78" s="372">
        <v>3791.9540000000002</v>
      </c>
      <c r="AZ78" s="372">
        <v>3709.4720000000002</v>
      </c>
      <c r="BA78" s="372">
        <v>3806.0459999999998</v>
      </c>
      <c r="BB78" s="372">
        <v>3999.8229999999999</v>
      </c>
      <c r="BC78" s="372">
        <v>3980.4079999999999</v>
      </c>
      <c r="BD78" s="372">
        <v>3902.7289999999998</v>
      </c>
      <c r="BE78" s="372">
        <v>3768.3879999999999</v>
      </c>
      <c r="BF78" s="372">
        <v>3901.8919999999998</v>
      </c>
    </row>
    <row r="79" spans="20:58" ht="14.15" customHeight="1">
      <c r="U79" s="16"/>
      <c r="W79" s="15"/>
      <c r="X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row>
    <row r="80" spans="20:58">
      <c r="U80" s="16"/>
      <c r="W80" s="15"/>
      <c r="X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row>
    <row r="81" spans="20:58">
      <c r="U81" s="16"/>
      <c r="Y81" s="16"/>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row>
    <row r="82" spans="20:58" ht="14.15" customHeight="1">
      <c r="T82" s="17" t="s">
        <v>390</v>
      </c>
      <c r="U82" s="16">
        <f>U76+1</f>
        <v>86</v>
      </c>
      <c r="W82" s="89" t="s">
        <v>438</v>
      </c>
      <c r="X82" s="89"/>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row>
    <row r="83" spans="20:58" ht="14.15" customHeight="1">
      <c r="U83" s="16"/>
      <c r="W83" s="672" t="s">
        <v>392</v>
      </c>
      <c r="X83" s="702"/>
      <c r="Y83" s="673"/>
      <c r="Z83" s="185" t="s">
        <v>393</v>
      </c>
      <c r="AA83" s="163">
        <v>1990</v>
      </c>
      <c r="AB83" s="163">
        <f t="shared" ref="AB83:BF83" si="42">AA83+1</f>
        <v>1991</v>
      </c>
      <c r="AC83" s="163">
        <f t="shared" si="42"/>
        <v>1992</v>
      </c>
      <c r="AD83" s="163">
        <f t="shared" si="42"/>
        <v>1993</v>
      </c>
      <c r="AE83" s="163">
        <f t="shared" si="42"/>
        <v>1994</v>
      </c>
      <c r="AF83" s="163">
        <f t="shared" si="42"/>
        <v>1995</v>
      </c>
      <c r="AG83" s="163">
        <f t="shared" si="42"/>
        <v>1996</v>
      </c>
      <c r="AH83" s="163">
        <f t="shared" si="42"/>
        <v>1997</v>
      </c>
      <c r="AI83" s="163">
        <f t="shared" si="42"/>
        <v>1998</v>
      </c>
      <c r="AJ83" s="163">
        <f t="shared" si="42"/>
        <v>1999</v>
      </c>
      <c r="AK83" s="163">
        <f t="shared" si="42"/>
        <v>2000</v>
      </c>
      <c r="AL83" s="163">
        <f t="shared" si="42"/>
        <v>2001</v>
      </c>
      <c r="AM83" s="163">
        <f t="shared" si="42"/>
        <v>2002</v>
      </c>
      <c r="AN83" s="163">
        <f t="shared" si="42"/>
        <v>2003</v>
      </c>
      <c r="AO83" s="163">
        <f t="shared" si="42"/>
        <v>2004</v>
      </c>
      <c r="AP83" s="163">
        <f t="shared" si="42"/>
        <v>2005</v>
      </c>
      <c r="AQ83" s="163">
        <f t="shared" si="42"/>
        <v>2006</v>
      </c>
      <c r="AR83" s="163">
        <f t="shared" si="42"/>
        <v>2007</v>
      </c>
      <c r="AS83" s="163">
        <f t="shared" si="42"/>
        <v>2008</v>
      </c>
      <c r="AT83" s="163">
        <f t="shared" si="42"/>
        <v>2009</v>
      </c>
      <c r="AU83" s="163">
        <f t="shared" si="42"/>
        <v>2010</v>
      </c>
      <c r="AV83" s="163">
        <f t="shared" si="42"/>
        <v>2011</v>
      </c>
      <c r="AW83" s="163">
        <f t="shared" si="42"/>
        <v>2012</v>
      </c>
      <c r="AX83" s="163">
        <f t="shared" si="42"/>
        <v>2013</v>
      </c>
      <c r="AY83" s="163">
        <f t="shared" si="42"/>
        <v>2014</v>
      </c>
      <c r="AZ83" s="163">
        <f t="shared" si="42"/>
        <v>2015</v>
      </c>
      <c r="BA83" s="163">
        <f t="shared" si="42"/>
        <v>2016</v>
      </c>
      <c r="BB83" s="163">
        <f t="shared" si="42"/>
        <v>2017</v>
      </c>
      <c r="BC83" s="163">
        <f t="shared" si="42"/>
        <v>2018</v>
      </c>
      <c r="BD83" s="163">
        <f t="shared" si="42"/>
        <v>2019</v>
      </c>
      <c r="BE83" s="163">
        <f t="shared" si="42"/>
        <v>2020</v>
      </c>
      <c r="BF83" s="163">
        <f t="shared" si="42"/>
        <v>2021</v>
      </c>
    </row>
    <row r="84" spans="20:58" ht="26.15" customHeight="1">
      <c r="U84" s="16"/>
      <c r="W84" s="695" t="s">
        <v>439</v>
      </c>
      <c r="X84" s="701"/>
      <c r="Y84" s="688"/>
      <c r="Z84" s="371" t="s">
        <v>440</v>
      </c>
      <c r="AA84" s="378">
        <v>464.23275799999999</v>
      </c>
      <c r="AB84" s="378">
        <v>513.72396900000001</v>
      </c>
      <c r="AC84" s="378">
        <v>551.72008200000005</v>
      </c>
      <c r="AD84" s="378">
        <v>604.53693999999996</v>
      </c>
      <c r="AE84" s="378">
        <v>623.86340399999995</v>
      </c>
      <c r="AF84" s="378">
        <v>676.07775399999991</v>
      </c>
      <c r="AG84" s="378">
        <v>716.14829299999997</v>
      </c>
      <c r="AH84" s="378">
        <v>754.70877599999994</v>
      </c>
      <c r="AI84" s="378">
        <v>775.47831999999994</v>
      </c>
      <c r="AJ84" s="378">
        <v>823.44316099999992</v>
      </c>
      <c r="AK84" s="378">
        <v>864.27837899999997</v>
      </c>
      <c r="AL84" s="378">
        <v>892.479288</v>
      </c>
      <c r="AM84" s="378">
        <v>982.18202399999996</v>
      </c>
      <c r="AN84" s="378">
        <v>1040.7193259999999</v>
      </c>
      <c r="AO84" s="378">
        <v>1122.0389809999999</v>
      </c>
      <c r="AP84" s="378">
        <v>1229.6010700000002</v>
      </c>
      <c r="AQ84" s="378">
        <v>1380.3972860000001</v>
      </c>
      <c r="AR84" s="378">
        <v>1467.985948</v>
      </c>
      <c r="AS84" s="378">
        <v>1438.570457</v>
      </c>
      <c r="AT84" s="378">
        <v>1423.9705719999999</v>
      </c>
      <c r="AU84" s="378">
        <v>1530.8139339999998</v>
      </c>
      <c r="AV84" s="378">
        <v>1573.8411080000001</v>
      </c>
      <c r="AW84" s="378">
        <v>1591.897046</v>
      </c>
      <c r="AX84" s="378">
        <v>1555.4289950000002</v>
      </c>
      <c r="AY84" s="378">
        <v>1566.665475</v>
      </c>
      <c r="AZ84" s="378">
        <v>1566.559013</v>
      </c>
      <c r="BA84" s="378">
        <v>1640.6390309999999</v>
      </c>
      <c r="BB84" s="378">
        <v>1665.202389</v>
      </c>
      <c r="BC84" s="378">
        <v>1634.937799</v>
      </c>
      <c r="BD84" s="378">
        <v>1583.561504</v>
      </c>
      <c r="BE84" s="378">
        <v>1532.3629390000001</v>
      </c>
      <c r="BF84" s="378">
        <v>1593.15004</v>
      </c>
    </row>
    <row r="85" spans="20:58" ht="26.15" customHeight="1">
      <c r="U85" s="16"/>
      <c r="W85" s="687" t="s">
        <v>441</v>
      </c>
      <c r="X85" s="699"/>
      <c r="Y85" s="700"/>
      <c r="Z85" s="371" t="s">
        <v>440</v>
      </c>
      <c r="AA85" s="378">
        <v>39.666373957325639</v>
      </c>
      <c r="AB85" s="378">
        <v>41.864524710795024</v>
      </c>
      <c r="AC85" s="378">
        <v>43.805484179018769</v>
      </c>
      <c r="AD85" s="378">
        <v>45.722678416805444</v>
      </c>
      <c r="AE85" s="378">
        <v>45.166484644508088</v>
      </c>
      <c r="AF85" s="378">
        <v>47.601227774007398</v>
      </c>
      <c r="AG85" s="378">
        <v>49.592406978317257</v>
      </c>
      <c r="AH85" s="378">
        <v>52.09405713809965</v>
      </c>
      <c r="AI85" s="378">
        <v>54.107480859004035</v>
      </c>
      <c r="AJ85" s="378">
        <v>57.416608892501252</v>
      </c>
      <c r="AK85" s="378">
        <v>61.062944870633025</v>
      </c>
      <c r="AL85" s="378">
        <v>62.012754198274379</v>
      </c>
      <c r="AM85" s="378">
        <v>67.800033433540477</v>
      </c>
      <c r="AN85" s="378">
        <v>72.927478054084375</v>
      </c>
      <c r="AO85" s="378">
        <v>76.639119418108407</v>
      </c>
      <c r="AP85" s="378">
        <v>85.645205541936292</v>
      </c>
      <c r="AQ85" s="378">
        <v>110.36653643058339</v>
      </c>
      <c r="AR85" s="378">
        <v>132.79861689629314</v>
      </c>
      <c r="AS85" s="378">
        <v>131.14314526680349</v>
      </c>
      <c r="AT85" s="378">
        <v>127.25290183152195</v>
      </c>
      <c r="AU85" s="378">
        <v>115.36871274618662</v>
      </c>
      <c r="AV85" s="378">
        <v>117.65790997091597</v>
      </c>
      <c r="AW85" s="378">
        <v>112.0812557444502</v>
      </c>
      <c r="AX85" s="378">
        <v>107.27963131122753</v>
      </c>
      <c r="AY85" s="378">
        <v>105.93452582543316</v>
      </c>
      <c r="AZ85" s="378">
        <v>102.79898951090868</v>
      </c>
      <c r="BA85" s="378">
        <v>101.30805195267835</v>
      </c>
      <c r="BB85" s="378">
        <v>96.447423435812922</v>
      </c>
      <c r="BC85" s="378">
        <v>85.362454053576315</v>
      </c>
      <c r="BD85" s="378">
        <v>75.398634572125104</v>
      </c>
      <c r="BE85" s="378">
        <v>71.299241852226444</v>
      </c>
      <c r="BF85" s="378">
        <v>68.321853833464829</v>
      </c>
    </row>
    <row r="86" spans="20:58" ht="14.15" customHeight="1">
      <c r="U86" s="16"/>
      <c r="Y86" s="16"/>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row>
    <row r="87" spans="20:58" ht="13.5" customHeight="1">
      <c r="U87" s="16"/>
      <c r="Y87" s="16"/>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row>
    <row r="88" spans="20:58">
      <c r="U88" s="16"/>
      <c r="Y88" s="16"/>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row>
    <row r="89" spans="20:58" ht="14.15" customHeight="1">
      <c r="T89" s="17" t="s">
        <v>390</v>
      </c>
      <c r="U89" s="16">
        <f>U82+2</f>
        <v>88</v>
      </c>
      <c r="W89" s="16" t="s">
        <v>442</v>
      </c>
      <c r="Z89" s="87"/>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row>
    <row r="90" spans="20:58" ht="14.15" customHeight="1">
      <c r="U90" s="16"/>
      <c r="X90" s="672" t="s">
        <v>392</v>
      </c>
      <c r="Y90" s="673"/>
      <c r="Z90" s="185" t="s">
        <v>393</v>
      </c>
      <c r="AA90" s="163">
        <v>1990</v>
      </c>
      <c r="AB90" s="163">
        <f t="shared" ref="AB90:BF90" si="43">AA90+1</f>
        <v>1991</v>
      </c>
      <c r="AC90" s="163">
        <f t="shared" si="43"/>
        <v>1992</v>
      </c>
      <c r="AD90" s="163">
        <f t="shared" si="43"/>
        <v>1993</v>
      </c>
      <c r="AE90" s="163">
        <f t="shared" si="43"/>
        <v>1994</v>
      </c>
      <c r="AF90" s="163">
        <f t="shared" si="43"/>
        <v>1995</v>
      </c>
      <c r="AG90" s="163">
        <f t="shared" si="43"/>
        <v>1996</v>
      </c>
      <c r="AH90" s="163">
        <f t="shared" si="43"/>
        <v>1997</v>
      </c>
      <c r="AI90" s="163">
        <f t="shared" si="43"/>
        <v>1998</v>
      </c>
      <c r="AJ90" s="163">
        <f t="shared" si="43"/>
        <v>1999</v>
      </c>
      <c r="AK90" s="163">
        <f t="shared" si="43"/>
        <v>2000</v>
      </c>
      <c r="AL90" s="163">
        <f t="shared" si="43"/>
        <v>2001</v>
      </c>
      <c r="AM90" s="163">
        <f t="shared" si="43"/>
        <v>2002</v>
      </c>
      <c r="AN90" s="163">
        <f t="shared" si="43"/>
        <v>2003</v>
      </c>
      <c r="AO90" s="163">
        <f t="shared" si="43"/>
        <v>2004</v>
      </c>
      <c r="AP90" s="163">
        <f t="shared" si="43"/>
        <v>2005</v>
      </c>
      <c r="AQ90" s="163">
        <f t="shared" si="43"/>
        <v>2006</v>
      </c>
      <c r="AR90" s="163">
        <f t="shared" si="43"/>
        <v>2007</v>
      </c>
      <c r="AS90" s="163">
        <f t="shared" si="43"/>
        <v>2008</v>
      </c>
      <c r="AT90" s="163">
        <f t="shared" si="43"/>
        <v>2009</v>
      </c>
      <c r="AU90" s="163">
        <f t="shared" si="43"/>
        <v>2010</v>
      </c>
      <c r="AV90" s="163">
        <f t="shared" si="43"/>
        <v>2011</v>
      </c>
      <c r="AW90" s="163">
        <f t="shared" si="43"/>
        <v>2012</v>
      </c>
      <c r="AX90" s="163">
        <f t="shared" si="43"/>
        <v>2013</v>
      </c>
      <c r="AY90" s="163">
        <f t="shared" si="43"/>
        <v>2014</v>
      </c>
      <c r="AZ90" s="163">
        <f t="shared" si="43"/>
        <v>2015</v>
      </c>
      <c r="BA90" s="163">
        <f t="shared" si="43"/>
        <v>2016</v>
      </c>
      <c r="BB90" s="163">
        <f t="shared" si="43"/>
        <v>2017</v>
      </c>
      <c r="BC90" s="163">
        <f t="shared" si="43"/>
        <v>2018</v>
      </c>
      <c r="BD90" s="163">
        <f t="shared" si="43"/>
        <v>2019</v>
      </c>
      <c r="BE90" s="163">
        <f t="shared" si="43"/>
        <v>2020</v>
      </c>
      <c r="BF90" s="163">
        <f t="shared" si="43"/>
        <v>2021</v>
      </c>
    </row>
    <row r="91" spans="20:58" ht="14.15" customHeight="1">
      <c r="U91" s="16"/>
      <c r="X91" s="668" t="s">
        <v>442</v>
      </c>
      <c r="Y91" s="669"/>
      <c r="Z91" s="88" t="s">
        <v>443</v>
      </c>
      <c r="AA91" s="285">
        <v>643.25714300000004</v>
      </c>
      <c r="AB91" s="285">
        <v>699.43853999999999</v>
      </c>
      <c r="AC91" s="285">
        <v>737.84470799999997</v>
      </c>
      <c r="AD91" s="285">
        <v>797.21140300000002</v>
      </c>
      <c r="AE91" s="285">
        <v>812.251758</v>
      </c>
      <c r="AF91" s="285">
        <v>877.07908899999995</v>
      </c>
      <c r="AG91" s="285">
        <v>914.99169500000005</v>
      </c>
      <c r="AH91" s="285">
        <v>944.07014500000002</v>
      </c>
      <c r="AI91" s="285">
        <v>961.60038099999997</v>
      </c>
      <c r="AJ91" s="285">
        <v>1017.369733</v>
      </c>
      <c r="AK91" s="285">
        <v>1064.464356</v>
      </c>
      <c r="AL91" s="285">
        <v>1083.178406</v>
      </c>
      <c r="AM91" s="285">
        <v>1170.542563</v>
      </c>
      <c r="AN91" s="285">
        <v>1222.432386</v>
      </c>
      <c r="AO91" s="285">
        <v>1304.2467810000001</v>
      </c>
      <c r="AP91" s="285">
        <v>1419.437064</v>
      </c>
      <c r="AQ91" s="285">
        <v>1514.7281109999999</v>
      </c>
      <c r="AR91" s="285">
        <v>1600.9167239999999</v>
      </c>
      <c r="AS91" s="285">
        <v>1562.638275</v>
      </c>
      <c r="AT91" s="285">
        <v>1546.296435</v>
      </c>
      <c r="AU91" s="285">
        <v>1644.362852</v>
      </c>
      <c r="AV91" s="285">
        <v>1690.6577970000001</v>
      </c>
      <c r="AW91" s="285">
        <v>1688.3141370000001</v>
      </c>
      <c r="AX91" s="285">
        <v>1666.8195459999999</v>
      </c>
      <c r="AY91" s="285">
        <v>1681.1258769999999</v>
      </c>
      <c r="AZ91" s="285">
        <v>1670.7202749999999</v>
      </c>
      <c r="BA91" s="285">
        <v>1738.4549199999999</v>
      </c>
      <c r="BB91" s="285">
        <v>1776.01208</v>
      </c>
      <c r="BC91" s="285">
        <v>1740.380461</v>
      </c>
      <c r="BD91" s="285">
        <v>1692.021148</v>
      </c>
      <c r="BE91" s="285">
        <v>1653.9367769999999</v>
      </c>
      <c r="BF91" s="285">
        <v>1722.508329</v>
      </c>
    </row>
    <row r="92" spans="20:58" ht="14.15" customHeight="1">
      <c r="U92" s="16"/>
      <c r="X92" s="668" t="s">
        <v>444</v>
      </c>
      <c r="Y92" s="669"/>
      <c r="Z92" s="164" t="s">
        <v>445</v>
      </c>
      <c r="AA92" s="379">
        <v>41.860500000000002</v>
      </c>
      <c r="AB92" s="379">
        <v>41.860500000000002</v>
      </c>
      <c r="AC92" s="379">
        <v>41.860500000000002</v>
      </c>
      <c r="AD92" s="379">
        <v>41.860500000000002</v>
      </c>
      <c r="AE92" s="379">
        <v>41.860500000000002</v>
      </c>
      <c r="AF92" s="379">
        <v>41.860500000000002</v>
      </c>
      <c r="AG92" s="379">
        <v>41.860500000000002</v>
      </c>
      <c r="AH92" s="379">
        <v>41.860500000000002</v>
      </c>
      <c r="AI92" s="379">
        <v>41.860500000000002</v>
      </c>
      <c r="AJ92" s="379">
        <v>41.860500000000002</v>
      </c>
      <c r="AK92" s="379">
        <v>41.1</v>
      </c>
      <c r="AL92" s="379">
        <v>41.1</v>
      </c>
      <c r="AM92" s="379">
        <v>41.1</v>
      </c>
      <c r="AN92" s="379">
        <v>41.1</v>
      </c>
      <c r="AO92" s="379">
        <v>41.1</v>
      </c>
      <c r="AP92" s="379">
        <v>44.8</v>
      </c>
      <c r="AQ92" s="379">
        <v>44.8</v>
      </c>
      <c r="AR92" s="379">
        <v>44.8</v>
      </c>
      <c r="AS92" s="379">
        <v>44.8</v>
      </c>
      <c r="AT92" s="379">
        <v>44.8</v>
      </c>
      <c r="AU92" s="379">
        <v>44.8</v>
      </c>
      <c r="AV92" s="379">
        <v>44.8</v>
      </c>
      <c r="AW92" s="379">
        <v>44.8</v>
      </c>
      <c r="AX92" s="379">
        <v>40.759487697653981</v>
      </c>
      <c r="AY92" s="379">
        <v>40.778115262934037</v>
      </c>
      <c r="AZ92" s="379">
        <v>40.676690559732627</v>
      </c>
      <c r="BA92" s="379">
        <v>40.693103170208992</v>
      </c>
      <c r="BB92" s="379">
        <v>40.787870849151261</v>
      </c>
      <c r="BC92" s="379">
        <v>39.988487673390971</v>
      </c>
      <c r="BD92" s="379">
        <v>39.960406374385514</v>
      </c>
      <c r="BE92" s="379">
        <v>39.91450766799926</v>
      </c>
      <c r="BF92" s="379">
        <v>40.049968022742135</v>
      </c>
    </row>
    <row r="93" spans="20:58" ht="26.15" customHeight="1">
      <c r="U93" s="16"/>
      <c r="X93" s="678" t="s">
        <v>446</v>
      </c>
      <c r="Y93" s="679"/>
      <c r="Z93" s="164" t="s">
        <v>447</v>
      </c>
      <c r="AA93" s="290">
        <v>15366.685610539767</v>
      </c>
      <c r="AB93" s="290">
        <v>16708.795642670295</v>
      </c>
      <c r="AC93" s="290">
        <v>17626.275558103698</v>
      </c>
      <c r="AD93" s="290">
        <v>19044.478756823257</v>
      </c>
      <c r="AE93" s="290">
        <v>19403.775826853478</v>
      </c>
      <c r="AF93" s="290">
        <v>20952.427443532688</v>
      </c>
      <c r="AG93" s="290">
        <v>21858.116721013845</v>
      </c>
      <c r="AH93" s="290">
        <v>22552.768003248886</v>
      </c>
      <c r="AI93" s="290">
        <v>22971.545514267626</v>
      </c>
      <c r="AJ93" s="290">
        <v>24303.812257378675</v>
      </c>
      <c r="AK93" s="290">
        <v>25899.376058394158</v>
      </c>
      <c r="AL93" s="290">
        <v>26354.705742092458</v>
      </c>
      <c r="AM93" s="290">
        <v>28480.354330900242</v>
      </c>
      <c r="AN93" s="290">
        <v>29742.880437956203</v>
      </c>
      <c r="AO93" s="290">
        <v>31733.498321167881</v>
      </c>
      <c r="AP93" s="290">
        <v>31683.863035714287</v>
      </c>
      <c r="AQ93" s="290">
        <v>33810.895334821435</v>
      </c>
      <c r="AR93" s="290">
        <v>35734.748303571432</v>
      </c>
      <c r="AS93" s="290">
        <v>34880.318638392855</v>
      </c>
      <c r="AT93" s="290">
        <v>34515.545424107142</v>
      </c>
      <c r="AU93" s="290">
        <v>36704.527946428578</v>
      </c>
      <c r="AV93" s="290">
        <v>37737.897254464289</v>
      </c>
      <c r="AW93" s="290">
        <v>37685.583415178575</v>
      </c>
      <c r="AX93" s="290">
        <v>40894.025910338867</v>
      </c>
      <c r="AY93" s="290">
        <v>41226.178948198918</v>
      </c>
      <c r="AZ93" s="290">
        <v>41073.161361212318</v>
      </c>
      <c r="BA93" s="290">
        <v>42721.119417422684</v>
      </c>
      <c r="BB93" s="290">
        <v>43542.652338200103</v>
      </c>
      <c r="BC93" s="290">
        <v>43522.037522766317</v>
      </c>
      <c r="BD93" s="290">
        <v>42342.440968883137</v>
      </c>
      <c r="BE93" s="290">
        <v>41436.983032763652</v>
      </c>
      <c r="BF93" s="290">
        <v>43008.981381005942</v>
      </c>
    </row>
    <row r="94" spans="20:58" ht="14.15" customHeight="1">
      <c r="U94" s="16"/>
      <c r="Y94" s="16"/>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row>
    <row r="95" spans="20:58">
      <c r="U95" s="16"/>
      <c r="Y95" s="16"/>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row>
    <row r="96" spans="20:58">
      <c r="U96" s="16"/>
      <c r="Y96" s="16"/>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row>
    <row r="97" spans="20:58" ht="14.15" customHeight="1">
      <c r="T97" s="17" t="s">
        <v>390</v>
      </c>
      <c r="U97" s="16">
        <f>U89+2</f>
        <v>90</v>
      </c>
      <c r="W97" s="15" t="s">
        <v>448</v>
      </c>
      <c r="X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row>
    <row r="98" spans="20:58" ht="14.15" customHeight="1">
      <c r="U98" s="16"/>
      <c r="X98" s="672" t="s">
        <v>392</v>
      </c>
      <c r="Y98" s="673"/>
      <c r="Z98" s="380" t="s">
        <v>393</v>
      </c>
      <c r="AA98" s="381">
        <v>1990</v>
      </c>
      <c r="AB98" s="381">
        <f t="shared" ref="AB98:BF98" si="44">AA98+1</f>
        <v>1991</v>
      </c>
      <c r="AC98" s="381">
        <f t="shared" si="44"/>
        <v>1992</v>
      </c>
      <c r="AD98" s="381">
        <f t="shared" si="44"/>
        <v>1993</v>
      </c>
      <c r="AE98" s="381">
        <f t="shared" si="44"/>
        <v>1994</v>
      </c>
      <c r="AF98" s="381">
        <f t="shared" si="44"/>
        <v>1995</v>
      </c>
      <c r="AG98" s="381">
        <f t="shared" si="44"/>
        <v>1996</v>
      </c>
      <c r="AH98" s="381">
        <f t="shared" si="44"/>
        <v>1997</v>
      </c>
      <c r="AI98" s="381">
        <f t="shared" si="44"/>
        <v>1998</v>
      </c>
      <c r="AJ98" s="381">
        <f t="shared" si="44"/>
        <v>1999</v>
      </c>
      <c r="AK98" s="381">
        <f t="shared" si="44"/>
        <v>2000</v>
      </c>
      <c r="AL98" s="381">
        <f t="shared" si="44"/>
        <v>2001</v>
      </c>
      <c r="AM98" s="381">
        <f t="shared" si="44"/>
        <v>2002</v>
      </c>
      <c r="AN98" s="381">
        <f t="shared" si="44"/>
        <v>2003</v>
      </c>
      <c r="AO98" s="381">
        <f t="shared" si="44"/>
        <v>2004</v>
      </c>
      <c r="AP98" s="381">
        <f t="shared" si="44"/>
        <v>2005</v>
      </c>
      <c r="AQ98" s="381">
        <f t="shared" si="44"/>
        <v>2006</v>
      </c>
      <c r="AR98" s="381">
        <f t="shared" si="44"/>
        <v>2007</v>
      </c>
      <c r="AS98" s="381">
        <f t="shared" si="44"/>
        <v>2008</v>
      </c>
      <c r="AT98" s="381">
        <f t="shared" si="44"/>
        <v>2009</v>
      </c>
      <c r="AU98" s="381">
        <f t="shared" si="44"/>
        <v>2010</v>
      </c>
      <c r="AV98" s="381">
        <f t="shared" si="44"/>
        <v>2011</v>
      </c>
      <c r="AW98" s="381">
        <f t="shared" si="44"/>
        <v>2012</v>
      </c>
      <c r="AX98" s="381">
        <f t="shared" si="44"/>
        <v>2013</v>
      </c>
      <c r="AY98" s="381">
        <f t="shared" si="44"/>
        <v>2014</v>
      </c>
      <c r="AZ98" s="381">
        <f t="shared" si="44"/>
        <v>2015</v>
      </c>
      <c r="BA98" s="381">
        <f t="shared" si="44"/>
        <v>2016</v>
      </c>
      <c r="BB98" s="381">
        <f t="shared" si="44"/>
        <v>2017</v>
      </c>
      <c r="BC98" s="381">
        <f t="shared" si="44"/>
        <v>2018</v>
      </c>
      <c r="BD98" s="381">
        <f t="shared" si="44"/>
        <v>2019</v>
      </c>
      <c r="BE98" s="381">
        <f t="shared" si="44"/>
        <v>2020</v>
      </c>
      <c r="BF98" s="381">
        <f t="shared" si="44"/>
        <v>2021</v>
      </c>
    </row>
    <row r="99" spans="20:58" ht="15.5">
      <c r="U99" s="16"/>
      <c r="X99" s="676" t="s">
        <v>449</v>
      </c>
      <c r="Y99" s="677"/>
      <c r="Z99" s="383" t="s">
        <v>505</v>
      </c>
      <c r="AA99" s="283">
        <v>0.13341207073105582</v>
      </c>
      <c r="AB99" s="283">
        <v>0.13008795522284344</v>
      </c>
      <c r="AC99" s="283">
        <v>0.12676383971463109</v>
      </c>
      <c r="AD99" s="283">
        <v>0.12343972420641872</v>
      </c>
      <c r="AE99" s="283">
        <v>0.12011560869820635</v>
      </c>
      <c r="AF99" s="283">
        <v>0.11679149318999399</v>
      </c>
      <c r="AG99" s="283">
        <v>0.1188237506489357</v>
      </c>
      <c r="AH99" s="283">
        <v>0.11879810222733905</v>
      </c>
      <c r="AI99" s="283">
        <v>0.11824570015039343</v>
      </c>
      <c r="AJ99" s="283">
        <v>0.11630871252109498</v>
      </c>
      <c r="AK99" s="283">
        <v>0.12566782283940642</v>
      </c>
      <c r="AL99" s="283">
        <v>0.12017170272975812</v>
      </c>
      <c r="AM99" s="283">
        <v>0.10693068974785945</v>
      </c>
      <c r="AN99" s="283">
        <v>0.11342618054148501</v>
      </c>
      <c r="AO99" s="283">
        <v>0.11311127795792789</v>
      </c>
      <c r="AP99" s="283">
        <v>0.11358923974818853</v>
      </c>
      <c r="AQ99" s="283">
        <v>0.11162000493888295</v>
      </c>
      <c r="AR99" s="283">
        <v>0.124988490077691</v>
      </c>
      <c r="AS99" s="283">
        <v>0.12433251828915327</v>
      </c>
      <c r="AT99" s="283">
        <v>0.12281630553318543</v>
      </c>
      <c r="AU99" s="283">
        <v>0.1202879378857903</v>
      </c>
      <c r="AV99" s="283">
        <v>0.11876009189133203</v>
      </c>
      <c r="AW99" s="283">
        <v>0.12197622677047368</v>
      </c>
      <c r="AX99" s="283">
        <v>0.12158974325070726</v>
      </c>
      <c r="AY99" s="283">
        <v>0.12371255131606587</v>
      </c>
      <c r="AZ99" s="283">
        <v>0.12840812860773357</v>
      </c>
      <c r="BA99" s="283">
        <v>0.12942416113417665</v>
      </c>
      <c r="BB99" s="283">
        <v>0.12720495144963831</v>
      </c>
      <c r="BC99" s="283">
        <v>0.12897198209842767</v>
      </c>
      <c r="BD99" s="283">
        <v>0.12836346955680591</v>
      </c>
      <c r="BE99" s="283">
        <v>0.12230881468120915</v>
      </c>
      <c r="BF99" s="283">
        <v>9.9665231739990409E-2</v>
      </c>
    </row>
    <row r="100" spans="20:58" ht="14.15" customHeight="1">
      <c r="U100" s="16"/>
      <c r="Y100" s="16"/>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row>
    <row r="101" spans="20:58">
      <c r="U101" s="16"/>
      <c r="Y101" s="16"/>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row>
    <row r="102" spans="20:58">
      <c r="U102" s="16"/>
      <c r="Y102" s="16"/>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row>
    <row r="103" spans="20:58" ht="14.15" customHeight="1">
      <c r="T103" s="17" t="s">
        <v>390</v>
      </c>
      <c r="U103" s="16">
        <f>U97+1</f>
        <v>91</v>
      </c>
      <c r="W103" s="15" t="s">
        <v>450</v>
      </c>
      <c r="X103" s="15"/>
      <c r="Z103" s="87"/>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row>
    <row r="104" spans="20:58">
      <c r="U104" s="16"/>
      <c r="X104" s="672" t="s">
        <v>392</v>
      </c>
      <c r="Y104" s="673"/>
      <c r="Z104" s="185" t="s">
        <v>393</v>
      </c>
      <c r="AA104" s="163">
        <v>1990</v>
      </c>
      <c r="AB104" s="163">
        <f t="shared" ref="AB104:BF104" si="45">AA104+1</f>
        <v>1991</v>
      </c>
      <c r="AC104" s="163">
        <f t="shared" si="45"/>
        <v>1992</v>
      </c>
      <c r="AD104" s="163">
        <f t="shared" si="45"/>
        <v>1993</v>
      </c>
      <c r="AE104" s="163">
        <f t="shared" si="45"/>
        <v>1994</v>
      </c>
      <c r="AF104" s="163">
        <f t="shared" si="45"/>
        <v>1995</v>
      </c>
      <c r="AG104" s="163">
        <f t="shared" si="45"/>
        <v>1996</v>
      </c>
      <c r="AH104" s="163">
        <f t="shared" si="45"/>
        <v>1997</v>
      </c>
      <c r="AI104" s="163">
        <f t="shared" si="45"/>
        <v>1998</v>
      </c>
      <c r="AJ104" s="163">
        <f t="shared" si="45"/>
        <v>1999</v>
      </c>
      <c r="AK104" s="163">
        <f t="shared" si="45"/>
        <v>2000</v>
      </c>
      <c r="AL104" s="163">
        <f t="shared" si="45"/>
        <v>2001</v>
      </c>
      <c r="AM104" s="163">
        <f t="shared" si="45"/>
        <v>2002</v>
      </c>
      <c r="AN104" s="163">
        <f t="shared" si="45"/>
        <v>2003</v>
      </c>
      <c r="AO104" s="163">
        <f t="shared" si="45"/>
        <v>2004</v>
      </c>
      <c r="AP104" s="163">
        <f t="shared" si="45"/>
        <v>2005</v>
      </c>
      <c r="AQ104" s="163">
        <f t="shared" si="45"/>
        <v>2006</v>
      </c>
      <c r="AR104" s="163">
        <f t="shared" si="45"/>
        <v>2007</v>
      </c>
      <c r="AS104" s="163">
        <f t="shared" si="45"/>
        <v>2008</v>
      </c>
      <c r="AT104" s="163">
        <f t="shared" si="45"/>
        <v>2009</v>
      </c>
      <c r="AU104" s="163">
        <f t="shared" si="45"/>
        <v>2010</v>
      </c>
      <c r="AV104" s="163">
        <f t="shared" si="45"/>
        <v>2011</v>
      </c>
      <c r="AW104" s="163">
        <f t="shared" si="45"/>
        <v>2012</v>
      </c>
      <c r="AX104" s="163">
        <f t="shared" si="45"/>
        <v>2013</v>
      </c>
      <c r="AY104" s="163">
        <f t="shared" si="45"/>
        <v>2014</v>
      </c>
      <c r="AZ104" s="163">
        <f t="shared" si="45"/>
        <v>2015</v>
      </c>
      <c r="BA104" s="163">
        <f t="shared" si="45"/>
        <v>2016</v>
      </c>
      <c r="BB104" s="163">
        <f t="shared" si="45"/>
        <v>2017</v>
      </c>
      <c r="BC104" s="163">
        <f t="shared" si="45"/>
        <v>2018</v>
      </c>
      <c r="BD104" s="163">
        <f t="shared" si="45"/>
        <v>2019</v>
      </c>
      <c r="BE104" s="163">
        <f t="shared" si="45"/>
        <v>2020</v>
      </c>
      <c r="BF104" s="163">
        <f t="shared" si="45"/>
        <v>2021</v>
      </c>
    </row>
    <row r="105" spans="20:58" ht="39.65" customHeight="1">
      <c r="U105" s="16"/>
      <c r="X105" s="674" t="s">
        <v>507</v>
      </c>
      <c r="Y105" s="675"/>
      <c r="Z105" s="383" t="s">
        <v>451</v>
      </c>
      <c r="AA105" s="384">
        <v>432.25900000000001</v>
      </c>
      <c r="AB105" s="384">
        <v>454.041</v>
      </c>
      <c r="AC105" s="384">
        <v>406.24900000000002</v>
      </c>
      <c r="AD105" s="384">
        <v>579.48400000000004</v>
      </c>
      <c r="AE105" s="384">
        <v>609.68899999999996</v>
      </c>
      <c r="AF105" s="384">
        <v>657.44799999999998</v>
      </c>
      <c r="AG105" s="384">
        <v>690.81100000000004</v>
      </c>
      <c r="AH105" s="384">
        <v>732.93799999999999</v>
      </c>
      <c r="AI105" s="384">
        <v>748.97299999999996</v>
      </c>
      <c r="AJ105" s="384">
        <v>776.95699999999999</v>
      </c>
      <c r="AK105" s="384">
        <v>789.226</v>
      </c>
      <c r="AL105" s="384">
        <v>801.58500000000004</v>
      </c>
      <c r="AM105" s="384">
        <v>980.17499999999995</v>
      </c>
      <c r="AN105" s="384">
        <v>995.06500000000005</v>
      </c>
      <c r="AO105" s="384">
        <v>1089.2919999999999</v>
      </c>
      <c r="AP105" s="384">
        <v>1228.856</v>
      </c>
      <c r="AQ105" s="384">
        <v>1542.8589999999999</v>
      </c>
      <c r="AR105" s="384">
        <v>1994.1479999999999</v>
      </c>
      <c r="AS105" s="384">
        <v>2001.0909999999999</v>
      </c>
      <c r="AT105" s="384">
        <v>1911.4349999999999</v>
      </c>
      <c r="AU105" s="384">
        <v>1659.8140000000001</v>
      </c>
      <c r="AV105" s="384">
        <v>1703.694</v>
      </c>
      <c r="AW105" s="384">
        <v>1730.6849999999999</v>
      </c>
      <c r="AX105" s="384">
        <v>1663.8409999999999</v>
      </c>
      <c r="AY105" s="384">
        <v>1542.3240000000001</v>
      </c>
      <c r="AZ105" s="384">
        <v>1598.4849999999999</v>
      </c>
      <c r="BA105" s="384">
        <v>1760.5150000000001</v>
      </c>
      <c r="BB105" s="384">
        <v>1943.62</v>
      </c>
      <c r="BC105" s="384">
        <v>1755.049</v>
      </c>
      <c r="BD105" s="384">
        <v>1592.9880000000001</v>
      </c>
      <c r="BE105" s="384">
        <v>1474.211</v>
      </c>
      <c r="BF105" s="384">
        <v>1474.211</v>
      </c>
    </row>
    <row r="106" spans="20:58">
      <c r="U106" s="16"/>
      <c r="Y106" s="16"/>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row>
    <row r="107" spans="20:58">
      <c r="U107" s="16"/>
      <c r="Y107" s="16"/>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row>
    <row r="108" spans="20:58">
      <c r="U108" s="16"/>
      <c r="Y108" s="16"/>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row>
    <row r="109" spans="20:58" ht="14.15" customHeight="1">
      <c r="T109" s="17" t="s">
        <v>390</v>
      </c>
      <c r="U109" s="16">
        <f>U103+4</f>
        <v>95</v>
      </c>
      <c r="W109" s="16" t="s">
        <v>452</v>
      </c>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row>
    <row r="110" spans="20:58" ht="14.15" customHeight="1">
      <c r="U110" s="16"/>
      <c r="X110" s="672" t="s">
        <v>392</v>
      </c>
      <c r="Y110" s="673"/>
      <c r="Z110" s="185" t="s">
        <v>393</v>
      </c>
      <c r="AA110" s="163">
        <v>1990</v>
      </c>
      <c r="AB110" s="163">
        <f t="shared" ref="AB110:BF110" si="46">AA110+1</f>
        <v>1991</v>
      </c>
      <c r="AC110" s="163">
        <f t="shared" si="46"/>
        <v>1992</v>
      </c>
      <c r="AD110" s="163">
        <f t="shared" si="46"/>
        <v>1993</v>
      </c>
      <c r="AE110" s="163">
        <f t="shared" si="46"/>
        <v>1994</v>
      </c>
      <c r="AF110" s="163">
        <f t="shared" si="46"/>
        <v>1995</v>
      </c>
      <c r="AG110" s="163">
        <f t="shared" si="46"/>
        <v>1996</v>
      </c>
      <c r="AH110" s="163">
        <f t="shared" si="46"/>
        <v>1997</v>
      </c>
      <c r="AI110" s="163">
        <f t="shared" si="46"/>
        <v>1998</v>
      </c>
      <c r="AJ110" s="163">
        <f t="shared" si="46"/>
        <v>1999</v>
      </c>
      <c r="AK110" s="163">
        <f t="shared" si="46"/>
        <v>2000</v>
      </c>
      <c r="AL110" s="163">
        <f t="shared" si="46"/>
        <v>2001</v>
      </c>
      <c r="AM110" s="163">
        <f t="shared" si="46"/>
        <v>2002</v>
      </c>
      <c r="AN110" s="163">
        <f t="shared" si="46"/>
        <v>2003</v>
      </c>
      <c r="AO110" s="163">
        <f t="shared" si="46"/>
        <v>2004</v>
      </c>
      <c r="AP110" s="163">
        <f t="shared" si="46"/>
        <v>2005</v>
      </c>
      <c r="AQ110" s="163">
        <f t="shared" si="46"/>
        <v>2006</v>
      </c>
      <c r="AR110" s="163">
        <f t="shared" si="46"/>
        <v>2007</v>
      </c>
      <c r="AS110" s="163">
        <f t="shared" si="46"/>
        <v>2008</v>
      </c>
      <c r="AT110" s="163">
        <f t="shared" si="46"/>
        <v>2009</v>
      </c>
      <c r="AU110" s="163">
        <f t="shared" si="46"/>
        <v>2010</v>
      </c>
      <c r="AV110" s="163">
        <f t="shared" si="46"/>
        <v>2011</v>
      </c>
      <c r="AW110" s="163">
        <f t="shared" si="46"/>
        <v>2012</v>
      </c>
      <c r="AX110" s="163">
        <f t="shared" si="46"/>
        <v>2013</v>
      </c>
      <c r="AY110" s="163">
        <f t="shared" si="46"/>
        <v>2014</v>
      </c>
      <c r="AZ110" s="163">
        <f t="shared" si="46"/>
        <v>2015</v>
      </c>
      <c r="BA110" s="163">
        <f t="shared" si="46"/>
        <v>2016</v>
      </c>
      <c r="BB110" s="163">
        <f t="shared" si="46"/>
        <v>2017</v>
      </c>
      <c r="BC110" s="163">
        <f t="shared" si="46"/>
        <v>2018</v>
      </c>
      <c r="BD110" s="163">
        <f t="shared" si="46"/>
        <v>2019</v>
      </c>
      <c r="BE110" s="163">
        <f t="shared" si="46"/>
        <v>2020</v>
      </c>
      <c r="BF110" s="163">
        <f t="shared" si="46"/>
        <v>2021</v>
      </c>
    </row>
    <row r="111" spans="20:58" ht="14.15" customHeight="1">
      <c r="U111" s="16"/>
      <c r="X111" s="670" t="s">
        <v>453</v>
      </c>
      <c r="Y111" s="671"/>
      <c r="Z111" s="682" t="s">
        <v>430</v>
      </c>
      <c r="AA111" s="374">
        <v>8</v>
      </c>
      <c r="AB111" s="374">
        <v>10</v>
      </c>
      <c r="AC111" s="374">
        <v>8</v>
      </c>
      <c r="AD111" s="374">
        <v>10</v>
      </c>
      <c r="AE111" s="374">
        <v>7</v>
      </c>
      <c r="AF111" s="374">
        <v>7</v>
      </c>
      <c r="AG111" s="374">
        <v>7</v>
      </c>
      <c r="AH111" s="374">
        <v>10</v>
      </c>
      <c r="AI111" s="374">
        <v>7</v>
      </c>
      <c r="AJ111" s="374">
        <v>8</v>
      </c>
      <c r="AK111" s="374">
        <v>7</v>
      </c>
      <c r="AL111" s="374">
        <v>6</v>
      </c>
      <c r="AM111" s="374">
        <v>6</v>
      </c>
      <c r="AN111" s="374">
        <v>10</v>
      </c>
      <c r="AO111" s="374">
        <v>8</v>
      </c>
      <c r="AP111" s="374">
        <v>10</v>
      </c>
      <c r="AQ111" s="374">
        <v>7</v>
      </c>
      <c r="AR111" s="374">
        <v>6</v>
      </c>
      <c r="AS111" s="374">
        <v>7</v>
      </c>
      <c r="AT111" s="374">
        <v>4</v>
      </c>
      <c r="AU111" s="374">
        <v>2</v>
      </c>
      <c r="AV111" s="374">
        <v>1</v>
      </c>
      <c r="AW111" s="374">
        <v>4</v>
      </c>
      <c r="AX111" s="374">
        <v>5</v>
      </c>
      <c r="AY111" s="374">
        <v>1</v>
      </c>
      <c r="AZ111" s="374">
        <v>2</v>
      </c>
      <c r="BA111" s="374">
        <v>2</v>
      </c>
      <c r="BB111" s="374">
        <v>0</v>
      </c>
      <c r="BC111" s="374">
        <v>0</v>
      </c>
      <c r="BD111" s="374">
        <v>1</v>
      </c>
      <c r="BE111" s="374">
        <v>1</v>
      </c>
      <c r="BF111" s="374">
        <v>1</v>
      </c>
    </row>
    <row r="112" spans="20:58" ht="14.15" customHeight="1">
      <c r="U112" s="16"/>
      <c r="X112" s="670" t="s">
        <v>454</v>
      </c>
      <c r="Y112" s="671"/>
      <c r="Z112" s="683"/>
      <c r="AA112" s="374">
        <v>1</v>
      </c>
      <c r="AB112" s="374">
        <v>2</v>
      </c>
      <c r="AC112" s="374">
        <v>5</v>
      </c>
      <c r="AD112" s="374">
        <v>5</v>
      </c>
      <c r="AE112" s="374">
        <v>3</v>
      </c>
      <c r="AF112" s="374">
        <v>3</v>
      </c>
      <c r="AG112" s="374">
        <v>3</v>
      </c>
      <c r="AH112" s="374">
        <v>5</v>
      </c>
      <c r="AI112" s="374">
        <v>2</v>
      </c>
      <c r="AJ112" s="374">
        <v>3</v>
      </c>
      <c r="AK112" s="374">
        <v>4</v>
      </c>
      <c r="AL112" s="374">
        <v>3</v>
      </c>
      <c r="AM112" s="374">
        <v>2</v>
      </c>
      <c r="AN112" s="374">
        <v>5</v>
      </c>
      <c r="AO112" s="374">
        <v>4</v>
      </c>
      <c r="AP112" s="374">
        <v>5</v>
      </c>
      <c r="AQ112" s="374">
        <v>2</v>
      </c>
      <c r="AR112" s="374">
        <v>0</v>
      </c>
      <c r="AS112" s="374">
        <v>1</v>
      </c>
      <c r="AT112" s="374">
        <v>2</v>
      </c>
      <c r="AU112" s="374">
        <v>0</v>
      </c>
      <c r="AV112" s="374">
        <v>1</v>
      </c>
      <c r="AW112" s="374">
        <v>2</v>
      </c>
      <c r="AX112" s="374">
        <v>3</v>
      </c>
      <c r="AY112" s="374">
        <v>1</v>
      </c>
      <c r="AZ112" s="374">
        <v>1</v>
      </c>
      <c r="BA112" s="374">
        <v>0</v>
      </c>
      <c r="BB112" s="374">
        <v>0</v>
      </c>
      <c r="BC112" s="374">
        <v>0</v>
      </c>
      <c r="BD112" s="374">
        <v>0</v>
      </c>
      <c r="BE112" s="374">
        <v>0</v>
      </c>
      <c r="BF112" s="374">
        <v>0</v>
      </c>
    </row>
    <row r="113" spans="20:60" ht="26.15" customHeight="1">
      <c r="U113" s="16"/>
      <c r="X113" s="680" t="s">
        <v>455</v>
      </c>
      <c r="Y113" s="681"/>
      <c r="Z113" s="684"/>
      <c r="AA113" s="374">
        <v>4.5</v>
      </c>
      <c r="AB113" s="374">
        <v>6</v>
      </c>
      <c r="AC113" s="374">
        <v>6.5</v>
      </c>
      <c r="AD113" s="374">
        <v>7.5</v>
      </c>
      <c r="AE113" s="374">
        <v>5</v>
      </c>
      <c r="AF113" s="374">
        <v>5</v>
      </c>
      <c r="AG113" s="374">
        <v>5</v>
      </c>
      <c r="AH113" s="374">
        <v>7.5</v>
      </c>
      <c r="AI113" s="374">
        <v>4.5</v>
      </c>
      <c r="AJ113" s="374">
        <v>5.5</v>
      </c>
      <c r="AK113" s="374">
        <v>5.5</v>
      </c>
      <c r="AL113" s="374">
        <v>4.5</v>
      </c>
      <c r="AM113" s="374">
        <v>4</v>
      </c>
      <c r="AN113" s="374">
        <v>7.5</v>
      </c>
      <c r="AO113" s="374">
        <v>6</v>
      </c>
      <c r="AP113" s="374">
        <v>7.5</v>
      </c>
      <c r="AQ113" s="374">
        <v>4.5</v>
      </c>
      <c r="AR113" s="374">
        <v>3</v>
      </c>
      <c r="AS113" s="374">
        <v>4</v>
      </c>
      <c r="AT113" s="374">
        <v>3</v>
      </c>
      <c r="AU113" s="374">
        <v>1</v>
      </c>
      <c r="AV113" s="374">
        <v>1</v>
      </c>
      <c r="AW113" s="374">
        <v>3</v>
      </c>
      <c r="AX113" s="374">
        <v>4</v>
      </c>
      <c r="AY113" s="374">
        <v>1</v>
      </c>
      <c r="AZ113" s="374">
        <v>1.5</v>
      </c>
      <c r="BA113" s="374">
        <v>1</v>
      </c>
      <c r="BB113" s="374">
        <v>0</v>
      </c>
      <c r="BC113" s="374">
        <v>0</v>
      </c>
      <c r="BD113" s="374">
        <v>0.5</v>
      </c>
      <c r="BE113" s="374">
        <v>0.5</v>
      </c>
      <c r="BF113" s="374">
        <v>0.5</v>
      </c>
    </row>
    <row r="114" spans="20:60" ht="14.15" customHeight="1">
      <c r="U114" s="16"/>
      <c r="W114" s="15"/>
      <c r="X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row>
    <row r="115" spans="20:60" ht="14.15" customHeight="1">
      <c r="U115" s="16"/>
      <c r="W115" s="15"/>
      <c r="X115" s="15"/>
      <c r="Y115" s="84"/>
      <c r="Z115" s="84"/>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c r="BC115" s="99"/>
      <c r="BD115" s="99"/>
      <c r="BE115" s="99"/>
      <c r="BF115" s="99"/>
      <c r="BG115" s="53"/>
      <c r="BH115" s="53"/>
    </row>
    <row r="116" spans="20:60">
      <c r="U116" s="16"/>
      <c r="W116" s="15"/>
      <c r="X116" s="15"/>
      <c r="Y116" s="53"/>
      <c r="Z116" s="53"/>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53"/>
      <c r="BH116" s="53"/>
    </row>
    <row r="117" spans="20:60" ht="14.15" customHeight="1">
      <c r="T117" s="17" t="s">
        <v>390</v>
      </c>
      <c r="U117" s="16">
        <f>U109+1</f>
        <v>96</v>
      </c>
      <c r="W117" s="54" t="s">
        <v>456</v>
      </c>
      <c r="X117" s="54"/>
      <c r="Y117" s="53"/>
      <c r="Z117" s="53"/>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3"/>
      <c r="BH117" s="53"/>
    </row>
    <row r="118" spans="20:60" ht="14.15" customHeight="1">
      <c r="U118" s="16"/>
      <c r="W118" s="666"/>
      <c r="X118" s="667"/>
      <c r="Y118" s="385" t="s">
        <v>449</v>
      </c>
      <c r="Z118" s="187"/>
      <c r="AA118" s="187" t="s">
        <v>457</v>
      </c>
      <c r="AB118" s="187"/>
      <c r="AC118" s="187"/>
      <c r="AD118" s="187"/>
      <c r="AE118" s="187"/>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c r="BA118" s="187"/>
      <c r="BB118" s="188"/>
      <c r="BC118" s="188"/>
      <c r="BD118" s="188"/>
      <c r="BE118" s="188"/>
      <c r="BF118" s="188"/>
      <c r="BH118" s="53"/>
    </row>
    <row r="119" spans="20:60" ht="14.15" customHeight="1">
      <c r="U119" s="16"/>
      <c r="W119" s="665" t="s">
        <v>458</v>
      </c>
      <c r="X119" s="664"/>
      <c r="Y119" s="386" t="s">
        <v>459</v>
      </c>
      <c r="Z119" s="189" t="s">
        <v>460</v>
      </c>
      <c r="AA119" s="238" t="s">
        <v>461</v>
      </c>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190"/>
      <c r="BC119" s="190"/>
      <c r="BD119" s="190"/>
      <c r="BE119" s="190"/>
      <c r="BF119" s="190"/>
      <c r="BH119" s="53"/>
    </row>
    <row r="120" spans="20:60" ht="14.15" customHeight="1">
      <c r="U120" s="16"/>
      <c r="W120" s="663"/>
      <c r="X120" s="664"/>
      <c r="Y120" s="236" t="s">
        <v>462</v>
      </c>
      <c r="Z120" s="237" t="s">
        <v>463</v>
      </c>
      <c r="AA120" s="163">
        <v>1990</v>
      </c>
      <c r="AB120" s="163">
        <f t="shared" ref="AB120:BF120" si="47">AA120+1</f>
        <v>1991</v>
      </c>
      <c r="AC120" s="163">
        <f t="shared" si="47"/>
        <v>1992</v>
      </c>
      <c r="AD120" s="163">
        <f t="shared" si="47"/>
        <v>1993</v>
      </c>
      <c r="AE120" s="163">
        <f t="shared" si="47"/>
        <v>1994</v>
      </c>
      <c r="AF120" s="163">
        <f t="shared" si="47"/>
        <v>1995</v>
      </c>
      <c r="AG120" s="163">
        <f t="shared" si="47"/>
        <v>1996</v>
      </c>
      <c r="AH120" s="163">
        <f t="shared" si="47"/>
        <v>1997</v>
      </c>
      <c r="AI120" s="163">
        <f t="shared" si="47"/>
        <v>1998</v>
      </c>
      <c r="AJ120" s="163">
        <f t="shared" si="47"/>
        <v>1999</v>
      </c>
      <c r="AK120" s="163">
        <f t="shared" si="47"/>
        <v>2000</v>
      </c>
      <c r="AL120" s="163">
        <f t="shared" si="47"/>
        <v>2001</v>
      </c>
      <c r="AM120" s="163">
        <f t="shared" si="47"/>
        <v>2002</v>
      </c>
      <c r="AN120" s="163">
        <f t="shared" si="47"/>
        <v>2003</v>
      </c>
      <c r="AO120" s="163">
        <f t="shared" si="47"/>
        <v>2004</v>
      </c>
      <c r="AP120" s="163">
        <f t="shared" si="47"/>
        <v>2005</v>
      </c>
      <c r="AQ120" s="163">
        <f t="shared" si="47"/>
        <v>2006</v>
      </c>
      <c r="AR120" s="163">
        <f t="shared" si="47"/>
        <v>2007</v>
      </c>
      <c r="AS120" s="163">
        <f t="shared" si="47"/>
        <v>2008</v>
      </c>
      <c r="AT120" s="163">
        <f t="shared" si="47"/>
        <v>2009</v>
      </c>
      <c r="AU120" s="163">
        <f t="shared" si="47"/>
        <v>2010</v>
      </c>
      <c r="AV120" s="163">
        <f t="shared" si="47"/>
        <v>2011</v>
      </c>
      <c r="AW120" s="163">
        <f t="shared" si="47"/>
        <v>2012</v>
      </c>
      <c r="AX120" s="163">
        <f t="shared" si="47"/>
        <v>2013</v>
      </c>
      <c r="AY120" s="163">
        <f t="shared" si="47"/>
        <v>2014</v>
      </c>
      <c r="AZ120" s="163">
        <f t="shared" si="47"/>
        <v>2015</v>
      </c>
      <c r="BA120" s="163">
        <f t="shared" si="47"/>
        <v>2016</v>
      </c>
      <c r="BB120" s="163">
        <f t="shared" si="47"/>
        <v>2017</v>
      </c>
      <c r="BC120" s="163">
        <f t="shared" si="47"/>
        <v>2018</v>
      </c>
      <c r="BD120" s="163">
        <f t="shared" si="47"/>
        <v>2019</v>
      </c>
      <c r="BE120" s="163">
        <f t="shared" si="47"/>
        <v>2020</v>
      </c>
      <c r="BF120" s="163">
        <f t="shared" si="47"/>
        <v>2021</v>
      </c>
      <c r="BH120" s="53"/>
    </row>
    <row r="121" spans="20:60" ht="14.15" customHeight="1">
      <c r="U121" s="16"/>
      <c r="W121" s="650" t="s">
        <v>464</v>
      </c>
      <c r="X121" s="651"/>
      <c r="Y121" s="387">
        <v>12.220132775919733</v>
      </c>
      <c r="Z121" s="382">
        <v>2.502090301003345E-2</v>
      </c>
      <c r="AA121" s="214">
        <v>1884.2670000000001</v>
      </c>
      <c r="AB121" s="214">
        <v>1879.02</v>
      </c>
      <c r="AC121" s="214">
        <v>1904.4</v>
      </c>
      <c r="AD121" s="214">
        <v>1399.2909999999999</v>
      </c>
      <c r="AE121" s="214">
        <v>1633.48</v>
      </c>
      <c r="AF121" s="214">
        <v>1493.46</v>
      </c>
      <c r="AG121" s="214">
        <v>1509.6859999999999</v>
      </c>
      <c r="AH121" s="214">
        <v>1549.002</v>
      </c>
      <c r="AI121" s="214">
        <v>1519.2660000000001</v>
      </c>
      <c r="AJ121" s="214">
        <v>1468.77</v>
      </c>
      <c r="AK121" s="214">
        <v>1707.6959999999999</v>
      </c>
      <c r="AL121" s="214">
        <v>1870.1020000000001</v>
      </c>
      <c r="AM121" s="214">
        <v>1585.35</v>
      </c>
      <c r="AN121" s="214">
        <v>1518.047</v>
      </c>
      <c r="AO121" s="214">
        <v>1326.8</v>
      </c>
      <c r="AP121" s="214">
        <v>1114.8310999999999</v>
      </c>
      <c r="AQ121" s="214">
        <v>1207.778</v>
      </c>
      <c r="AR121" s="214">
        <v>1115.53</v>
      </c>
      <c r="AS121" s="214">
        <v>1257.048</v>
      </c>
      <c r="AT121" s="214">
        <v>1083.4369999999999</v>
      </c>
      <c r="AU121" s="214">
        <v>813.30200000000002</v>
      </c>
      <c r="AV121" s="214">
        <v>776.7</v>
      </c>
      <c r="AW121" s="214">
        <v>744.74400000000003</v>
      </c>
      <c r="AX121" s="214">
        <v>871.62400000000002</v>
      </c>
      <c r="AY121" s="214">
        <v>857.22</v>
      </c>
      <c r="AZ121" s="214">
        <v>666.18</v>
      </c>
      <c r="BA121" s="214">
        <v>412.45600000000002</v>
      </c>
      <c r="BB121" s="214">
        <v>609.92999999999995</v>
      </c>
      <c r="BC121" s="214">
        <v>736.56</v>
      </c>
      <c r="BD121" s="214">
        <v>604.06399999999996</v>
      </c>
      <c r="BE121" s="214">
        <v>682.80499999999995</v>
      </c>
      <c r="BF121" s="214">
        <v>682.80499999999995</v>
      </c>
      <c r="BH121" s="125"/>
    </row>
    <row r="122" spans="20:60" ht="14.15" customHeight="1">
      <c r="U122" s="16"/>
      <c r="W122" s="650" t="s">
        <v>465</v>
      </c>
      <c r="X122" s="651"/>
      <c r="Y122" s="387">
        <v>3.0641071906354518</v>
      </c>
      <c r="Z122" s="382">
        <v>5.9260033444816064E-3</v>
      </c>
      <c r="AA122" s="214">
        <v>1173.1500000000001</v>
      </c>
      <c r="AB122" s="214">
        <v>1131.8399999999999</v>
      </c>
      <c r="AC122" s="214">
        <v>1182.5999999999999</v>
      </c>
      <c r="AD122" s="214">
        <v>970.29899999999998</v>
      </c>
      <c r="AE122" s="214">
        <v>1094</v>
      </c>
      <c r="AF122" s="214">
        <v>995.125</v>
      </c>
      <c r="AG122" s="214">
        <v>1042.415</v>
      </c>
      <c r="AH122" s="214">
        <v>916.68</v>
      </c>
      <c r="AI122" s="214">
        <v>984.79499999999996</v>
      </c>
      <c r="AJ122" s="214">
        <v>1005.631</v>
      </c>
      <c r="AK122" s="214">
        <v>994.75</v>
      </c>
      <c r="AL122" s="214">
        <v>998.625</v>
      </c>
      <c r="AM122" s="214">
        <v>1059.96</v>
      </c>
      <c r="AN122" s="214">
        <v>902.33</v>
      </c>
      <c r="AO122" s="214">
        <v>963.6</v>
      </c>
      <c r="AP122" s="214">
        <v>773.95500000000004</v>
      </c>
      <c r="AQ122" s="214">
        <v>893.52</v>
      </c>
      <c r="AR122" s="214">
        <v>813.24800000000005</v>
      </c>
      <c r="AS122" s="214">
        <v>928.03</v>
      </c>
      <c r="AT122" s="214">
        <v>816.8605</v>
      </c>
      <c r="AU122" s="214">
        <v>788.78800000000001</v>
      </c>
      <c r="AV122" s="214">
        <v>677.44600000000003</v>
      </c>
      <c r="AW122" s="214">
        <v>769.91200000000003</v>
      </c>
      <c r="AX122" s="214">
        <v>936.63699999999994</v>
      </c>
      <c r="AY122" s="214">
        <v>884.76</v>
      </c>
      <c r="AZ122" s="214">
        <v>866.55</v>
      </c>
      <c r="BA122" s="214">
        <v>935.31200000000001</v>
      </c>
      <c r="BB122" s="214">
        <v>1013.028</v>
      </c>
      <c r="BC122" s="214">
        <v>954.84</v>
      </c>
      <c r="BD122" s="214">
        <v>721.22400000000005</v>
      </c>
      <c r="BE122" s="214">
        <v>467.92200000000003</v>
      </c>
      <c r="BF122" s="214">
        <v>467.92200000000003</v>
      </c>
    </row>
    <row r="123" spans="20:60" ht="14.15" customHeight="1">
      <c r="U123" s="16"/>
      <c r="W123" s="650" t="s">
        <v>466</v>
      </c>
      <c r="X123" s="651"/>
      <c r="Y123" s="387">
        <v>0.59209642976588639</v>
      </c>
      <c r="Z123" s="382">
        <v>2.4142976588628767E-3</v>
      </c>
      <c r="AA123" s="214">
        <v>693.59</v>
      </c>
      <c r="AB123" s="214">
        <v>687.20690000000002</v>
      </c>
      <c r="AC123" s="214">
        <v>704.24880000000007</v>
      </c>
      <c r="AD123" s="214">
        <v>708.36749999999995</v>
      </c>
      <c r="AE123" s="214">
        <v>691.8501</v>
      </c>
      <c r="AF123" s="214">
        <v>681.56220000000008</v>
      </c>
      <c r="AG123" s="214">
        <v>645.58440000000007</v>
      </c>
      <c r="AH123" s="214">
        <v>585.90279999999996</v>
      </c>
      <c r="AI123" s="214">
        <v>590.4552000000001</v>
      </c>
      <c r="AJ123" s="214">
        <v>574.49840000000006</v>
      </c>
      <c r="AK123" s="214">
        <v>535.00400000000002</v>
      </c>
      <c r="AL123" s="214">
        <v>541.255</v>
      </c>
      <c r="AM123" s="214">
        <v>539.95500000000004</v>
      </c>
      <c r="AN123" s="214">
        <v>614.35799999999995</v>
      </c>
      <c r="AO123" s="214">
        <v>606.94460000000004</v>
      </c>
      <c r="AP123" s="214">
        <v>651.35500000000002</v>
      </c>
      <c r="AQ123" s="214">
        <v>638.4</v>
      </c>
      <c r="AR123" s="214">
        <v>630.375</v>
      </c>
      <c r="AS123" s="214">
        <v>627.67499999999995</v>
      </c>
      <c r="AT123" s="214">
        <v>609.75599999999997</v>
      </c>
      <c r="AU123" s="214">
        <v>599.904</v>
      </c>
      <c r="AV123" s="214">
        <v>589.67999999999995</v>
      </c>
      <c r="AW123" s="214">
        <v>518.19299999999998</v>
      </c>
      <c r="AX123" s="214">
        <v>537.28</v>
      </c>
      <c r="AY123" s="214">
        <v>520.92399999999998</v>
      </c>
      <c r="AZ123" s="214">
        <v>488.70800000000003</v>
      </c>
      <c r="BA123" s="214">
        <v>521.11</v>
      </c>
      <c r="BB123" s="214">
        <v>509.59399999999999</v>
      </c>
      <c r="BC123" s="214">
        <v>521.91600000000005</v>
      </c>
      <c r="BD123" s="214">
        <v>506.89800000000002</v>
      </c>
      <c r="BE123" s="214">
        <v>505.56</v>
      </c>
      <c r="BF123" s="214">
        <v>505.56</v>
      </c>
    </row>
    <row r="124" spans="20:60" ht="14.15" customHeight="1">
      <c r="U124" s="16"/>
      <c r="W124" s="650" t="s">
        <v>467</v>
      </c>
      <c r="X124" s="651"/>
      <c r="Y124" s="387">
        <v>2.5745953177257537</v>
      </c>
      <c r="Z124" s="382">
        <v>7.6818561872909717E-3</v>
      </c>
      <c r="AA124" s="214">
        <v>1017.731</v>
      </c>
      <c r="AB124" s="214">
        <v>649.98800000000006</v>
      </c>
      <c r="AC124" s="214">
        <v>958.39800000000002</v>
      </c>
      <c r="AD124" s="214">
        <v>974.16</v>
      </c>
      <c r="AE124" s="214">
        <v>1000.7910000000001</v>
      </c>
      <c r="AF124" s="214">
        <v>1014.873</v>
      </c>
      <c r="AG124" s="214">
        <v>983.26199999999994</v>
      </c>
      <c r="AH124" s="214">
        <v>1090.83</v>
      </c>
      <c r="AI124" s="214">
        <v>1054.3</v>
      </c>
      <c r="AJ124" s="214">
        <v>990.86</v>
      </c>
      <c r="AK124" s="214">
        <v>1034.5530000000001</v>
      </c>
      <c r="AL124" s="214">
        <v>1060.6679999999999</v>
      </c>
      <c r="AM124" s="214">
        <v>774.96</v>
      </c>
      <c r="AN124" s="214">
        <v>1020.164</v>
      </c>
      <c r="AO124" s="214">
        <v>908.53399999999999</v>
      </c>
      <c r="AP124" s="214">
        <v>982.03559999999993</v>
      </c>
      <c r="AQ124" s="214">
        <v>1006.4297999999999</v>
      </c>
      <c r="AR124" s="214">
        <v>974.61</v>
      </c>
      <c r="AS124" s="214">
        <v>896.26800000000003</v>
      </c>
      <c r="AT124" s="214">
        <v>1026.2410500000001</v>
      </c>
      <c r="AU124" s="214">
        <v>1184.5178000000001</v>
      </c>
      <c r="AV124" s="214">
        <v>455.86980000000005</v>
      </c>
      <c r="AW124" s="214">
        <v>347.82</v>
      </c>
      <c r="AX124" s="214">
        <v>357.30799999999999</v>
      </c>
      <c r="AY124" s="214">
        <v>381.07600000000002</v>
      </c>
      <c r="AZ124" s="214">
        <v>334.47399999999999</v>
      </c>
      <c r="BA124" s="214">
        <v>402.43700000000001</v>
      </c>
      <c r="BB124" s="214">
        <v>0</v>
      </c>
      <c r="BC124" s="214">
        <v>0</v>
      </c>
      <c r="BD124" s="214">
        <v>0</v>
      </c>
      <c r="BE124" s="214">
        <v>0</v>
      </c>
      <c r="BF124" s="214">
        <v>0</v>
      </c>
    </row>
    <row r="125" spans="20:60" ht="14.15" customHeight="1">
      <c r="U125" s="16"/>
      <c r="W125" s="650" t="s">
        <v>468</v>
      </c>
      <c r="X125" s="651"/>
      <c r="Y125" s="387">
        <v>6.4698806020066888</v>
      </c>
      <c r="Z125" s="382">
        <v>1.2729933110367894E-2</v>
      </c>
      <c r="AA125" s="214">
        <v>2883.18</v>
      </c>
      <c r="AB125" s="214">
        <v>3044.652</v>
      </c>
      <c r="AC125" s="214">
        <v>2898.84</v>
      </c>
      <c r="AD125" s="214">
        <v>1837.92</v>
      </c>
      <c r="AE125" s="214">
        <v>1926.704</v>
      </c>
      <c r="AF125" s="214">
        <v>2365.5970000000002</v>
      </c>
      <c r="AG125" s="214">
        <v>2059.4639999999999</v>
      </c>
      <c r="AH125" s="214">
        <v>2896.6350000000002</v>
      </c>
      <c r="AI125" s="214">
        <v>2603.04</v>
      </c>
      <c r="AJ125" s="214">
        <v>2822.04</v>
      </c>
      <c r="AK125" s="214">
        <v>2597.9</v>
      </c>
      <c r="AL125" s="214">
        <v>2981.7040000000002</v>
      </c>
      <c r="AM125" s="214">
        <v>2617.1750000000002</v>
      </c>
      <c r="AN125" s="214">
        <v>2830.14</v>
      </c>
      <c r="AO125" s="214">
        <v>2683.0439999999999</v>
      </c>
      <c r="AP125" s="214">
        <v>2601.7199999999998</v>
      </c>
      <c r="AQ125" s="214">
        <v>2419.5120000000002</v>
      </c>
      <c r="AR125" s="214">
        <v>3030.5940000000001</v>
      </c>
      <c r="AS125" s="214">
        <v>2936.6819999999998</v>
      </c>
      <c r="AT125" s="214">
        <v>2782.904</v>
      </c>
      <c r="AU125" s="214">
        <v>2287.1419999999998</v>
      </c>
      <c r="AV125" s="214">
        <v>2468.3040000000001</v>
      </c>
      <c r="AW125" s="214">
        <v>2352.5790000000002</v>
      </c>
      <c r="AX125" s="214">
        <v>2347.0839999999998</v>
      </c>
      <c r="AY125" s="214">
        <v>1886.6469999999999</v>
      </c>
      <c r="AZ125" s="214">
        <v>1963.05</v>
      </c>
      <c r="BA125" s="214">
        <v>2096.84</v>
      </c>
      <c r="BB125" s="214">
        <v>1728.5</v>
      </c>
      <c r="BC125" s="214">
        <v>1364.88</v>
      </c>
      <c r="BD125" s="214">
        <v>2129.1278000000002</v>
      </c>
      <c r="BE125" s="214">
        <v>2417.2530000000002</v>
      </c>
      <c r="BF125" s="214">
        <v>2417.2530000000002</v>
      </c>
    </row>
    <row r="126" spans="20:60" ht="14.15" customHeight="1">
      <c r="U126" s="16"/>
      <c r="W126" s="650" t="s">
        <v>469</v>
      </c>
      <c r="X126" s="651"/>
      <c r="Y126" s="387">
        <v>5.8477673913043473</v>
      </c>
      <c r="Z126" s="382">
        <v>1.141304347826087E-2</v>
      </c>
      <c r="AA126" s="214">
        <v>2513.6039999999998</v>
      </c>
      <c r="AB126" s="214">
        <v>2649.3539999999998</v>
      </c>
      <c r="AC126" s="214">
        <v>2838.36</v>
      </c>
      <c r="AD126" s="214">
        <v>2156.6999999999998</v>
      </c>
      <c r="AE126" s="214">
        <v>2603.924</v>
      </c>
      <c r="AF126" s="214">
        <v>2685.636</v>
      </c>
      <c r="AG126" s="214">
        <v>2735.1640000000002</v>
      </c>
      <c r="AH126" s="214">
        <v>2538.8440000000001</v>
      </c>
      <c r="AI126" s="214">
        <v>2629.212</v>
      </c>
      <c r="AJ126" s="214">
        <v>2480.7759999999998</v>
      </c>
      <c r="AK126" s="214">
        <v>2531.991</v>
      </c>
      <c r="AL126" s="214">
        <v>2458.2020000000002</v>
      </c>
      <c r="AM126" s="214">
        <v>2635.1909999999998</v>
      </c>
      <c r="AN126" s="214">
        <v>2520.6570000000002</v>
      </c>
      <c r="AO126" s="214">
        <v>2643.6750000000002</v>
      </c>
      <c r="AP126" s="214">
        <v>2451.8760000000002</v>
      </c>
      <c r="AQ126" s="214">
        <v>2440.788</v>
      </c>
      <c r="AR126" s="214">
        <v>2434.2440000000001</v>
      </c>
      <c r="AS126" s="214">
        <v>2515.9859999999999</v>
      </c>
      <c r="AT126" s="214">
        <v>2215.1084999999998</v>
      </c>
      <c r="AU126" s="214">
        <v>2291.2199999999998</v>
      </c>
      <c r="AV126" s="214">
        <v>1942.59</v>
      </c>
      <c r="AW126" s="214">
        <v>2219.0079999999998</v>
      </c>
      <c r="AX126" s="214">
        <v>2342.1750000000002</v>
      </c>
      <c r="AY126" s="214">
        <v>2264.2620000000002</v>
      </c>
      <c r="AZ126" s="214">
        <v>2209.3890000000001</v>
      </c>
      <c r="BA126" s="214">
        <v>1847.7750000000001</v>
      </c>
      <c r="BB126" s="214">
        <v>2107.04</v>
      </c>
      <c r="BC126" s="214">
        <v>1646.4</v>
      </c>
      <c r="BD126" s="214">
        <v>1693.41</v>
      </c>
      <c r="BE126" s="214">
        <v>2532.1754999999998</v>
      </c>
      <c r="BF126" s="214">
        <v>2532.1754999999998</v>
      </c>
    </row>
    <row r="127" spans="20:60" ht="14.15" customHeight="1">
      <c r="U127" s="16"/>
      <c r="W127" s="650" t="s">
        <v>470</v>
      </c>
      <c r="X127" s="651"/>
      <c r="Y127" s="387">
        <v>0.29085183946488297</v>
      </c>
      <c r="Z127" s="382">
        <v>8.7792642140468264E-4</v>
      </c>
      <c r="AA127" s="214">
        <v>3497.5360000000001</v>
      </c>
      <c r="AB127" s="214">
        <v>3586.14</v>
      </c>
      <c r="AC127" s="214">
        <v>3866.0639999999999</v>
      </c>
      <c r="AD127" s="214">
        <v>3787.194</v>
      </c>
      <c r="AE127" s="214">
        <v>3539.57</v>
      </c>
      <c r="AF127" s="214">
        <v>3125.84</v>
      </c>
      <c r="AG127" s="214">
        <v>2540.3870000000002</v>
      </c>
      <c r="AH127" s="214">
        <v>2675.0880000000002</v>
      </c>
      <c r="AI127" s="214">
        <v>1911.644</v>
      </c>
      <c r="AJ127" s="214">
        <v>2409.96</v>
      </c>
      <c r="AK127" s="214">
        <v>1966.048</v>
      </c>
      <c r="AL127" s="214">
        <v>2833.05</v>
      </c>
      <c r="AM127" s="214">
        <v>2820.4160000000002</v>
      </c>
      <c r="AN127" s="214">
        <v>2071.143</v>
      </c>
      <c r="AO127" s="214">
        <v>1962.24</v>
      </c>
      <c r="AP127" s="214">
        <v>2020.7650000000001</v>
      </c>
      <c r="AQ127" s="214">
        <v>1712.664</v>
      </c>
      <c r="AR127" s="214">
        <v>2004.3869999999999</v>
      </c>
      <c r="AS127" s="214">
        <v>97.079333333333324</v>
      </c>
      <c r="AT127" s="214">
        <v>1475.6953333333333</v>
      </c>
      <c r="AU127" s="214">
        <v>1535.067</v>
      </c>
      <c r="AV127" s="214">
        <v>1537.2</v>
      </c>
      <c r="AW127" s="214">
        <v>1275.95</v>
      </c>
      <c r="AX127" s="214">
        <v>1373.6010000000001</v>
      </c>
      <c r="AY127" s="214">
        <v>1399.7159999999999</v>
      </c>
      <c r="AZ127" s="214">
        <v>1362.221</v>
      </c>
      <c r="BA127" s="214">
        <v>1455.3440000000001</v>
      </c>
      <c r="BB127" s="214">
        <v>1371.375</v>
      </c>
      <c r="BC127" s="214">
        <v>880.54499999999996</v>
      </c>
      <c r="BD127" s="214">
        <v>1228.1759999999999</v>
      </c>
      <c r="BE127" s="214">
        <v>1247.577</v>
      </c>
      <c r="BF127" s="214">
        <v>1247.577</v>
      </c>
    </row>
    <row r="128" spans="20:60" ht="14.15" customHeight="1">
      <c r="U128" s="16"/>
      <c r="W128" s="650" t="s">
        <v>471</v>
      </c>
      <c r="X128" s="651"/>
      <c r="Y128" s="387">
        <v>0.35358340301003355</v>
      </c>
      <c r="Z128" s="382">
        <v>1.097408026755853E-3</v>
      </c>
      <c r="AA128" s="214">
        <v>0</v>
      </c>
      <c r="AB128" s="214">
        <v>0</v>
      </c>
      <c r="AC128" s="214">
        <v>0</v>
      </c>
      <c r="AD128" s="214">
        <v>0</v>
      </c>
      <c r="AE128" s="214">
        <v>0</v>
      </c>
      <c r="AF128" s="214">
        <v>208.68</v>
      </c>
      <c r="AG128" s="214">
        <v>2247.2800000000002</v>
      </c>
      <c r="AH128" s="214">
        <v>2002.848</v>
      </c>
      <c r="AI128" s="214">
        <v>2074.268</v>
      </c>
      <c r="AJ128" s="214">
        <v>1901.8579999999999</v>
      </c>
      <c r="AK128" s="214">
        <v>1822.6079999999999</v>
      </c>
      <c r="AL128" s="214">
        <v>1597.8</v>
      </c>
      <c r="AM128" s="214">
        <v>1712.3040000000001</v>
      </c>
      <c r="AN128" s="214">
        <v>2010.7149999999999</v>
      </c>
      <c r="AO128" s="214">
        <v>2098.1460000000002</v>
      </c>
      <c r="AP128" s="214">
        <v>2003.7840000000001</v>
      </c>
      <c r="AQ128" s="214">
        <v>1555.8679999999999</v>
      </c>
      <c r="AR128" s="214">
        <v>1256.43</v>
      </c>
      <c r="AS128" s="214">
        <v>466.88</v>
      </c>
      <c r="AT128" s="214">
        <v>1002.225</v>
      </c>
      <c r="AU128" s="214">
        <v>1440.05</v>
      </c>
      <c r="AV128" s="214">
        <v>1521.1</v>
      </c>
      <c r="AW128" s="214">
        <v>1254.9939999999999</v>
      </c>
      <c r="AX128" s="214">
        <v>1269.345</v>
      </c>
      <c r="AY128" s="214">
        <v>1225.1759999999999</v>
      </c>
      <c r="AZ128" s="214">
        <v>1141.8050000000001</v>
      </c>
      <c r="BA128" s="214">
        <v>1057.95</v>
      </c>
      <c r="BB128" s="214">
        <v>1286.2180000000001</v>
      </c>
      <c r="BC128" s="214">
        <v>1171.24</v>
      </c>
      <c r="BD128" s="214">
        <v>1212.068</v>
      </c>
      <c r="BE128" s="214">
        <v>883.726</v>
      </c>
      <c r="BF128" s="214">
        <v>883.726</v>
      </c>
    </row>
    <row r="129" spans="20:58" ht="14.15" customHeight="1">
      <c r="U129" s="16"/>
      <c r="W129" s="650" t="s">
        <v>472</v>
      </c>
      <c r="X129" s="651"/>
      <c r="Y129" s="387">
        <v>8.5225204584485805</v>
      </c>
      <c r="Z129" s="382">
        <v>1.9288559905567583E-2</v>
      </c>
      <c r="AA129" s="214">
        <v>220.185</v>
      </c>
      <c r="AB129" s="214">
        <v>216.97499999999999</v>
      </c>
      <c r="AC129" s="214">
        <v>187.35</v>
      </c>
      <c r="AD129" s="214">
        <v>223.452</v>
      </c>
      <c r="AE129" s="214">
        <v>227.292</v>
      </c>
      <c r="AF129" s="214">
        <v>284.44400000000002</v>
      </c>
      <c r="AG129" s="214">
        <v>211.875</v>
      </c>
      <c r="AH129" s="214">
        <v>192.51</v>
      </c>
      <c r="AI129" s="214">
        <v>248.63399999999999</v>
      </c>
      <c r="AJ129" s="214">
        <v>207.22499999999999</v>
      </c>
      <c r="AK129" s="214">
        <v>203.416</v>
      </c>
      <c r="AL129" s="214">
        <v>195.47300000000001</v>
      </c>
      <c r="AM129" s="214">
        <v>205.27250000000001</v>
      </c>
      <c r="AN129" s="214">
        <v>189.76499999999999</v>
      </c>
      <c r="AO129" s="214">
        <v>196.53749999999999</v>
      </c>
      <c r="AP129" s="214">
        <v>144.18799999999999</v>
      </c>
      <c r="AQ129" s="214">
        <v>178.75</v>
      </c>
      <c r="AR129" s="214">
        <v>151.05600000000001</v>
      </c>
      <c r="AS129" s="214">
        <v>156.99600000000001</v>
      </c>
      <c r="AT129" s="214">
        <v>145.90924999999999</v>
      </c>
      <c r="AU129" s="214">
        <v>128.74299999999999</v>
      </c>
      <c r="AV129" s="214">
        <v>139.45599999999999</v>
      </c>
      <c r="AW129" s="214">
        <v>170.352</v>
      </c>
      <c r="AX129" s="214">
        <v>147.16800000000001</v>
      </c>
      <c r="AY129" s="214">
        <v>135.61600000000001</v>
      </c>
      <c r="AZ129" s="214">
        <v>140.096</v>
      </c>
      <c r="BA129" s="214">
        <v>137.26400000000001</v>
      </c>
      <c r="BB129" s="214">
        <v>109.94199999999999</v>
      </c>
      <c r="BC129" s="214">
        <v>115.215</v>
      </c>
      <c r="BD129" s="214">
        <v>121.59</v>
      </c>
      <c r="BE129" s="214">
        <v>121.59</v>
      </c>
      <c r="BF129" s="214">
        <v>121.59</v>
      </c>
    </row>
    <row r="130" spans="20:58" ht="14.15" customHeight="1">
      <c r="U130" s="16"/>
      <c r="W130" s="650" t="s">
        <v>473</v>
      </c>
      <c r="X130" s="651"/>
      <c r="Y130" s="387">
        <v>28.13664882943144</v>
      </c>
      <c r="Z130" s="382">
        <v>5.2675585284280943E-2</v>
      </c>
      <c r="AA130" s="214">
        <v>1367.056</v>
      </c>
      <c r="AB130" s="214">
        <v>1765.819</v>
      </c>
      <c r="AC130" s="214">
        <v>1704.56</v>
      </c>
      <c r="AD130" s="214">
        <v>1720.0260000000001</v>
      </c>
      <c r="AE130" s="214">
        <v>1815.9749999999999</v>
      </c>
      <c r="AF130" s="214">
        <v>1990.25</v>
      </c>
      <c r="AG130" s="214">
        <v>1850.58</v>
      </c>
      <c r="AH130" s="214">
        <v>1630.86</v>
      </c>
      <c r="AI130" s="214">
        <v>1830.8</v>
      </c>
      <c r="AJ130" s="214">
        <v>1655.2840000000001</v>
      </c>
      <c r="AK130" s="214">
        <v>1980.546</v>
      </c>
      <c r="AL130" s="214">
        <v>1610.135</v>
      </c>
      <c r="AM130" s="214">
        <v>1749.81</v>
      </c>
      <c r="AN130" s="214">
        <v>1454.1120000000001</v>
      </c>
      <c r="AO130" s="214">
        <v>1621.0260000000001</v>
      </c>
      <c r="AP130" s="214">
        <v>1501.366</v>
      </c>
      <c r="AQ130" s="214">
        <v>1203.1679999999999</v>
      </c>
      <c r="AR130" s="214">
        <v>1139.7</v>
      </c>
      <c r="AS130" s="214">
        <v>1199.9970000000001</v>
      </c>
      <c r="AT130" s="214">
        <v>1064.77</v>
      </c>
      <c r="AU130" s="214">
        <v>1068.4159999999999</v>
      </c>
      <c r="AV130" s="214">
        <v>888.42</v>
      </c>
      <c r="AW130" s="214">
        <v>1181.5999999999999</v>
      </c>
      <c r="AX130" s="214">
        <v>1000.828</v>
      </c>
      <c r="AY130" s="214">
        <v>1105.242</v>
      </c>
      <c r="AZ130" s="214">
        <v>934.18</v>
      </c>
      <c r="BA130" s="214">
        <v>1015.365</v>
      </c>
      <c r="BB130" s="214">
        <v>1120.806</v>
      </c>
      <c r="BC130" s="214">
        <v>1001.43</v>
      </c>
      <c r="BD130" s="214">
        <v>868.8</v>
      </c>
      <c r="BE130" s="214">
        <v>711.48599999999999</v>
      </c>
      <c r="BF130" s="214">
        <v>711.48599999999999</v>
      </c>
    </row>
    <row r="131" spans="20:58" ht="14.15" customHeight="1">
      <c r="U131" s="16"/>
      <c r="W131" s="650" t="s">
        <v>474</v>
      </c>
      <c r="X131" s="651"/>
      <c r="Y131" s="387">
        <v>1.1092053511705686</v>
      </c>
      <c r="Z131" s="382">
        <v>2.6337792642140466E-3</v>
      </c>
      <c r="AA131" s="214">
        <v>47.585999999999999</v>
      </c>
      <c r="AB131" s="214">
        <v>48.311999999999998</v>
      </c>
      <c r="AC131" s="214">
        <v>51.984000000000002</v>
      </c>
      <c r="AD131" s="214">
        <v>52.356000000000002</v>
      </c>
      <c r="AE131" s="214">
        <v>80.41</v>
      </c>
      <c r="AF131" s="214">
        <v>96.569000000000003</v>
      </c>
      <c r="AG131" s="214">
        <v>65.20920000000001</v>
      </c>
      <c r="AH131" s="214">
        <v>74.442999999999998</v>
      </c>
      <c r="AI131" s="214">
        <v>71.314999999999998</v>
      </c>
      <c r="AJ131" s="214">
        <v>48.92</v>
      </c>
      <c r="AK131" s="214">
        <v>70.08</v>
      </c>
      <c r="AL131" s="214">
        <v>51.68</v>
      </c>
      <c r="AM131" s="214">
        <v>67.584000000000003</v>
      </c>
      <c r="AN131" s="214">
        <v>2.25</v>
      </c>
      <c r="AO131" s="214">
        <v>0</v>
      </c>
      <c r="AP131" s="214">
        <v>0</v>
      </c>
      <c r="AQ131" s="214">
        <v>0</v>
      </c>
      <c r="AR131" s="214">
        <v>0</v>
      </c>
      <c r="AS131" s="214">
        <v>0</v>
      </c>
      <c r="AT131" s="214">
        <v>0</v>
      </c>
      <c r="AU131" s="214">
        <v>30.283399999999997</v>
      </c>
      <c r="AV131" s="214">
        <v>81.334500000000006</v>
      </c>
      <c r="AW131" s="214">
        <v>58.167999999999999</v>
      </c>
      <c r="AX131" s="214">
        <v>67.784000000000006</v>
      </c>
      <c r="AY131" s="214">
        <v>37.607999999999997</v>
      </c>
      <c r="AZ131" s="214">
        <v>0</v>
      </c>
      <c r="BA131" s="214">
        <v>0</v>
      </c>
      <c r="BB131" s="214">
        <v>0</v>
      </c>
      <c r="BC131" s="214">
        <v>0</v>
      </c>
      <c r="BD131" s="214">
        <v>0</v>
      </c>
      <c r="BE131" s="214">
        <v>0</v>
      </c>
      <c r="BF131" s="214">
        <v>0</v>
      </c>
    </row>
    <row r="132" spans="20:58" ht="14.15" customHeight="1">
      <c r="U132" s="16"/>
      <c r="W132" s="650" t="s">
        <v>475</v>
      </c>
      <c r="X132" s="651"/>
      <c r="Y132" s="387">
        <v>6.5140165217391308</v>
      </c>
      <c r="Z132" s="382">
        <v>1.3607859531772579E-2</v>
      </c>
      <c r="AA132" s="214">
        <v>0</v>
      </c>
      <c r="AB132" s="214">
        <v>0</v>
      </c>
      <c r="AC132" s="214">
        <v>0</v>
      </c>
      <c r="AD132" s="214">
        <v>480.00799999999998</v>
      </c>
      <c r="AE132" s="214">
        <v>1606.6590000000001</v>
      </c>
      <c r="AF132" s="214">
        <v>1881.63</v>
      </c>
      <c r="AG132" s="214">
        <v>2064.7199999999998</v>
      </c>
      <c r="AH132" s="214">
        <v>2082.84</v>
      </c>
      <c r="AI132" s="214">
        <v>2079.3510000000001</v>
      </c>
      <c r="AJ132" s="214">
        <v>1890.624</v>
      </c>
      <c r="AK132" s="214">
        <v>2069.7399999999998</v>
      </c>
      <c r="AL132" s="214">
        <v>1721.5329999999999</v>
      </c>
      <c r="AM132" s="214">
        <v>1896.838</v>
      </c>
      <c r="AN132" s="214">
        <v>1568.3219999999999</v>
      </c>
      <c r="AO132" s="214">
        <v>1650.7260000000001</v>
      </c>
      <c r="AP132" s="214">
        <v>1600.9839999999999</v>
      </c>
      <c r="AQ132" s="214">
        <v>1620.99</v>
      </c>
      <c r="AR132" s="214">
        <v>1500.1890000000001</v>
      </c>
      <c r="AS132" s="214">
        <v>1742</v>
      </c>
      <c r="AT132" s="214">
        <v>1801.25</v>
      </c>
      <c r="AU132" s="214">
        <v>481.86666666666667</v>
      </c>
      <c r="AV132" s="214">
        <v>1479.6</v>
      </c>
      <c r="AW132" s="214">
        <v>1846.3920000000001</v>
      </c>
      <c r="AX132" s="214">
        <v>1784.3720000000001</v>
      </c>
      <c r="AY132" s="214">
        <v>1717.37</v>
      </c>
      <c r="AZ132" s="214">
        <v>1512.002</v>
      </c>
      <c r="BA132" s="214">
        <v>1521.1079999999999</v>
      </c>
      <c r="BB132" s="214">
        <v>1449.184</v>
      </c>
      <c r="BC132" s="214">
        <v>1501.28</v>
      </c>
      <c r="BD132" s="214">
        <v>1203.08</v>
      </c>
      <c r="BE132" s="214">
        <v>1442.82</v>
      </c>
      <c r="BF132" s="214">
        <v>1442.82</v>
      </c>
    </row>
    <row r="133" spans="20:58" ht="14.15" customHeight="1">
      <c r="U133" s="16"/>
      <c r="W133" s="650" t="s">
        <v>476</v>
      </c>
      <c r="X133" s="651"/>
      <c r="Y133" s="387">
        <v>5.8436538461538463</v>
      </c>
      <c r="Z133" s="382">
        <v>1.2290969899665553E-2</v>
      </c>
      <c r="AA133" s="214">
        <v>0</v>
      </c>
      <c r="AB133" s="214">
        <v>0</v>
      </c>
      <c r="AC133" s="214">
        <v>0</v>
      </c>
      <c r="AD133" s="214">
        <v>0</v>
      </c>
      <c r="AE133" s="214">
        <v>315.88</v>
      </c>
      <c r="AF133" s="214">
        <v>1450.8689999999999</v>
      </c>
      <c r="AG133" s="214">
        <v>1673.595</v>
      </c>
      <c r="AH133" s="214">
        <v>1226.4000000000001</v>
      </c>
      <c r="AI133" s="214">
        <v>971.25800000000004</v>
      </c>
      <c r="AJ133" s="214">
        <v>1159.0920000000001</v>
      </c>
      <c r="AK133" s="214">
        <v>1335.69</v>
      </c>
      <c r="AL133" s="214">
        <v>1234.3140000000001</v>
      </c>
      <c r="AM133" s="214">
        <v>1079.9639999999999</v>
      </c>
      <c r="AN133" s="214">
        <v>1001.376</v>
      </c>
      <c r="AO133" s="214">
        <v>939.58799999999997</v>
      </c>
      <c r="AP133" s="214">
        <v>639.48</v>
      </c>
      <c r="AQ133" s="214">
        <v>662.59900000000005</v>
      </c>
      <c r="AR133" s="214">
        <v>900.72</v>
      </c>
      <c r="AS133" s="214">
        <v>802.09799999999996</v>
      </c>
      <c r="AT133" s="214">
        <v>972.94399999999996</v>
      </c>
      <c r="AU133" s="214">
        <v>1026.375</v>
      </c>
      <c r="AV133" s="214">
        <v>1150.704</v>
      </c>
      <c r="AW133" s="214">
        <v>1026.3219999999999</v>
      </c>
      <c r="AX133" s="214">
        <v>989.17499999999995</v>
      </c>
      <c r="AY133" s="214">
        <v>702.30600000000004</v>
      </c>
      <c r="AZ133" s="214">
        <v>744.005</v>
      </c>
      <c r="BA133" s="214">
        <v>1030.778</v>
      </c>
      <c r="BB133" s="214">
        <v>1046.8430000000001</v>
      </c>
      <c r="BC133" s="214">
        <v>1033.68</v>
      </c>
      <c r="BD133" s="214">
        <v>878.74599999999998</v>
      </c>
      <c r="BE133" s="214">
        <v>1191.3599999999999</v>
      </c>
      <c r="BF133" s="214">
        <v>1191.3599999999999</v>
      </c>
    </row>
    <row r="134" spans="20:58" ht="14.15" customHeight="1">
      <c r="U134" s="16"/>
      <c r="W134" s="650" t="s">
        <v>477</v>
      </c>
      <c r="X134" s="651"/>
      <c r="Y134" s="387">
        <v>1.3647290969899668</v>
      </c>
      <c r="Z134" s="382">
        <v>3.5117056856187306E-3</v>
      </c>
      <c r="AA134" s="214">
        <v>0</v>
      </c>
      <c r="AB134" s="214">
        <v>0</v>
      </c>
      <c r="AC134" s="214">
        <v>0</v>
      </c>
      <c r="AD134" s="214">
        <v>0</v>
      </c>
      <c r="AE134" s="214">
        <v>878</v>
      </c>
      <c r="AF134" s="214">
        <v>3234</v>
      </c>
      <c r="AG134" s="214">
        <v>3288.8220000000001</v>
      </c>
      <c r="AH134" s="214">
        <v>3256.9119999999998</v>
      </c>
      <c r="AI134" s="214">
        <v>2825.9</v>
      </c>
      <c r="AJ134" s="214">
        <v>2763.84</v>
      </c>
      <c r="AK134" s="214">
        <v>2845.7460000000001</v>
      </c>
      <c r="AL134" s="214">
        <v>2988.0450000000001</v>
      </c>
      <c r="AM134" s="214">
        <v>3272.8049999999998</v>
      </c>
      <c r="AN134" s="214">
        <v>3239.35</v>
      </c>
      <c r="AO134" s="214">
        <v>3396.51</v>
      </c>
      <c r="AP134" s="214">
        <v>2908.32</v>
      </c>
      <c r="AQ134" s="214">
        <v>2101.232</v>
      </c>
      <c r="AR134" s="214">
        <v>2699.7359999999999</v>
      </c>
      <c r="AS134" s="214">
        <v>2378.759</v>
      </c>
      <c r="AT134" s="214">
        <v>2592.96</v>
      </c>
      <c r="AU134" s="214">
        <v>2610.951</v>
      </c>
      <c r="AV134" s="214">
        <v>2144.8739999999998</v>
      </c>
      <c r="AW134" s="214">
        <v>1852.578</v>
      </c>
      <c r="AX134" s="214">
        <v>2038.33</v>
      </c>
      <c r="AY134" s="214">
        <v>2902.7750000000001</v>
      </c>
      <c r="AZ134" s="214">
        <v>2902.7750000000001</v>
      </c>
      <c r="BA134" s="214">
        <v>2675.92</v>
      </c>
      <c r="BB134" s="214">
        <v>2334.3000000000002</v>
      </c>
      <c r="BC134" s="214">
        <v>2082.1680000000001</v>
      </c>
      <c r="BD134" s="214">
        <v>2099.8339999999998</v>
      </c>
      <c r="BE134" s="214">
        <v>2371.7440000000001</v>
      </c>
      <c r="BF134" s="214">
        <v>2371.7440000000001</v>
      </c>
    </row>
    <row r="135" spans="20:58" ht="14.15" customHeight="1">
      <c r="U135" s="16"/>
      <c r="W135" s="650" t="s">
        <v>478</v>
      </c>
      <c r="X135" s="651"/>
      <c r="Y135" s="387">
        <v>68.794929096989961</v>
      </c>
      <c r="Z135" s="382">
        <v>0.12993311036789301</v>
      </c>
      <c r="AA135" s="214">
        <v>0</v>
      </c>
      <c r="AB135" s="214">
        <v>0</v>
      </c>
      <c r="AC135" s="214">
        <v>0</v>
      </c>
      <c r="AD135" s="214">
        <v>0</v>
      </c>
      <c r="AE135" s="214">
        <v>0</v>
      </c>
      <c r="AF135" s="214">
        <v>3912.125</v>
      </c>
      <c r="AG135" s="214">
        <v>4572.2250000000004</v>
      </c>
      <c r="AH135" s="214">
        <v>4684.9110000000001</v>
      </c>
      <c r="AI135" s="214">
        <v>3487.424</v>
      </c>
      <c r="AJ135" s="214">
        <v>4140.8559999999998</v>
      </c>
      <c r="AK135" s="214">
        <v>3424.7689999999998</v>
      </c>
      <c r="AL135" s="214">
        <v>4146.5519999999997</v>
      </c>
      <c r="AM135" s="214">
        <v>3715.8670000000002</v>
      </c>
      <c r="AN135" s="214">
        <v>3459.6</v>
      </c>
      <c r="AO135" s="214">
        <v>2852.4</v>
      </c>
      <c r="AP135" s="214">
        <v>3196.6315</v>
      </c>
      <c r="AQ135" s="214">
        <v>3524.2647000000002</v>
      </c>
      <c r="AR135" s="214">
        <v>3263.6214</v>
      </c>
      <c r="AS135" s="214">
        <v>2493.2550000000001</v>
      </c>
      <c r="AT135" s="214">
        <v>1872.0350000000001</v>
      </c>
      <c r="AU135" s="214">
        <v>2228.625</v>
      </c>
      <c r="AV135" s="214">
        <v>2266.3000000000002</v>
      </c>
      <c r="AW135" s="214">
        <v>2203.2399999999998</v>
      </c>
      <c r="AX135" s="214">
        <v>1626.1769999999999</v>
      </c>
      <c r="AY135" s="214">
        <v>1997.9760000000001</v>
      </c>
      <c r="AZ135" s="214">
        <v>1537.1279999999999</v>
      </c>
      <c r="BA135" s="214">
        <v>1690.845</v>
      </c>
      <c r="BB135" s="214">
        <v>1063.7249999999999</v>
      </c>
      <c r="BC135" s="214">
        <v>1363.2239999999999</v>
      </c>
      <c r="BD135" s="214">
        <v>904.17600000000004</v>
      </c>
      <c r="BE135" s="214">
        <v>1229.548</v>
      </c>
      <c r="BF135" s="214">
        <v>1229.548</v>
      </c>
    </row>
    <row r="136" spans="20:58" ht="14.15" customHeight="1">
      <c r="U136" s="16"/>
      <c r="W136" s="650" t="s">
        <v>479</v>
      </c>
      <c r="X136" s="651"/>
      <c r="Y136" s="387">
        <v>0.43869749163879601</v>
      </c>
      <c r="Z136" s="382">
        <v>8.7792642140468221E-4</v>
      </c>
      <c r="AA136" s="214">
        <v>0</v>
      </c>
      <c r="AB136" s="214">
        <v>0</v>
      </c>
      <c r="AC136" s="214">
        <v>0</v>
      </c>
      <c r="AD136" s="214">
        <v>0</v>
      </c>
      <c r="AE136" s="214">
        <v>0</v>
      </c>
      <c r="AF136" s="214">
        <v>219.48</v>
      </c>
      <c r="AG136" s="214">
        <v>2398.8620000000001</v>
      </c>
      <c r="AH136" s="214">
        <v>2242.2399999999998</v>
      </c>
      <c r="AI136" s="214">
        <v>2356.44</v>
      </c>
      <c r="AJ136" s="214">
        <v>2211.4490000000001</v>
      </c>
      <c r="AK136" s="214">
        <v>2373.4180000000001</v>
      </c>
      <c r="AL136" s="214">
        <v>2260.364</v>
      </c>
      <c r="AM136" s="214">
        <v>2450.2800000000002</v>
      </c>
      <c r="AN136" s="214">
        <v>2311.12</v>
      </c>
      <c r="AO136" s="214">
        <v>2452.8000000000002</v>
      </c>
      <c r="AP136" s="214">
        <v>2305.8000000000002</v>
      </c>
      <c r="AQ136" s="214">
        <v>2112.1759999999999</v>
      </c>
      <c r="AR136" s="214">
        <v>2090.0329999999999</v>
      </c>
      <c r="AS136" s="214">
        <v>2216.2800000000002</v>
      </c>
      <c r="AT136" s="214">
        <v>2116.9090000000001</v>
      </c>
      <c r="AU136" s="214">
        <v>2286.36</v>
      </c>
      <c r="AV136" s="214">
        <v>2078.748</v>
      </c>
      <c r="AW136" s="214">
        <v>1983.3440000000001</v>
      </c>
      <c r="AX136" s="214">
        <v>1969.45</v>
      </c>
      <c r="AY136" s="214">
        <v>2072.5650000000001</v>
      </c>
      <c r="AZ136" s="214">
        <v>1928.075</v>
      </c>
      <c r="BA136" s="214">
        <v>1909.68</v>
      </c>
      <c r="BB136" s="214">
        <v>1456.6759999999999</v>
      </c>
      <c r="BC136" s="214">
        <v>1892.16</v>
      </c>
      <c r="BD136" s="214">
        <v>1942.5530000000001</v>
      </c>
      <c r="BE136" s="214">
        <v>1776.6</v>
      </c>
      <c r="BF136" s="214">
        <v>1776.6</v>
      </c>
    </row>
    <row r="137" spans="20:58" ht="14.15" customHeight="1">
      <c r="U137" s="16"/>
      <c r="W137" s="650" t="s">
        <v>480</v>
      </c>
      <c r="X137" s="651"/>
      <c r="Y137" s="387">
        <v>1.9186058528428094</v>
      </c>
      <c r="Z137" s="382">
        <v>3.9506688963210712E-3</v>
      </c>
      <c r="AA137" s="214">
        <v>0</v>
      </c>
      <c r="AB137" s="214">
        <v>0</v>
      </c>
      <c r="AC137" s="214">
        <v>0</v>
      </c>
      <c r="AD137" s="214">
        <v>0</v>
      </c>
      <c r="AE137" s="214">
        <v>0</v>
      </c>
      <c r="AF137" s="214">
        <v>0</v>
      </c>
      <c r="AG137" s="214">
        <v>906</v>
      </c>
      <c r="AH137" s="214">
        <v>2057.5</v>
      </c>
      <c r="AI137" s="214">
        <v>2190</v>
      </c>
      <c r="AJ137" s="214">
        <v>2061.75</v>
      </c>
      <c r="AK137" s="214">
        <v>2111.16</v>
      </c>
      <c r="AL137" s="214">
        <v>2023.4549999999999</v>
      </c>
      <c r="AM137" s="214">
        <v>2141.79</v>
      </c>
      <c r="AN137" s="214">
        <v>1976.0519999999999</v>
      </c>
      <c r="AO137" s="214">
        <v>2091.489</v>
      </c>
      <c r="AP137" s="214">
        <v>2074.9349999999999</v>
      </c>
      <c r="AQ137" s="214">
        <v>2021.2</v>
      </c>
      <c r="AR137" s="214">
        <v>2143.2959999999998</v>
      </c>
      <c r="AS137" s="214">
        <v>1993.2360000000001</v>
      </c>
      <c r="AT137" s="214">
        <v>2241.5374999999999</v>
      </c>
      <c r="AU137" s="214">
        <v>2238.7310000000002</v>
      </c>
      <c r="AV137" s="214">
        <v>2357.6255999999998</v>
      </c>
      <c r="AW137" s="214">
        <v>2251.056</v>
      </c>
      <c r="AX137" s="214">
        <v>2373.96</v>
      </c>
      <c r="AY137" s="214">
        <v>2086.6999999999998</v>
      </c>
      <c r="AZ137" s="214">
        <v>2422.4520000000002</v>
      </c>
      <c r="BA137" s="214">
        <v>2298.6219999999998</v>
      </c>
      <c r="BB137" s="214">
        <v>2239.232</v>
      </c>
      <c r="BC137" s="214">
        <v>2058.752</v>
      </c>
      <c r="BD137" s="214">
        <v>2248.7040000000002</v>
      </c>
      <c r="BE137" s="214">
        <v>2183.712</v>
      </c>
      <c r="BF137" s="214">
        <v>2183.712</v>
      </c>
    </row>
    <row r="138" spans="20:58" ht="14.15" customHeight="1">
      <c r="U138" s="16"/>
      <c r="W138" s="650" t="s">
        <v>481</v>
      </c>
      <c r="X138" s="651"/>
      <c r="Y138" s="387">
        <v>18.094033277591976</v>
      </c>
      <c r="Z138" s="382">
        <v>4.126254180602007E-2</v>
      </c>
      <c r="AA138" s="214">
        <v>0</v>
      </c>
      <c r="AB138" s="214">
        <v>0</v>
      </c>
      <c r="AC138" s="214">
        <v>0</v>
      </c>
      <c r="AD138" s="214">
        <v>0</v>
      </c>
      <c r="AE138" s="214">
        <v>0</v>
      </c>
      <c r="AF138" s="214">
        <v>0</v>
      </c>
      <c r="AG138" s="214">
        <v>0</v>
      </c>
      <c r="AH138" s="214">
        <v>0</v>
      </c>
      <c r="AI138" s="214">
        <v>2.883</v>
      </c>
      <c r="AJ138" s="214">
        <v>156.85</v>
      </c>
      <c r="AK138" s="214">
        <v>187.32499999999999</v>
      </c>
      <c r="AL138" s="214">
        <v>209.35</v>
      </c>
      <c r="AM138" s="214">
        <v>170.59200000000001</v>
      </c>
      <c r="AN138" s="214">
        <v>171.53399999999999</v>
      </c>
      <c r="AO138" s="214">
        <v>152.636</v>
      </c>
      <c r="AP138" s="214">
        <v>156.13399999999999</v>
      </c>
      <c r="AQ138" s="214">
        <v>161.75899999999999</v>
      </c>
      <c r="AR138" s="214">
        <v>170.499</v>
      </c>
      <c r="AS138" s="214">
        <v>163.77600000000001</v>
      </c>
      <c r="AT138" s="214">
        <v>179.24199999999999</v>
      </c>
      <c r="AU138" s="214">
        <v>152.4</v>
      </c>
      <c r="AV138" s="214">
        <v>170.952</v>
      </c>
      <c r="AW138" s="214">
        <v>142.12799999999999</v>
      </c>
      <c r="AX138" s="214">
        <v>148.65899999999999</v>
      </c>
      <c r="AY138" s="214">
        <v>151.44120000000001</v>
      </c>
      <c r="AZ138" s="214">
        <v>147</v>
      </c>
      <c r="BA138" s="214">
        <v>153.18</v>
      </c>
      <c r="BB138" s="214">
        <v>164.52799999999999</v>
      </c>
      <c r="BC138" s="214">
        <v>76.414000000000001</v>
      </c>
      <c r="BD138" s="214">
        <v>0</v>
      </c>
      <c r="BE138" s="214">
        <v>0</v>
      </c>
      <c r="BF138" s="214">
        <v>0</v>
      </c>
    </row>
    <row r="139" spans="20:58" ht="14.15" customHeight="1">
      <c r="U139" s="16"/>
      <c r="W139" s="650" t="s">
        <v>482</v>
      </c>
      <c r="X139" s="651"/>
      <c r="Y139" s="387">
        <v>8.5225204584485805</v>
      </c>
      <c r="Z139" s="382">
        <v>1.9288559905567583E-2</v>
      </c>
      <c r="AA139" s="214">
        <v>0</v>
      </c>
      <c r="AB139" s="214">
        <v>0</v>
      </c>
      <c r="AC139" s="214">
        <v>0</v>
      </c>
      <c r="AD139" s="214">
        <v>0</v>
      </c>
      <c r="AE139" s="214">
        <v>0</v>
      </c>
      <c r="AF139" s="214">
        <v>0</v>
      </c>
      <c r="AG139" s="214">
        <v>0</v>
      </c>
      <c r="AH139" s="214">
        <v>0</v>
      </c>
      <c r="AI139" s="214">
        <v>0</v>
      </c>
      <c r="AJ139" s="214">
        <v>0</v>
      </c>
      <c r="AK139" s="214">
        <v>10.237</v>
      </c>
      <c r="AL139" s="214">
        <v>124.874</v>
      </c>
      <c r="AM139" s="214">
        <v>108.735</v>
      </c>
      <c r="AN139" s="214">
        <v>130.47</v>
      </c>
      <c r="AO139" s="214">
        <v>124.545</v>
      </c>
      <c r="AP139" s="214">
        <v>136.16</v>
      </c>
      <c r="AQ139" s="214">
        <v>132.68799999999999</v>
      </c>
      <c r="AR139" s="214">
        <v>128.83500000000001</v>
      </c>
      <c r="AS139" s="214">
        <v>122.07</v>
      </c>
      <c r="AT139" s="214">
        <v>129.405</v>
      </c>
      <c r="AU139" s="214">
        <v>124.485</v>
      </c>
      <c r="AV139" s="214">
        <v>56.234999999999999</v>
      </c>
      <c r="AW139" s="214">
        <v>25.515000000000001</v>
      </c>
      <c r="AX139" s="214">
        <v>120.3</v>
      </c>
      <c r="AY139" s="214">
        <v>57.567</v>
      </c>
      <c r="AZ139" s="214">
        <v>108.438</v>
      </c>
      <c r="BA139" s="214">
        <v>108.438</v>
      </c>
      <c r="BB139" s="214">
        <v>108.438</v>
      </c>
      <c r="BC139" s="214">
        <v>108.438</v>
      </c>
      <c r="BD139" s="214">
        <v>108.438</v>
      </c>
      <c r="BE139" s="214">
        <v>108.438</v>
      </c>
      <c r="BF139" s="214">
        <v>108.438</v>
      </c>
    </row>
    <row r="140" spans="20:58" ht="14.15" customHeight="1">
      <c r="U140" s="16"/>
      <c r="W140" s="650" t="s">
        <v>483</v>
      </c>
      <c r="X140" s="651"/>
      <c r="Y140" s="387">
        <v>8.5225204584485805</v>
      </c>
      <c r="Z140" s="382">
        <v>1.9288559905567583E-2</v>
      </c>
      <c r="AA140" s="214">
        <v>0</v>
      </c>
      <c r="AB140" s="214">
        <v>0</v>
      </c>
      <c r="AC140" s="214">
        <v>0</v>
      </c>
      <c r="AD140" s="214">
        <v>0</v>
      </c>
      <c r="AE140" s="214">
        <v>0</v>
      </c>
      <c r="AF140" s="214">
        <v>0</v>
      </c>
      <c r="AG140" s="214">
        <v>0</v>
      </c>
      <c r="AH140" s="214">
        <v>0</v>
      </c>
      <c r="AI140" s="214">
        <v>0</v>
      </c>
      <c r="AJ140" s="214">
        <v>0</v>
      </c>
      <c r="AK140" s="214">
        <v>0</v>
      </c>
      <c r="AL140" s="214">
        <v>0</v>
      </c>
      <c r="AM140" s="214">
        <v>0</v>
      </c>
      <c r="AN140" s="214">
        <v>0</v>
      </c>
      <c r="AO140" s="214">
        <v>0</v>
      </c>
      <c r="AP140" s="214">
        <v>0</v>
      </c>
      <c r="AQ140" s="214">
        <v>0</v>
      </c>
      <c r="AR140" s="214">
        <v>0</v>
      </c>
      <c r="AS140" s="214">
        <v>0</v>
      </c>
      <c r="AT140" s="214">
        <v>0</v>
      </c>
      <c r="AU140" s="214">
        <v>0</v>
      </c>
      <c r="AV140" s="214">
        <v>0</v>
      </c>
      <c r="AW140" s="214">
        <v>0</v>
      </c>
      <c r="AX140" s="214">
        <v>0</v>
      </c>
      <c r="AY140" s="214">
        <v>0</v>
      </c>
      <c r="AZ140" s="214">
        <v>148.34399999999999</v>
      </c>
      <c r="BA140" s="214">
        <v>174.19200000000001</v>
      </c>
      <c r="BB140" s="214">
        <v>181.32</v>
      </c>
      <c r="BC140" s="214">
        <v>193.05600000000001</v>
      </c>
      <c r="BD140" s="214">
        <v>207.02500000000001</v>
      </c>
      <c r="BE140" s="214">
        <v>195.3</v>
      </c>
      <c r="BF140" s="214">
        <v>195.3</v>
      </c>
    </row>
    <row r="141" spans="20:58" ht="14.15" customHeight="1">
      <c r="U141" s="16"/>
      <c r="W141" s="650" t="s">
        <v>506</v>
      </c>
      <c r="X141" s="651"/>
      <c r="Y141" s="387">
        <v>8.5225204584485805</v>
      </c>
      <c r="Z141" s="382">
        <v>1.9288559905567583E-2</v>
      </c>
      <c r="AA141" s="214">
        <v>0</v>
      </c>
      <c r="AB141" s="214">
        <v>0</v>
      </c>
      <c r="AC141" s="214">
        <v>0</v>
      </c>
      <c r="AD141" s="214">
        <v>0</v>
      </c>
      <c r="AE141" s="214">
        <v>0</v>
      </c>
      <c r="AF141" s="214">
        <v>0</v>
      </c>
      <c r="AG141" s="214">
        <v>0</v>
      </c>
      <c r="AH141" s="214">
        <v>0</v>
      </c>
      <c r="AI141" s="214">
        <v>0</v>
      </c>
      <c r="AJ141" s="214">
        <v>0</v>
      </c>
      <c r="AK141" s="214">
        <v>0</v>
      </c>
      <c r="AL141" s="214">
        <v>0</v>
      </c>
      <c r="AM141" s="214">
        <v>0</v>
      </c>
      <c r="AN141" s="214">
        <v>0</v>
      </c>
      <c r="AO141" s="214">
        <v>0</v>
      </c>
      <c r="AP141" s="214">
        <v>0</v>
      </c>
      <c r="AQ141" s="214">
        <v>0</v>
      </c>
      <c r="AR141" s="214">
        <v>0</v>
      </c>
      <c r="AS141" s="214">
        <v>0</v>
      </c>
      <c r="AT141" s="214">
        <v>0</v>
      </c>
      <c r="AU141" s="214">
        <v>0</v>
      </c>
      <c r="AV141" s="214">
        <v>0</v>
      </c>
      <c r="AW141" s="214">
        <v>0</v>
      </c>
      <c r="AX141" s="214">
        <v>0</v>
      </c>
      <c r="AY141" s="214">
        <v>0</v>
      </c>
      <c r="AZ141" s="214">
        <v>0</v>
      </c>
      <c r="BA141" s="214">
        <v>0</v>
      </c>
      <c r="BB141" s="214">
        <v>0</v>
      </c>
      <c r="BC141" s="214">
        <v>0</v>
      </c>
      <c r="BD141" s="214">
        <v>1978.08</v>
      </c>
      <c r="BE141" s="214">
        <v>2096.38</v>
      </c>
      <c r="BF141" s="214">
        <v>2096.38</v>
      </c>
    </row>
    <row r="142" spans="20:58">
      <c r="U142" s="16"/>
    </row>
    <row r="143" spans="20:58">
      <c r="U143" s="16"/>
    </row>
    <row r="144" spans="20:58" ht="14.15" customHeight="1">
      <c r="T144" s="17" t="s">
        <v>390</v>
      </c>
      <c r="U144" s="16">
        <f>U117+2</f>
        <v>98</v>
      </c>
      <c r="W144" s="16" t="s">
        <v>484</v>
      </c>
    </row>
    <row r="145" spans="20:59" ht="14.15" customHeight="1">
      <c r="U145" s="16"/>
      <c r="W145" s="388" t="s">
        <v>485</v>
      </c>
      <c r="X145" s="388"/>
      <c r="Y145" s="177"/>
      <c r="Z145" s="181"/>
      <c r="AA145" s="163">
        <v>1990</v>
      </c>
      <c r="AB145" s="163">
        <f t="shared" ref="AB145:BF145" si="48">AA145+1</f>
        <v>1991</v>
      </c>
      <c r="AC145" s="163">
        <f t="shared" si="48"/>
        <v>1992</v>
      </c>
      <c r="AD145" s="163">
        <f t="shared" si="48"/>
        <v>1993</v>
      </c>
      <c r="AE145" s="163">
        <f t="shared" si="48"/>
        <v>1994</v>
      </c>
      <c r="AF145" s="163">
        <f t="shared" si="48"/>
        <v>1995</v>
      </c>
      <c r="AG145" s="163">
        <f t="shared" si="48"/>
        <v>1996</v>
      </c>
      <c r="AH145" s="163">
        <f t="shared" si="48"/>
        <v>1997</v>
      </c>
      <c r="AI145" s="163">
        <f t="shared" si="48"/>
        <v>1998</v>
      </c>
      <c r="AJ145" s="163">
        <f t="shared" si="48"/>
        <v>1999</v>
      </c>
      <c r="AK145" s="163">
        <f t="shared" si="48"/>
        <v>2000</v>
      </c>
      <c r="AL145" s="163">
        <f t="shared" si="48"/>
        <v>2001</v>
      </c>
      <c r="AM145" s="163">
        <f t="shared" si="48"/>
        <v>2002</v>
      </c>
      <c r="AN145" s="163">
        <f t="shared" si="48"/>
        <v>2003</v>
      </c>
      <c r="AO145" s="163">
        <f t="shared" si="48"/>
        <v>2004</v>
      </c>
      <c r="AP145" s="163">
        <f t="shared" si="48"/>
        <v>2005</v>
      </c>
      <c r="AQ145" s="163">
        <f t="shared" si="48"/>
        <v>2006</v>
      </c>
      <c r="AR145" s="163">
        <f t="shared" si="48"/>
        <v>2007</v>
      </c>
      <c r="AS145" s="163">
        <f t="shared" si="48"/>
        <v>2008</v>
      </c>
      <c r="AT145" s="163">
        <f t="shared" si="48"/>
        <v>2009</v>
      </c>
      <c r="AU145" s="163">
        <f t="shared" si="48"/>
        <v>2010</v>
      </c>
      <c r="AV145" s="163">
        <f t="shared" si="48"/>
        <v>2011</v>
      </c>
      <c r="AW145" s="163">
        <f t="shared" si="48"/>
        <v>2012</v>
      </c>
      <c r="AX145" s="163">
        <f t="shared" si="48"/>
        <v>2013</v>
      </c>
      <c r="AY145" s="163">
        <f t="shared" si="48"/>
        <v>2014</v>
      </c>
      <c r="AZ145" s="163">
        <f t="shared" si="48"/>
        <v>2015</v>
      </c>
      <c r="BA145" s="163">
        <f t="shared" si="48"/>
        <v>2016</v>
      </c>
      <c r="BB145" s="163">
        <f t="shared" si="48"/>
        <v>2017</v>
      </c>
      <c r="BC145" s="163">
        <f t="shared" si="48"/>
        <v>2018</v>
      </c>
      <c r="BD145" s="163">
        <f t="shared" si="48"/>
        <v>2019</v>
      </c>
      <c r="BE145" s="163">
        <f t="shared" si="48"/>
        <v>2020</v>
      </c>
      <c r="BF145" s="163">
        <f t="shared" si="48"/>
        <v>2021</v>
      </c>
    </row>
    <row r="146" spans="20:59" ht="14.15" customHeight="1">
      <c r="U146" s="16"/>
      <c r="W146" s="652" t="s">
        <v>486</v>
      </c>
      <c r="X146" s="653"/>
      <c r="Y146" s="178" t="s">
        <v>487</v>
      </c>
      <c r="Z146" s="182"/>
      <c r="AA146" s="389" t="s">
        <v>515</v>
      </c>
      <c r="AB146" s="389" t="s">
        <v>515</v>
      </c>
      <c r="AC146" s="389" t="s">
        <v>515</v>
      </c>
      <c r="AD146" s="389" t="s">
        <v>515</v>
      </c>
      <c r="AE146" s="389" t="s">
        <v>514</v>
      </c>
      <c r="AF146" s="389" t="s">
        <v>514</v>
      </c>
      <c r="AG146" s="389" t="s">
        <v>514</v>
      </c>
      <c r="AH146" s="389" t="s">
        <v>515</v>
      </c>
      <c r="AI146" s="389" t="s">
        <v>515</v>
      </c>
      <c r="AJ146" s="389" t="s">
        <v>515</v>
      </c>
      <c r="AK146" s="389" t="s">
        <v>514</v>
      </c>
      <c r="AL146" s="389" t="s">
        <v>514</v>
      </c>
      <c r="AM146" s="389" t="s">
        <v>514</v>
      </c>
      <c r="AN146" s="389" t="s">
        <v>515</v>
      </c>
      <c r="AO146" s="389" t="s">
        <v>515</v>
      </c>
      <c r="AP146" s="389" t="s">
        <v>515</v>
      </c>
      <c r="AQ146" s="389" t="s">
        <v>515</v>
      </c>
      <c r="AR146" s="389" t="s">
        <v>515</v>
      </c>
      <c r="AS146" s="389" t="s">
        <v>514</v>
      </c>
      <c r="AT146" s="389" t="s">
        <v>514</v>
      </c>
      <c r="AU146" s="389" t="s">
        <v>514</v>
      </c>
      <c r="AV146" s="389" t="s">
        <v>514</v>
      </c>
      <c r="AW146" s="389" t="s">
        <v>514</v>
      </c>
      <c r="AX146" s="389" t="s">
        <v>514</v>
      </c>
      <c r="AY146" s="389" t="s">
        <v>514</v>
      </c>
      <c r="AZ146" s="389" t="s">
        <v>514</v>
      </c>
      <c r="BA146" s="389" t="s">
        <v>104</v>
      </c>
      <c r="BB146" s="389" t="s">
        <v>104</v>
      </c>
      <c r="BC146" s="389" t="s">
        <v>104</v>
      </c>
      <c r="BD146" s="389" t="s">
        <v>104</v>
      </c>
      <c r="BE146" s="389" t="s">
        <v>514</v>
      </c>
      <c r="BF146" s="389" t="s">
        <v>514</v>
      </c>
    </row>
    <row r="147" spans="20:59" ht="14.15" customHeight="1">
      <c r="U147" s="16"/>
      <c r="W147" s="656"/>
      <c r="X147" s="657"/>
      <c r="Y147" s="179" t="s">
        <v>488</v>
      </c>
      <c r="Z147" s="183"/>
      <c r="AA147" s="389" t="s">
        <v>514</v>
      </c>
      <c r="AB147" s="389" t="s">
        <v>514</v>
      </c>
      <c r="AC147" s="389" t="s">
        <v>514</v>
      </c>
      <c r="AD147" s="389" t="s">
        <v>514</v>
      </c>
      <c r="AE147" s="389" t="s">
        <v>514</v>
      </c>
      <c r="AF147" s="389" t="s">
        <v>514</v>
      </c>
      <c r="AG147" s="389" t="s">
        <v>514</v>
      </c>
      <c r="AH147" s="389" t="s">
        <v>514</v>
      </c>
      <c r="AI147" s="389" t="s">
        <v>514</v>
      </c>
      <c r="AJ147" s="389" t="s">
        <v>514</v>
      </c>
      <c r="AK147" s="389" t="s">
        <v>514</v>
      </c>
      <c r="AL147" s="389" t="s">
        <v>514</v>
      </c>
      <c r="AM147" s="389" t="s">
        <v>514</v>
      </c>
      <c r="AN147" s="389" t="s">
        <v>514</v>
      </c>
      <c r="AO147" s="389" t="s">
        <v>514</v>
      </c>
      <c r="AP147" s="389" t="s">
        <v>514</v>
      </c>
      <c r="AQ147" s="389" t="s">
        <v>514</v>
      </c>
      <c r="AR147" s="389" t="s">
        <v>514</v>
      </c>
      <c r="AS147" s="389" t="s">
        <v>514</v>
      </c>
      <c r="AT147" s="389" t="s">
        <v>514</v>
      </c>
      <c r="AU147" s="389" t="s">
        <v>514</v>
      </c>
      <c r="AV147" s="389" t="s">
        <v>514</v>
      </c>
      <c r="AW147" s="389" t="s">
        <v>514</v>
      </c>
      <c r="AX147" s="389" t="s">
        <v>514</v>
      </c>
      <c r="AY147" s="389" t="s">
        <v>514</v>
      </c>
      <c r="AZ147" s="389" t="s">
        <v>514</v>
      </c>
      <c r="BA147" s="389" t="s">
        <v>514</v>
      </c>
      <c r="BB147" s="389" t="s">
        <v>514</v>
      </c>
      <c r="BC147" s="389" t="s">
        <v>514</v>
      </c>
      <c r="BD147" s="389" t="s">
        <v>514</v>
      </c>
      <c r="BE147" s="389" t="s">
        <v>514</v>
      </c>
      <c r="BF147" s="389" t="s">
        <v>514</v>
      </c>
    </row>
    <row r="148" spans="20:59" ht="14.15" customHeight="1">
      <c r="U148" s="16"/>
      <c r="W148" s="654"/>
      <c r="X148" s="655"/>
      <c r="Y148" s="180" t="s">
        <v>489</v>
      </c>
      <c r="Z148" s="184"/>
      <c r="AA148" s="389" t="s">
        <v>515</v>
      </c>
      <c r="AB148" s="389" t="s">
        <v>515</v>
      </c>
      <c r="AC148" s="389" t="s">
        <v>515</v>
      </c>
      <c r="AD148" s="389" t="s">
        <v>515</v>
      </c>
      <c r="AE148" s="389" t="s">
        <v>514</v>
      </c>
      <c r="AF148" s="389" t="s">
        <v>514</v>
      </c>
      <c r="AG148" s="389" t="s">
        <v>514</v>
      </c>
      <c r="AH148" s="389" t="s">
        <v>515</v>
      </c>
      <c r="AI148" s="389" t="s">
        <v>515</v>
      </c>
      <c r="AJ148" s="389" t="s">
        <v>515</v>
      </c>
      <c r="AK148" s="389" t="s">
        <v>514</v>
      </c>
      <c r="AL148" s="389" t="s">
        <v>514</v>
      </c>
      <c r="AM148" s="389" t="s">
        <v>514</v>
      </c>
      <c r="AN148" s="389" t="s">
        <v>515</v>
      </c>
      <c r="AO148" s="389" t="s">
        <v>515</v>
      </c>
      <c r="AP148" s="389" t="s">
        <v>515</v>
      </c>
      <c r="AQ148" s="389" t="s">
        <v>515</v>
      </c>
      <c r="AR148" s="389" t="s">
        <v>515</v>
      </c>
      <c r="AS148" s="389" t="s">
        <v>514</v>
      </c>
      <c r="AT148" s="389" t="s">
        <v>514</v>
      </c>
      <c r="AU148" s="389" t="s">
        <v>514</v>
      </c>
      <c r="AV148" s="389" t="s">
        <v>514</v>
      </c>
      <c r="AW148" s="389" t="s">
        <v>514</v>
      </c>
      <c r="AX148" s="389" t="s">
        <v>514</v>
      </c>
      <c r="AY148" s="389" t="s">
        <v>514</v>
      </c>
      <c r="AZ148" s="389" t="s">
        <v>514</v>
      </c>
      <c r="BA148" s="389" t="s">
        <v>514</v>
      </c>
      <c r="BB148" s="389" t="s">
        <v>514</v>
      </c>
      <c r="BC148" s="389" t="s">
        <v>514</v>
      </c>
      <c r="BD148" s="389" t="s">
        <v>514</v>
      </c>
      <c r="BE148" s="389" t="s">
        <v>514</v>
      </c>
      <c r="BF148" s="389" t="s">
        <v>514</v>
      </c>
    </row>
    <row r="149" spans="20:59" ht="14.15" customHeight="1">
      <c r="U149" s="16"/>
      <c r="W149" s="652" t="s">
        <v>508</v>
      </c>
      <c r="X149" s="653"/>
      <c r="Y149" s="179" t="s">
        <v>490</v>
      </c>
      <c r="Z149" s="183"/>
      <c r="AA149" s="389" t="s">
        <v>515</v>
      </c>
      <c r="AB149" s="389" t="s">
        <v>515</v>
      </c>
      <c r="AC149" s="389" t="s">
        <v>515</v>
      </c>
      <c r="AD149" s="389" t="s">
        <v>515</v>
      </c>
      <c r="AE149" s="389" t="s">
        <v>514</v>
      </c>
      <c r="AF149" s="389" t="s">
        <v>514</v>
      </c>
      <c r="AG149" s="389" t="s">
        <v>514</v>
      </c>
      <c r="AH149" s="389" t="s">
        <v>515</v>
      </c>
      <c r="AI149" s="389" t="s">
        <v>515</v>
      </c>
      <c r="AJ149" s="389" t="s">
        <v>515</v>
      </c>
      <c r="AK149" s="389" t="s">
        <v>514</v>
      </c>
      <c r="AL149" s="389" t="s">
        <v>514</v>
      </c>
      <c r="AM149" s="389" t="s">
        <v>514</v>
      </c>
      <c r="AN149" s="389" t="s">
        <v>515</v>
      </c>
      <c r="AO149" s="389" t="s">
        <v>515</v>
      </c>
      <c r="AP149" s="389" t="s">
        <v>515</v>
      </c>
      <c r="AQ149" s="389" t="s">
        <v>515</v>
      </c>
      <c r="AR149" s="389" t="s">
        <v>515</v>
      </c>
      <c r="AS149" s="389" t="s">
        <v>514</v>
      </c>
      <c r="AT149" s="389" t="s">
        <v>514</v>
      </c>
      <c r="AU149" s="389" t="s">
        <v>514</v>
      </c>
      <c r="AV149" s="389" t="s">
        <v>514</v>
      </c>
      <c r="AW149" s="389" t="s">
        <v>514</v>
      </c>
      <c r="AX149" s="389" t="s">
        <v>514</v>
      </c>
      <c r="AY149" s="389" t="s">
        <v>514</v>
      </c>
      <c r="AZ149" s="389" t="s">
        <v>514</v>
      </c>
      <c r="BA149" s="389" t="s">
        <v>104</v>
      </c>
      <c r="BB149" s="389" t="s">
        <v>104</v>
      </c>
      <c r="BC149" s="389" t="s">
        <v>104</v>
      </c>
      <c r="BD149" s="389" t="s">
        <v>104</v>
      </c>
      <c r="BE149" s="389" t="s">
        <v>514</v>
      </c>
      <c r="BF149" s="389" t="s">
        <v>514</v>
      </c>
    </row>
    <row r="150" spans="20:59" ht="14.15" customHeight="1">
      <c r="U150" s="16"/>
      <c r="W150" s="654"/>
      <c r="X150" s="655"/>
      <c r="Y150" s="179" t="s">
        <v>491</v>
      </c>
      <c r="Z150" s="183"/>
      <c r="AA150" s="389" t="s">
        <v>515</v>
      </c>
      <c r="AB150" s="389" t="s">
        <v>515</v>
      </c>
      <c r="AC150" s="389" t="s">
        <v>515</v>
      </c>
      <c r="AD150" s="389" t="s">
        <v>515</v>
      </c>
      <c r="AE150" s="389" t="s">
        <v>515</v>
      </c>
      <c r="AF150" s="389" t="s">
        <v>515</v>
      </c>
      <c r="AG150" s="389" t="s">
        <v>515</v>
      </c>
      <c r="AH150" s="389" t="s">
        <v>515</v>
      </c>
      <c r="AI150" s="389" t="s">
        <v>515</v>
      </c>
      <c r="AJ150" s="389" t="s">
        <v>515</v>
      </c>
      <c r="AK150" s="389" t="s">
        <v>515</v>
      </c>
      <c r="AL150" s="389" t="s">
        <v>515</v>
      </c>
      <c r="AM150" s="389" t="s">
        <v>515</v>
      </c>
      <c r="AN150" s="389" t="s">
        <v>515</v>
      </c>
      <c r="AO150" s="389" t="s">
        <v>515</v>
      </c>
      <c r="AP150" s="389" t="s">
        <v>515</v>
      </c>
      <c r="AQ150" s="389" t="s">
        <v>515</v>
      </c>
      <c r="AR150" s="389" t="s">
        <v>515</v>
      </c>
      <c r="AS150" s="389" t="s">
        <v>515</v>
      </c>
      <c r="AT150" s="389" t="s">
        <v>515</v>
      </c>
      <c r="AU150" s="389" t="s">
        <v>515</v>
      </c>
      <c r="AV150" s="389" t="s">
        <v>515</v>
      </c>
      <c r="AW150" s="389" t="s">
        <v>515</v>
      </c>
      <c r="AX150" s="389" t="s">
        <v>515</v>
      </c>
      <c r="AY150" s="389" t="s">
        <v>515</v>
      </c>
      <c r="AZ150" s="389" t="s">
        <v>515</v>
      </c>
      <c r="BA150" s="389" t="s">
        <v>515</v>
      </c>
      <c r="BB150" s="389" t="s">
        <v>515</v>
      </c>
      <c r="BC150" s="389" t="s">
        <v>515</v>
      </c>
      <c r="BD150" s="389" t="s">
        <v>515</v>
      </c>
      <c r="BE150" s="389" t="s">
        <v>515</v>
      </c>
      <c r="BF150" s="389" t="s">
        <v>515</v>
      </c>
    </row>
    <row r="151" spans="20:59" ht="14.15" customHeight="1">
      <c r="U151" s="16"/>
      <c r="W151" s="660" t="s">
        <v>492</v>
      </c>
      <c r="X151" s="661"/>
      <c r="Y151" s="661"/>
      <c r="Z151" s="662"/>
      <c r="AA151" s="389" t="s">
        <v>514</v>
      </c>
      <c r="AB151" s="389" t="s">
        <v>514</v>
      </c>
      <c r="AC151" s="389" t="s">
        <v>514</v>
      </c>
      <c r="AD151" s="389" t="s">
        <v>514</v>
      </c>
      <c r="AE151" s="389" t="s">
        <v>514</v>
      </c>
      <c r="AF151" s="389" t="s">
        <v>514</v>
      </c>
      <c r="AG151" s="389" t="s">
        <v>514</v>
      </c>
      <c r="AH151" s="389" t="s">
        <v>514</v>
      </c>
      <c r="AI151" s="389" t="s">
        <v>514</v>
      </c>
      <c r="AJ151" s="389" t="s">
        <v>514</v>
      </c>
      <c r="AK151" s="389" t="s">
        <v>514</v>
      </c>
      <c r="AL151" s="389" t="s">
        <v>514</v>
      </c>
      <c r="AM151" s="389" t="s">
        <v>514</v>
      </c>
      <c r="AN151" s="389" t="s">
        <v>514</v>
      </c>
      <c r="AO151" s="389" t="s">
        <v>514</v>
      </c>
      <c r="AP151" s="389" t="s">
        <v>514</v>
      </c>
      <c r="AQ151" s="389" t="s">
        <v>514</v>
      </c>
      <c r="AR151" s="389" t="s">
        <v>514</v>
      </c>
      <c r="AS151" s="389" t="s">
        <v>514</v>
      </c>
      <c r="AT151" s="389" t="s">
        <v>514</v>
      </c>
      <c r="AU151" s="389" t="s">
        <v>514</v>
      </c>
      <c r="AV151" s="389" t="s">
        <v>514</v>
      </c>
      <c r="AW151" s="389" t="s">
        <v>514</v>
      </c>
      <c r="AX151" s="389" t="s">
        <v>514</v>
      </c>
      <c r="AY151" s="389" t="s">
        <v>514</v>
      </c>
      <c r="AZ151" s="389" t="s">
        <v>514</v>
      </c>
      <c r="BA151" s="389" t="s">
        <v>514</v>
      </c>
      <c r="BB151" s="389" t="s">
        <v>514</v>
      </c>
      <c r="BC151" s="389" t="s">
        <v>514</v>
      </c>
      <c r="BD151" s="389" t="s">
        <v>514</v>
      </c>
      <c r="BE151" s="389" t="s">
        <v>514</v>
      </c>
      <c r="BF151" s="389" t="s">
        <v>514</v>
      </c>
    </row>
    <row r="152" spans="20:59" ht="14.15" customHeight="1">
      <c r="U152" s="16"/>
    </row>
    <row r="153" spans="20:59">
      <c r="U153" s="16"/>
    </row>
    <row r="154" spans="20:59">
      <c r="U154" s="16"/>
    </row>
    <row r="155" spans="20:59" ht="14.15" customHeight="1">
      <c r="T155" s="17" t="s">
        <v>390</v>
      </c>
      <c r="U155" s="16">
        <f>U144+1</f>
        <v>99</v>
      </c>
      <c r="W155" s="16" t="s">
        <v>493</v>
      </c>
    </row>
    <row r="156" spans="20:59" ht="14.15" customHeight="1">
      <c r="X156" s="658" t="s">
        <v>494</v>
      </c>
      <c r="Y156" s="659"/>
      <c r="Z156" s="191" t="s">
        <v>393</v>
      </c>
      <c r="AA156" s="191">
        <v>1990</v>
      </c>
      <c r="AB156" s="191">
        <f t="shared" ref="AB156:BF156" si="49">AA156+1</f>
        <v>1991</v>
      </c>
      <c r="AC156" s="191">
        <f t="shared" si="49"/>
        <v>1992</v>
      </c>
      <c r="AD156" s="191">
        <f t="shared" si="49"/>
        <v>1993</v>
      </c>
      <c r="AE156" s="191">
        <f t="shared" si="49"/>
        <v>1994</v>
      </c>
      <c r="AF156" s="191">
        <f t="shared" si="49"/>
        <v>1995</v>
      </c>
      <c r="AG156" s="191">
        <f t="shared" si="49"/>
        <v>1996</v>
      </c>
      <c r="AH156" s="191">
        <f t="shared" si="49"/>
        <v>1997</v>
      </c>
      <c r="AI156" s="191">
        <f t="shared" si="49"/>
        <v>1998</v>
      </c>
      <c r="AJ156" s="191">
        <f t="shared" si="49"/>
        <v>1999</v>
      </c>
      <c r="AK156" s="191">
        <f t="shared" si="49"/>
        <v>2000</v>
      </c>
      <c r="AL156" s="191">
        <f t="shared" si="49"/>
        <v>2001</v>
      </c>
      <c r="AM156" s="191">
        <f t="shared" si="49"/>
        <v>2002</v>
      </c>
      <c r="AN156" s="191">
        <f t="shared" si="49"/>
        <v>2003</v>
      </c>
      <c r="AO156" s="191">
        <f t="shared" si="49"/>
        <v>2004</v>
      </c>
      <c r="AP156" s="191">
        <f t="shared" si="49"/>
        <v>2005</v>
      </c>
      <c r="AQ156" s="191">
        <f t="shared" si="49"/>
        <v>2006</v>
      </c>
      <c r="AR156" s="191">
        <f t="shared" si="49"/>
        <v>2007</v>
      </c>
      <c r="AS156" s="191">
        <f t="shared" si="49"/>
        <v>2008</v>
      </c>
      <c r="AT156" s="191">
        <f t="shared" si="49"/>
        <v>2009</v>
      </c>
      <c r="AU156" s="191">
        <f t="shared" si="49"/>
        <v>2010</v>
      </c>
      <c r="AV156" s="191">
        <f t="shared" si="49"/>
        <v>2011</v>
      </c>
      <c r="AW156" s="191">
        <f t="shared" si="49"/>
        <v>2012</v>
      </c>
      <c r="AX156" s="191">
        <f t="shared" si="49"/>
        <v>2013</v>
      </c>
      <c r="AY156" s="191">
        <f t="shared" si="49"/>
        <v>2014</v>
      </c>
      <c r="AZ156" s="191">
        <f t="shared" si="49"/>
        <v>2015</v>
      </c>
      <c r="BA156" s="191">
        <f t="shared" si="49"/>
        <v>2016</v>
      </c>
      <c r="BB156" s="191">
        <f t="shared" si="49"/>
        <v>2017</v>
      </c>
      <c r="BC156" s="191">
        <f t="shared" si="49"/>
        <v>2018</v>
      </c>
      <c r="BD156" s="191">
        <f t="shared" si="49"/>
        <v>2019</v>
      </c>
      <c r="BE156" s="191">
        <f t="shared" si="49"/>
        <v>2020</v>
      </c>
      <c r="BF156" s="191">
        <f t="shared" si="49"/>
        <v>2021</v>
      </c>
      <c r="BG156" s="336" t="s">
        <v>495</v>
      </c>
    </row>
    <row r="157" spans="20:59" ht="14.15" customHeight="1">
      <c r="X157" s="648" t="s">
        <v>496</v>
      </c>
      <c r="Y157" s="649"/>
      <c r="Z157" s="164" t="s">
        <v>415</v>
      </c>
      <c r="AA157" s="390">
        <v>0.22900000000000001</v>
      </c>
      <c r="AB157" s="390">
        <v>3.9260000000000002</v>
      </c>
      <c r="AC157" s="390">
        <v>4.4560000000000004</v>
      </c>
      <c r="AD157" s="390">
        <v>1.1659999999999999</v>
      </c>
      <c r="AE157" s="390" t="s">
        <v>514</v>
      </c>
      <c r="AF157" s="390" t="s">
        <v>514</v>
      </c>
      <c r="AG157" s="390" t="s">
        <v>514</v>
      </c>
      <c r="AH157" s="390" t="s">
        <v>514</v>
      </c>
      <c r="AI157" s="390" t="s">
        <v>514</v>
      </c>
      <c r="AJ157" s="390" t="s">
        <v>514</v>
      </c>
      <c r="AK157" s="390" t="s">
        <v>514</v>
      </c>
      <c r="AL157" s="390" t="s">
        <v>514</v>
      </c>
      <c r="AM157" s="390" t="s">
        <v>514</v>
      </c>
      <c r="AN157" s="390" t="s">
        <v>514</v>
      </c>
      <c r="AO157" s="390" t="s">
        <v>514</v>
      </c>
      <c r="AP157" s="390" t="s">
        <v>514</v>
      </c>
      <c r="AQ157" s="390" t="s">
        <v>514</v>
      </c>
      <c r="AR157" s="390" t="s">
        <v>514</v>
      </c>
      <c r="AS157" s="390" t="s">
        <v>514</v>
      </c>
      <c r="AT157" s="390" t="s">
        <v>514</v>
      </c>
      <c r="AU157" s="390" t="s">
        <v>514</v>
      </c>
      <c r="AV157" s="390" t="s">
        <v>514</v>
      </c>
      <c r="AW157" s="390" t="s">
        <v>514</v>
      </c>
      <c r="AX157" s="390" t="s">
        <v>514</v>
      </c>
      <c r="AY157" s="390" t="s">
        <v>514</v>
      </c>
      <c r="AZ157" s="390" t="s">
        <v>514</v>
      </c>
      <c r="BA157" s="390" t="s">
        <v>514</v>
      </c>
      <c r="BB157" s="390" t="s">
        <v>514</v>
      </c>
      <c r="BC157" s="390" t="s">
        <v>514</v>
      </c>
      <c r="BD157" s="390" t="s">
        <v>514</v>
      </c>
      <c r="BE157" s="390" t="s">
        <v>514</v>
      </c>
      <c r="BF157" s="390" t="s">
        <v>514</v>
      </c>
      <c r="BG157" s="391" t="s">
        <v>497</v>
      </c>
    </row>
    <row r="158" spans="20:59" ht="14.15" customHeight="1">
      <c r="X158" s="648" t="s">
        <v>498</v>
      </c>
      <c r="Y158" s="649"/>
      <c r="Z158" s="164" t="s">
        <v>415</v>
      </c>
      <c r="AA158" s="390" t="s">
        <v>514</v>
      </c>
      <c r="AB158" s="390" t="s">
        <v>514</v>
      </c>
      <c r="AC158" s="390" t="s">
        <v>514</v>
      </c>
      <c r="AD158" s="390" t="s">
        <v>514</v>
      </c>
      <c r="AE158" s="390" t="s">
        <v>514</v>
      </c>
      <c r="AF158" s="390" t="s">
        <v>514</v>
      </c>
      <c r="AG158" s="390" t="s">
        <v>514</v>
      </c>
      <c r="AH158" s="390">
        <v>2.3690000000000002</v>
      </c>
      <c r="AI158" s="390">
        <v>4.867</v>
      </c>
      <c r="AJ158" s="390">
        <v>2.7109999999999999</v>
      </c>
      <c r="AK158" s="390" t="s">
        <v>514</v>
      </c>
      <c r="AL158" s="390" t="s">
        <v>514</v>
      </c>
      <c r="AM158" s="390" t="s">
        <v>514</v>
      </c>
      <c r="AN158" s="390" t="s">
        <v>514</v>
      </c>
      <c r="AO158" s="390" t="s">
        <v>514</v>
      </c>
      <c r="AP158" s="390" t="s">
        <v>514</v>
      </c>
      <c r="AQ158" s="390" t="s">
        <v>514</v>
      </c>
      <c r="AR158" s="390" t="s">
        <v>514</v>
      </c>
      <c r="AS158" s="390" t="s">
        <v>514</v>
      </c>
      <c r="AT158" s="390" t="s">
        <v>514</v>
      </c>
      <c r="AU158" s="390" t="s">
        <v>514</v>
      </c>
      <c r="AV158" s="390" t="s">
        <v>514</v>
      </c>
      <c r="AW158" s="390" t="s">
        <v>514</v>
      </c>
      <c r="AX158" s="390" t="s">
        <v>514</v>
      </c>
      <c r="AY158" s="390" t="s">
        <v>514</v>
      </c>
      <c r="AZ158" s="390" t="s">
        <v>514</v>
      </c>
      <c r="BA158" s="390" t="s">
        <v>514</v>
      </c>
      <c r="BB158" s="390" t="s">
        <v>514</v>
      </c>
      <c r="BC158" s="390" t="s">
        <v>514</v>
      </c>
      <c r="BD158" s="390" t="s">
        <v>514</v>
      </c>
      <c r="BE158" s="390" t="s">
        <v>514</v>
      </c>
      <c r="BF158" s="390" t="s">
        <v>514</v>
      </c>
      <c r="BG158" s="391" t="s">
        <v>497</v>
      </c>
    </row>
    <row r="159" spans="20:59" ht="14.15" customHeight="1">
      <c r="X159" s="648" t="s">
        <v>499</v>
      </c>
      <c r="Y159" s="649"/>
      <c r="Z159" s="164" t="s">
        <v>415</v>
      </c>
      <c r="AA159" s="390" t="s">
        <v>514</v>
      </c>
      <c r="AB159" s="390" t="s">
        <v>514</v>
      </c>
      <c r="AC159" s="390" t="s">
        <v>514</v>
      </c>
      <c r="AD159" s="390" t="s">
        <v>514</v>
      </c>
      <c r="AE159" s="390" t="s">
        <v>514</v>
      </c>
      <c r="AF159" s="390" t="s">
        <v>514</v>
      </c>
      <c r="AG159" s="390" t="s">
        <v>514</v>
      </c>
      <c r="AH159" s="390" t="s">
        <v>514</v>
      </c>
      <c r="AI159" s="390" t="s">
        <v>514</v>
      </c>
      <c r="AJ159" s="390" t="s">
        <v>514</v>
      </c>
      <c r="AK159" s="390" t="s">
        <v>514</v>
      </c>
      <c r="AL159" s="390" t="s">
        <v>514</v>
      </c>
      <c r="AM159" s="390" t="s">
        <v>514</v>
      </c>
      <c r="AN159" s="390">
        <v>3.9769999999999999</v>
      </c>
      <c r="AO159" s="390">
        <v>6.4279999999999999</v>
      </c>
      <c r="AP159" s="390" t="s">
        <v>514</v>
      </c>
      <c r="AQ159" s="390" t="s">
        <v>514</v>
      </c>
      <c r="AR159" s="390" t="s">
        <v>514</v>
      </c>
      <c r="AS159" s="390" t="s">
        <v>514</v>
      </c>
      <c r="AT159" s="390" t="s">
        <v>514</v>
      </c>
      <c r="AU159" s="390" t="s">
        <v>514</v>
      </c>
      <c r="AV159" s="390" t="s">
        <v>514</v>
      </c>
      <c r="AW159" s="390" t="s">
        <v>514</v>
      </c>
      <c r="AX159" s="390" t="s">
        <v>514</v>
      </c>
      <c r="AY159" s="390" t="s">
        <v>514</v>
      </c>
      <c r="AZ159" s="390" t="s">
        <v>514</v>
      </c>
      <c r="BA159" s="390" t="s">
        <v>514</v>
      </c>
      <c r="BB159" s="390" t="s">
        <v>514</v>
      </c>
      <c r="BC159" s="390" t="s">
        <v>514</v>
      </c>
      <c r="BD159" s="390" t="s">
        <v>514</v>
      </c>
      <c r="BE159" s="390" t="s">
        <v>514</v>
      </c>
      <c r="BF159" s="390" t="s">
        <v>514</v>
      </c>
      <c r="BG159" s="391" t="s">
        <v>497</v>
      </c>
    </row>
    <row r="160" spans="20:59" ht="14.15" customHeight="1">
      <c r="X160" s="650" t="s">
        <v>500</v>
      </c>
      <c r="Y160" s="651"/>
      <c r="Z160" s="164" t="s">
        <v>415</v>
      </c>
      <c r="AA160" s="390" t="s">
        <v>514</v>
      </c>
      <c r="AB160" s="390" t="s">
        <v>514</v>
      </c>
      <c r="AC160" s="390" t="s">
        <v>514</v>
      </c>
      <c r="AD160" s="390" t="s">
        <v>514</v>
      </c>
      <c r="AE160" s="390" t="s">
        <v>514</v>
      </c>
      <c r="AF160" s="390" t="s">
        <v>514</v>
      </c>
      <c r="AG160" s="390" t="s">
        <v>514</v>
      </c>
      <c r="AH160" s="390" t="s">
        <v>514</v>
      </c>
      <c r="AI160" s="390" t="s">
        <v>514</v>
      </c>
      <c r="AJ160" s="390" t="s">
        <v>514</v>
      </c>
      <c r="AK160" s="390" t="s">
        <v>514</v>
      </c>
      <c r="AL160" s="390" t="s">
        <v>514</v>
      </c>
      <c r="AM160" s="390" t="s">
        <v>514</v>
      </c>
      <c r="AN160" s="390" t="s">
        <v>514</v>
      </c>
      <c r="AO160" s="390">
        <v>3.5700000000000003E-2</v>
      </c>
      <c r="AP160" s="390">
        <v>0.1212</v>
      </c>
      <c r="AQ160" s="390">
        <v>0.35620000000000002</v>
      </c>
      <c r="AR160" s="390">
        <v>0.371</v>
      </c>
      <c r="AS160" s="390" t="s">
        <v>514</v>
      </c>
      <c r="AT160" s="390" t="s">
        <v>514</v>
      </c>
      <c r="AU160" s="390" t="s">
        <v>514</v>
      </c>
      <c r="AV160" s="390" t="s">
        <v>514</v>
      </c>
      <c r="AW160" s="390" t="s">
        <v>514</v>
      </c>
      <c r="AX160" s="390" t="s">
        <v>514</v>
      </c>
      <c r="AY160" s="390" t="s">
        <v>514</v>
      </c>
      <c r="AZ160" s="390" t="s">
        <v>514</v>
      </c>
      <c r="BA160" s="390" t="s">
        <v>514</v>
      </c>
      <c r="BB160" s="390" t="s">
        <v>514</v>
      </c>
      <c r="BC160" s="390" t="s">
        <v>514</v>
      </c>
      <c r="BD160" s="390" t="s">
        <v>514</v>
      </c>
      <c r="BE160" s="390" t="s">
        <v>514</v>
      </c>
      <c r="BF160" s="390" t="s">
        <v>514</v>
      </c>
      <c r="BG160" s="391" t="s">
        <v>501</v>
      </c>
    </row>
    <row r="161" spans="24:59" ht="14.15" customHeight="1">
      <c r="X161" s="648" t="s">
        <v>502</v>
      </c>
      <c r="Y161" s="649"/>
      <c r="Z161" s="164" t="s">
        <v>415</v>
      </c>
      <c r="AA161" s="390" t="s">
        <v>514</v>
      </c>
      <c r="AB161" s="390" t="s">
        <v>514</v>
      </c>
      <c r="AC161" s="390" t="s">
        <v>514</v>
      </c>
      <c r="AD161" s="390" t="s">
        <v>514</v>
      </c>
      <c r="AE161" s="390" t="s">
        <v>514</v>
      </c>
      <c r="AF161" s="390" t="s">
        <v>514</v>
      </c>
      <c r="AG161" s="390" t="s">
        <v>514</v>
      </c>
      <c r="AH161" s="390" t="s">
        <v>514</v>
      </c>
      <c r="AI161" s="390" t="s">
        <v>514</v>
      </c>
      <c r="AJ161" s="390" t="s">
        <v>514</v>
      </c>
      <c r="AK161" s="390" t="s">
        <v>514</v>
      </c>
      <c r="AL161" s="390" t="s">
        <v>514</v>
      </c>
      <c r="AM161" s="390" t="s">
        <v>514</v>
      </c>
      <c r="AN161" s="390" t="s">
        <v>514</v>
      </c>
      <c r="AO161" s="390" t="s">
        <v>514</v>
      </c>
      <c r="AP161" s="390" t="s">
        <v>514</v>
      </c>
      <c r="AQ161" s="390" t="s">
        <v>514</v>
      </c>
      <c r="AR161" s="390" t="s">
        <v>514</v>
      </c>
      <c r="AS161" s="390" t="s">
        <v>514</v>
      </c>
      <c r="AT161" s="390" t="s">
        <v>514</v>
      </c>
      <c r="AU161" s="390" t="s">
        <v>514</v>
      </c>
      <c r="AV161" s="390" t="s">
        <v>514</v>
      </c>
      <c r="AW161" s="390" t="s">
        <v>514</v>
      </c>
      <c r="AX161" s="390" t="s">
        <v>514</v>
      </c>
      <c r="AY161" s="390" t="s">
        <v>514</v>
      </c>
      <c r="AZ161" s="390" t="s">
        <v>514</v>
      </c>
      <c r="BA161" s="390">
        <v>29.222000000000001</v>
      </c>
      <c r="BB161" s="390">
        <v>126.8</v>
      </c>
      <c r="BC161" s="390">
        <v>79.58</v>
      </c>
      <c r="BD161" s="390">
        <v>64.510000000000005</v>
      </c>
      <c r="BE161" s="390" t="s">
        <v>514</v>
      </c>
      <c r="BF161" s="390" t="s">
        <v>514</v>
      </c>
      <c r="BG161" s="391" t="s">
        <v>501</v>
      </c>
    </row>
  </sheetData>
  <mergeCells count="81">
    <mergeCell ref="X4:Y4"/>
    <mergeCell ref="X13:Y13"/>
    <mergeCell ref="X5:Y5"/>
    <mergeCell ref="Z47:Z49"/>
    <mergeCell ref="X71:Y71"/>
    <mergeCell ref="X16:Y16"/>
    <mergeCell ref="X15:Y15"/>
    <mergeCell ref="X14:Y14"/>
    <mergeCell ref="X8:Y8"/>
    <mergeCell ref="X7:Y7"/>
    <mergeCell ref="X6:Y6"/>
    <mergeCell ref="V40:X41"/>
    <mergeCell ref="V33:Y33"/>
    <mergeCell ref="X90:Y90"/>
    <mergeCell ref="W49:Y49"/>
    <mergeCell ref="W48:Y48"/>
    <mergeCell ref="W85:Y85"/>
    <mergeCell ref="W84:Y84"/>
    <mergeCell ref="W83:Y83"/>
    <mergeCell ref="X77:Y77"/>
    <mergeCell ref="X78:Y78"/>
    <mergeCell ref="X64:Y64"/>
    <mergeCell ref="X72:Y72"/>
    <mergeCell ref="X112:Y112"/>
    <mergeCell ref="X113:Y113"/>
    <mergeCell ref="Z111:Z113"/>
    <mergeCell ref="X22:Y22"/>
    <mergeCell ref="X21:Y21"/>
    <mergeCell ref="X70:Y70"/>
    <mergeCell ref="X69:Y69"/>
    <mergeCell ref="X28:Y28"/>
    <mergeCell ref="X27:Y27"/>
    <mergeCell ref="W46:Y46"/>
    <mergeCell ref="X60:Y60"/>
    <mergeCell ref="V39:Y39"/>
    <mergeCell ref="X55:Y55"/>
    <mergeCell ref="X54:Y54"/>
    <mergeCell ref="W47:Y47"/>
    <mergeCell ref="V34:Y34"/>
    <mergeCell ref="X91:Y91"/>
    <mergeCell ref="X111:Y111"/>
    <mergeCell ref="X110:Y110"/>
    <mergeCell ref="X98:Y98"/>
    <mergeCell ref="X104:Y104"/>
    <mergeCell ref="X105:Y105"/>
    <mergeCell ref="X99:Y99"/>
    <mergeCell ref="X93:Y93"/>
    <mergeCell ref="X92:Y92"/>
    <mergeCell ref="W120:X120"/>
    <mergeCell ref="W119:X119"/>
    <mergeCell ref="W118:X118"/>
    <mergeCell ref="W130:X130"/>
    <mergeCell ref="W131:X131"/>
    <mergeCell ref="X156:Y156"/>
    <mergeCell ref="W141:X141"/>
    <mergeCell ref="W132:X132"/>
    <mergeCell ref="W133:X133"/>
    <mergeCell ref="W121:X121"/>
    <mergeCell ref="W122:X122"/>
    <mergeCell ref="W123:X123"/>
    <mergeCell ref="W124:X124"/>
    <mergeCell ref="W125:X125"/>
    <mergeCell ref="W126:X126"/>
    <mergeCell ref="W127:X127"/>
    <mergeCell ref="W128:X128"/>
    <mergeCell ref="W129:X129"/>
    <mergeCell ref="W139:X139"/>
    <mergeCell ref="W140:X140"/>
    <mergeCell ref="W151:Z151"/>
    <mergeCell ref="W149:X150"/>
    <mergeCell ref="W146:X148"/>
    <mergeCell ref="W134:X134"/>
    <mergeCell ref="W135:X135"/>
    <mergeCell ref="W136:X136"/>
    <mergeCell ref="W137:X137"/>
    <mergeCell ref="W138:X138"/>
    <mergeCell ref="X161:Y161"/>
    <mergeCell ref="X160:Y160"/>
    <mergeCell ref="X159:Y159"/>
    <mergeCell ref="X158:Y158"/>
    <mergeCell ref="X157:Y157"/>
  </mergeCells>
  <phoneticPr fontId="2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55721-102C-4B98-9C02-3D7261D7E9D5}">
  <sheetPr codeName="Sheet12"/>
  <dimension ref="A1:BF86"/>
  <sheetViews>
    <sheetView zoomScaleNormal="100" workbookViewId="0">
      <pane xSplit="26" ySplit="4" topLeftCell="AA5" activePane="bottomRight" state="frozen"/>
      <selection pane="topRight"/>
      <selection pane="bottomLeft"/>
      <selection pane="bottomRight" activeCell="A3" sqref="A3"/>
    </sheetView>
  </sheetViews>
  <sheetFormatPr defaultColWidth="10" defaultRowHeight="13" customHeight="1" outlineLevelCol="1"/>
  <cols>
    <col min="1" max="1" width="1.7265625" style="15" customWidth="1"/>
    <col min="2" max="21" width="1.7265625" style="15" hidden="1" customWidth="1"/>
    <col min="22" max="22" width="5.1796875" style="15" bestFit="1" customWidth="1"/>
    <col min="23" max="23" width="5.453125" style="15" customWidth="1"/>
    <col min="24" max="24" width="3" style="15" customWidth="1"/>
    <col min="25" max="25" width="26.81640625" style="15" customWidth="1"/>
    <col min="26" max="26" width="12.26953125" style="15" customWidth="1"/>
    <col min="27" max="27" width="9.453125" style="15" customWidth="1"/>
    <col min="28" max="31" width="9.453125" style="15" customWidth="1" outlineLevel="1"/>
    <col min="32" max="32" width="9.453125" style="15" customWidth="1"/>
    <col min="33" max="36" width="9.453125" style="15" customWidth="1" outlineLevel="1"/>
    <col min="37" max="37" width="9.453125" style="15" customWidth="1"/>
    <col min="38" max="41" width="9.453125" style="15" customWidth="1" outlineLevel="1"/>
    <col min="42" max="42" width="9.453125" style="15" customWidth="1"/>
    <col min="43" max="46" width="9.453125" style="15" customWidth="1" outlineLevel="1"/>
    <col min="47" max="47" width="9.453125" style="15" customWidth="1"/>
    <col min="48" max="51" width="9.453125" style="15" customWidth="1" outlineLevel="1"/>
    <col min="52" max="58" width="9.453125" style="15" customWidth="1"/>
    <col min="59" max="16384" width="10" style="15"/>
  </cols>
  <sheetData>
    <row r="1" spans="1:58" ht="17.5">
      <c r="W1" s="249" t="s">
        <v>16</v>
      </c>
    </row>
    <row r="2" spans="1:58"/>
    <row r="3" spans="1:58" ht="15" customHeight="1">
      <c r="V3" s="289" t="s">
        <v>17</v>
      </c>
      <c r="W3" s="286">
        <v>2</v>
      </c>
      <c r="X3" s="215" t="s">
        <v>18</v>
      </c>
    </row>
    <row r="4" spans="1:58" ht="18" customHeight="1">
      <c r="V4" s="149"/>
      <c r="W4" s="151" t="s">
        <v>19</v>
      </c>
      <c r="X4" s="716" t="s">
        <v>611</v>
      </c>
      <c r="Y4" s="566"/>
      <c r="Z4" s="151" t="s">
        <v>21</v>
      </c>
      <c r="AA4" s="153">
        <v>1990</v>
      </c>
      <c r="AB4" s="153">
        <f t="shared" ref="AB4:BF4" si="0">AA4+1</f>
        <v>1991</v>
      </c>
      <c r="AC4" s="153">
        <f t="shared" si="0"/>
        <v>1992</v>
      </c>
      <c r="AD4" s="153">
        <f t="shared" si="0"/>
        <v>1993</v>
      </c>
      <c r="AE4" s="153">
        <f t="shared" si="0"/>
        <v>1994</v>
      </c>
      <c r="AF4" s="153">
        <f t="shared" si="0"/>
        <v>1995</v>
      </c>
      <c r="AG4" s="153">
        <f t="shared" si="0"/>
        <v>1996</v>
      </c>
      <c r="AH4" s="153">
        <f t="shared" si="0"/>
        <v>1997</v>
      </c>
      <c r="AI4" s="153">
        <f t="shared" si="0"/>
        <v>1998</v>
      </c>
      <c r="AJ4" s="153">
        <f t="shared" si="0"/>
        <v>1999</v>
      </c>
      <c r="AK4" s="153">
        <f t="shared" si="0"/>
        <v>2000</v>
      </c>
      <c r="AL4" s="153">
        <f t="shared" si="0"/>
        <v>2001</v>
      </c>
      <c r="AM4" s="153">
        <f t="shared" si="0"/>
        <v>2002</v>
      </c>
      <c r="AN4" s="153">
        <f t="shared" si="0"/>
        <v>2003</v>
      </c>
      <c r="AO4" s="153">
        <f t="shared" si="0"/>
        <v>2004</v>
      </c>
      <c r="AP4" s="153">
        <f t="shared" si="0"/>
        <v>2005</v>
      </c>
      <c r="AQ4" s="153">
        <f t="shared" si="0"/>
        <v>2006</v>
      </c>
      <c r="AR4" s="153">
        <f t="shared" si="0"/>
        <v>2007</v>
      </c>
      <c r="AS4" s="153">
        <f t="shared" si="0"/>
        <v>2008</v>
      </c>
      <c r="AT4" s="153">
        <f t="shared" si="0"/>
        <v>2009</v>
      </c>
      <c r="AU4" s="153">
        <f t="shared" si="0"/>
        <v>2010</v>
      </c>
      <c r="AV4" s="153">
        <f t="shared" si="0"/>
        <v>2011</v>
      </c>
      <c r="AW4" s="153">
        <f t="shared" si="0"/>
        <v>2012</v>
      </c>
      <c r="AX4" s="153">
        <f t="shared" si="0"/>
        <v>2013</v>
      </c>
      <c r="AY4" s="153">
        <f t="shared" si="0"/>
        <v>2014</v>
      </c>
      <c r="AZ4" s="153">
        <f t="shared" si="0"/>
        <v>2015</v>
      </c>
      <c r="BA4" s="153">
        <f t="shared" si="0"/>
        <v>2016</v>
      </c>
      <c r="BB4" s="153">
        <f t="shared" si="0"/>
        <v>2017</v>
      </c>
      <c r="BC4" s="153">
        <f t="shared" si="0"/>
        <v>2018</v>
      </c>
      <c r="BD4" s="153">
        <f t="shared" si="0"/>
        <v>2019</v>
      </c>
      <c r="BE4" s="153">
        <f t="shared" si="0"/>
        <v>2020</v>
      </c>
      <c r="BF4" s="153">
        <f t="shared" si="0"/>
        <v>2021</v>
      </c>
    </row>
    <row r="5" spans="1:58" ht="15.75" customHeight="1">
      <c r="V5" s="149"/>
      <c r="W5" s="572" t="s">
        <v>22</v>
      </c>
      <c r="X5" s="147" t="s">
        <v>23</v>
      </c>
      <c r="Y5" s="225"/>
      <c r="Z5" s="297" t="s">
        <v>24</v>
      </c>
      <c r="AA5" s="222">
        <f>SUM(AA6:AA8)</f>
        <v>368529.73274609452</v>
      </c>
      <c r="AB5" s="222">
        <f t="shared" ref="AB5:BC5" si="1">SUM(AB6:AB8)</f>
        <v>369427.92114734167</v>
      </c>
      <c r="AC5" s="222">
        <f t="shared" si="1"/>
        <v>374332.72842485778</v>
      </c>
      <c r="AD5" s="222">
        <f t="shared" si="1"/>
        <v>357045.62315416959</v>
      </c>
      <c r="AE5" s="222">
        <f t="shared" si="1"/>
        <v>391464.95035015995</v>
      </c>
      <c r="AF5" s="222">
        <f t="shared" si="1"/>
        <v>378904.67193991144</v>
      </c>
      <c r="AG5" s="222">
        <f t="shared" si="1"/>
        <v>381468.84352124622</v>
      </c>
      <c r="AH5" s="222">
        <f t="shared" si="1"/>
        <v>377451.53507786483</v>
      </c>
      <c r="AI5" s="222">
        <f t="shared" si="1"/>
        <v>364973.32262225845</v>
      </c>
      <c r="AJ5" s="222">
        <f t="shared" si="1"/>
        <v>386943.49771473318</v>
      </c>
      <c r="AK5" s="222">
        <f t="shared" si="1"/>
        <v>395494.05993029859</v>
      </c>
      <c r="AL5" s="222">
        <f t="shared" si="1"/>
        <v>386561.76693235501</v>
      </c>
      <c r="AM5" s="222">
        <f t="shared" si="1"/>
        <v>413439.22924248158</v>
      </c>
      <c r="AN5" s="222">
        <f t="shared" si="1"/>
        <v>432549.60846899659</v>
      </c>
      <c r="AO5" s="222">
        <f t="shared" si="1"/>
        <v>430228.40156764531</v>
      </c>
      <c r="AP5" s="222">
        <f t="shared" si="1"/>
        <v>449664.30725752364</v>
      </c>
      <c r="AQ5" s="222">
        <f t="shared" si="1"/>
        <v>440696.59858369321</v>
      </c>
      <c r="AR5" s="222">
        <f t="shared" si="1"/>
        <v>490937.34479793644</v>
      </c>
      <c r="AS5" s="222">
        <f t="shared" si="1"/>
        <v>471726.17772538465</v>
      </c>
      <c r="AT5" s="222">
        <f t="shared" si="1"/>
        <v>441425.8384934176</v>
      </c>
      <c r="AU5" s="222">
        <f t="shared" si="1"/>
        <v>473846.2750657596</v>
      </c>
      <c r="AV5" s="222">
        <f t="shared" si="1"/>
        <v>534790.12622073037</v>
      </c>
      <c r="AW5" s="222">
        <f t="shared" si="1"/>
        <v>581481.08228371397</v>
      </c>
      <c r="AX5" s="222">
        <f t="shared" si="1"/>
        <v>583474.35524445551</v>
      </c>
      <c r="AY5" s="222">
        <f t="shared" si="1"/>
        <v>553351.84804703365</v>
      </c>
      <c r="AZ5" s="222">
        <f t="shared" si="1"/>
        <v>527290.96818115737</v>
      </c>
      <c r="BA5" s="222">
        <f t="shared" si="1"/>
        <v>521496.41677922616</v>
      </c>
      <c r="BB5" s="222">
        <f t="shared" si="1"/>
        <v>507710.8315121354</v>
      </c>
      <c r="BC5" s="222">
        <f t="shared" si="1"/>
        <v>470166.43853450532</v>
      </c>
      <c r="BD5" s="222">
        <f>SUM(BD6:BD8)</f>
        <v>447653.76949756837</v>
      </c>
      <c r="BE5" s="222">
        <f>SUM(BE6:BE8)</f>
        <v>435983.57859385986</v>
      </c>
      <c r="BF5" s="222">
        <f>SUM(BF6:BF8)</f>
        <v>444312.98579006823</v>
      </c>
    </row>
    <row r="6" spans="1:58" ht="15.75" customHeight="1">
      <c r="A6" s="15" t="s">
        <v>25</v>
      </c>
      <c r="B6" s="15" t="s">
        <v>25</v>
      </c>
      <c r="C6" s="15" t="s">
        <v>25</v>
      </c>
      <c r="D6" s="15" t="s">
        <v>25</v>
      </c>
      <c r="E6" s="15" t="s">
        <v>25</v>
      </c>
      <c r="F6" s="15" t="s">
        <v>25</v>
      </c>
      <c r="G6" s="15" t="s">
        <v>25</v>
      </c>
      <c r="H6" s="15" t="s">
        <v>25</v>
      </c>
      <c r="I6" s="15" t="s">
        <v>25</v>
      </c>
      <c r="J6" s="15" t="s">
        <v>25</v>
      </c>
      <c r="K6" s="15" t="s">
        <v>25</v>
      </c>
      <c r="L6" s="15" t="s">
        <v>25</v>
      </c>
      <c r="M6" s="15" t="s">
        <v>25</v>
      </c>
      <c r="N6" s="15" t="s">
        <v>25</v>
      </c>
      <c r="O6" s="15" t="s">
        <v>25</v>
      </c>
      <c r="P6" s="15" t="s">
        <v>25</v>
      </c>
      <c r="Q6" s="15" t="s">
        <v>25</v>
      </c>
      <c r="R6" s="15" t="s">
        <v>25</v>
      </c>
      <c r="S6" s="15" t="s">
        <v>25</v>
      </c>
      <c r="T6" s="15" t="s">
        <v>25</v>
      </c>
      <c r="U6" s="15" t="s">
        <v>25</v>
      </c>
      <c r="V6" s="149"/>
      <c r="W6" s="573"/>
      <c r="X6" s="230"/>
      <c r="Y6" s="100" t="s">
        <v>26</v>
      </c>
      <c r="Z6" s="297" t="s">
        <v>24</v>
      </c>
      <c r="AA6" s="222">
        <v>303054.87200858042</v>
      </c>
      <c r="AB6" s="222">
        <v>305126.7077809968</v>
      </c>
      <c r="AC6" s="222">
        <v>311886.4973292246</v>
      </c>
      <c r="AD6" s="222">
        <v>292340.10844713263</v>
      </c>
      <c r="AE6" s="222">
        <v>330213.28435363708</v>
      </c>
      <c r="AF6" s="222">
        <v>317587.27964837541</v>
      </c>
      <c r="AG6" s="222">
        <v>319160.72721108171</v>
      </c>
      <c r="AH6" s="222">
        <v>312836.11915757204</v>
      </c>
      <c r="AI6" s="222">
        <v>302942.95220984821</v>
      </c>
      <c r="AJ6" s="222">
        <v>322518.16813004902</v>
      </c>
      <c r="AK6" s="222">
        <v>330117.86827302969</v>
      </c>
      <c r="AL6" s="222">
        <v>323028.7100697775</v>
      </c>
      <c r="AM6" s="222">
        <v>350095.46362330782</v>
      </c>
      <c r="AN6" s="222">
        <v>367664.92802646628</v>
      </c>
      <c r="AO6" s="222">
        <v>362723.91366389371</v>
      </c>
      <c r="AP6" s="222">
        <v>378044.3813409498</v>
      </c>
      <c r="AQ6" s="222">
        <v>369049.96210599004</v>
      </c>
      <c r="AR6" s="222">
        <v>419683.9189495215</v>
      </c>
      <c r="AS6" s="222">
        <v>402635.23281013872</v>
      </c>
      <c r="AT6" s="222">
        <v>373132.25443978328</v>
      </c>
      <c r="AU6" s="222">
        <v>404238.74714004132</v>
      </c>
      <c r="AV6" s="222">
        <v>468951.29888380214</v>
      </c>
      <c r="AW6" s="222">
        <v>516375.98608956963</v>
      </c>
      <c r="AX6" s="222">
        <v>521861.6259269141</v>
      </c>
      <c r="AY6" s="222">
        <v>493836.58113688783</v>
      </c>
      <c r="AZ6" s="222">
        <v>468472.28455417918</v>
      </c>
      <c r="BA6" s="222">
        <v>466071.92439066863</v>
      </c>
      <c r="BB6" s="222">
        <v>454136.37147713441</v>
      </c>
      <c r="BC6" s="222">
        <v>414706.2845219213</v>
      </c>
      <c r="BD6" s="222">
        <v>395384.17913130857</v>
      </c>
      <c r="BE6" s="222">
        <v>391559.83308100328</v>
      </c>
      <c r="BF6" s="222">
        <v>396750.14676956518</v>
      </c>
    </row>
    <row r="7" spans="1:58" ht="16" customHeight="1">
      <c r="A7" s="15" t="s">
        <v>25</v>
      </c>
      <c r="B7" s="15" t="s">
        <v>25</v>
      </c>
      <c r="C7" s="15" t="s">
        <v>25</v>
      </c>
      <c r="D7" s="15" t="s">
        <v>25</v>
      </c>
      <c r="E7" s="15" t="s">
        <v>25</v>
      </c>
      <c r="F7" s="15" t="s">
        <v>25</v>
      </c>
      <c r="G7" s="15" t="s">
        <v>25</v>
      </c>
      <c r="H7" s="15" t="s">
        <v>25</v>
      </c>
      <c r="I7" s="15" t="s">
        <v>25</v>
      </c>
      <c r="J7" s="15" t="s">
        <v>25</v>
      </c>
      <c r="K7" s="15" t="s">
        <v>25</v>
      </c>
      <c r="L7" s="15" t="s">
        <v>25</v>
      </c>
      <c r="M7" s="15" t="s">
        <v>25</v>
      </c>
      <c r="N7" s="15" t="s">
        <v>25</v>
      </c>
      <c r="O7" s="15" t="s">
        <v>25</v>
      </c>
      <c r="P7" s="15" t="s">
        <v>25</v>
      </c>
      <c r="Q7" s="15" t="s">
        <v>25</v>
      </c>
      <c r="R7" s="15" t="s">
        <v>25</v>
      </c>
      <c r="S7" s="15" t="s">
        <v>25</v>
      </c>
      <c r="T7" s="15" t="s">
        <v>25</v>
      </c>
      <c r="U7" s="15" t="s">
        <v>25</v>
      </c>
      <c r="V7" s="149"/>
      <c r="W7" s="573"/>
      <c r="X7" s="230"/>
      <c r="Y7" s="154" t="s">
        <v>27</v>
      </c>
      <c r="Z7" s="297" t="s">
        <v>24</v>
      </c>
      <c r="AA7" s="222">
        <v>36396.777499714619</v>
      </c>
      <c r="AB7" s="222">
        <v>37139.911822916838</v>
      </c>
      <c r="AC7" s="222">
        <v>37816.013461363917</v>
      </c>
      <c r="AD7" s="222">
        <v>40236.576391708644</v>
      </c>
      <c r="AE7" s="222">
        <v>40355.228432390562</v>
      </c>
      <c r="AF7" s="222">
        <v>41084.928158788913</v>
      </c>
      <c r="AG7" s="222">
        <v>42846.497085632989</v>
      </c>
      <c r="AH7" s="222">
        <v>46127.420843472821</v>
      </c>
      <c r="AI7" s="222">
        <v>45396.008884434152</v>
      </c>
      <c r="AJ7" s="222">
        <v>46657.118165971398</v>
      </c>
      <c r="AK7" s="222">
        <v>46977.999500703947</v>
      </c>
      <c r="AL7" s="222">
        <v>45715.681416174899</v>
      </c>
      <c r="AM7" s="222">
        <v>45396.999939722249</v>
      </c>
      <c r="AN7" s="222">
        <v>47811.14302474432</v>
      </c>
      <c r="AO7" s="222">
        <v>49608.224518860727</v>
      </c>
      <c r="AP7" s="222">
        <v>50888.346643601115</v>
      </c>
      <c r="AQ7" s="222">
        <v>50954.245062399903</v>
      </c>
      <c r="AR7" s="222">
        <v>49823.841854296232</v>
      </c>
      <c r="AS7" s="222">
        <v>47879.648130382637</v>
      </c>
      <c r="AT7" s="222">
        <v>47184.422240478678</v>
      </c>
      <c r="AU7" s="222">
        <v>47715.43415294899</v>
      </c>
      <c r="AV7" s="222">
        <v>44478.235916966965</v>
      </c>
      <c r="AW7" s="222">
        <v>43297.762174684933</v>
      </c>
      <c r="AX7" s="222">
        <v>42942.871425878766</v>
      </c>
      <c r="AY7" s="222">
        <v>41103.15967182412</v>
      </c>
      <c r="AZ7" s="222">
        <v>41663.608398221186</v>
      </c>
      <c r="BA7" s="222">
        <v>37608.546092284312</v>
      </c>
      <c r="BB7" s="222">
        <v>36811.120579497292</v>
      </c>
      <c r="BC7" s="222">
        <v>37599.939701095049</v>
      </c>
      <c r="BD7" s="222">
        <v>35908.563874458137</v>
      </c>
      <c r="BE7" s="222">
        <v>29495.790021694003</v>
      </c>
      <c r="BF7" s="222">
        <v>31266.921759129211</v>
      </c>
    </row>
    <row r="8" spans="1:58" ht="17">
      <c r="A8" s="15" t="s">
        <v>25</v>
      </c>
      <c r="B8" s="15" t="s">
        <v>25</v>
      </c>
      <c r="C8" s="15" t="s">
        <v>25</v>
      </c>
      <c r="D8" s="15" t="s">
        <v>25</v>
      </c>
      <c r="E8" s="15" t="s">
        <v>25</v>
      </c>
      <c r="F8" s="15" t="s">
        <v>25</v>
      </c>
      <c r="G8" s="15" t="s">
        <v>25</v>
      </c>
      <c r="H8" s="15" t="s">
        <v>25</v>
      </c>
      <c r="I8" s="15" t="s">
        <v>25</v>
      </c>
      <c r="J8" s="15" t="s">
        <v>25</v>
      </c>
      <c r="K8" s="15" t="s">
        <v>25</v>
      </c>
      <c r="L8" s="15" t="s">
        <v>25</v>
      </c>
      <c r="M8" s="15" t="s">
        <v>25</v>
      </c>
      <c r="N8" s="15" t="s">
        <v>25</v>
      </c>
      <c r="O8" s="15" t="s">
        <v>25</v>
      </c>
      <c r="P8" s="15" t="s">
        <v>25</v>
      </c>
      <c r="Q8" s="15" t="s">
        <v>25</v>
      </c>
      <c r="R8" s="15" t="s">
        <v>25</v>
      </c>
      <c r="S8" s="15" t="s">
        <v>25</v>
      </c>
      <c r="T8" s="15" t="s">
        <v>25</v>
      </c>
      <c r="U8" s="15" t="s">
        <v>25</v>
      </c>
      <c r="V8" s="149"/>
      <c r="W8" s="573"/>
      <c r="X8" s="230"/>
      <c r="Y8" s="154" t="s">
        <v>28</v>
      </c>
      <c r="Z8" s="297" t="s">
        <v>24</v>
      </c>
      <c r="AA8" s="222">
        <v>29078.083237799448</v>
      </c>
      <c r="AB8" s="222">
        <v>27161.301543428035</v>
      </c>
      <c r="AC8" s="222">
        <v>24630.217634269273</v>
      </c>
      <c r="AD8" s="222">
        <v>24468.938315328302</v>
      </c>
      <c r="AE8" s="222">
        <v>20896.43756413232</v>
      </c>
      <c r="AF8" s="222">
        <v>20232.464132747118</v>
      </c>
      <c r="AG8" s="222">
        <v>19461.619224531525</v>
      </c>
      <c r="AH8" s="222">
        <v>18487.995076819985</v>
      </c>
      <c r="AI8" s="222">
        <v>16634.361527976096</v>
      </c>
      <c r="AJ8" s="222">
        <v>17768.211418712752</v>
      </c>
      <c r="AK8" s="222">
        <v>18398.192156564968</v>
      </c>
      <c r="AL8" s="222">
        <v>17817.375446402559</v>
      </c>
      <c r="AM8" s="222">
        <v>17946.765679451495</v>
      </c>
      <c r="AN8" s="222">
        <v>17073.537417785956</v>
      </c>
      <c r="AO8" s="222">
        <v>17896.263384890855</v>
      </c>
      <c r="AP8" s="222">
        <v>20731.579272972685</v>
      </c>
      <c r="AQ8" s="222">
        <v>20692.391415303304</v>
      </c>
      <c r="AR8" s="222">
        <v>21429.583994118704</v>
      </c>
      <c r="AS8" s="222">
        <v>21211.296784863283</v>
      </c>
      <c r="AT8" s="222">
        <v>21109.161813155657</v>
      </c>
      <c r="AU8" s="222">
        <v>21892.093772769291</v>
      </c>
      <c r="AV8" s="222">
        <v>21360.591419961213</v>
      </c>
      <c r="AW8" s="222">
        <v>21807.334019459468</v>
      </c>
      <c r="AX8" s="222">
        <v>18669.857891662607</v>
      </c>
      <c r="AY8" s="222">
        <v>18412.107238321663</v>
      </c>
      <c r="AZ8" s="222">
        <v>17155.075228757029</v>
      </c>
      <c r="BA8" s="222">
        <v>17815.946296273225</v>
      </c>
      <c r="BB8" s="222">
        <v>16763.33945550369</v>
      </c>
      <c r="BC8" s="222">
        <v>17860.214311488944</v>
      </c>
      <c r="BD8" s="222">
        <v>16361.026491801666</v>
      </c>
      <c r="BE8" s="222">
        <v>14927.955491162529</v>
      </c>
      <c r="BF8" s="222">
        <v>16295.917261373848</v>
      </c>
    </row>
    <row r="9" spans="1:58" ht="16" customHeight="1">
      <c r="V9" s="149"/>
      <c r="W9" s="573"/>
      <c r="X9" s="147" t="s">
        <v>29</v>
      </c>
      <c r="Y9" s="154"/>
      <c r="Z9" s="297" t="s">
        <v>24</v>
      </c>
      <c r="AA9" s="222">
        <f>SUM(AA10:AA16)</f>
        <v>349815.65525706002</v>
      </c>
      <c r="AB9" s="222">
        <f t="shared" ref="AB9:BC9" si="2">SUM(AB10:AB16)</f>
        <v>346341.47680884833</v>
      </c>
      <c r="AC9" s="222">
        <f t="shared" si="2"/>
        <v>341232.47345939744</v>
      </c>
      <c r="AD9" s="222">
        <f t="shared" si="2"/>
        <v>342142.5398346415</v>
      </c>
      <c r="AE9" s="222">
        <f t="shared" si="2"/>
        <v>350936.2923600467</v>
      </c>
      <c r="AF9" s="222">
        <f t="shared" si="2"/>
        <v>357725.88672178105</v>
      </c>
      <c r="AG9" s="222">
        <f t="shared" si="2"/>
        <v>361032.91435736732</v>
      </c>
      <c r="AH9" s="222">
        <f t="shared" si="2"/>
        <v>357007.85415917041</v>
      </c>
      <c r="AI9" s="222">
        <f t="shared" si="2"/>
        <v>332293.37412068463</v>
      </c>
      <c r="AJ9" s="222">
        <f t="shared" si="2"/>
        <v>336878.92794608802</v>
      </c>
      <c r="AK9" s="222">
        <f t="shared" si="2"/>
        <v>346941.99282152875</v>
      </c>
      <c r="AL9" s="222">
        <f t="shared" si="2"/>
        <v>341056.75489396445</v>
      </c>
      <c r="AM9" s="222">
        <f t="shared" si="2"/>
        <v>346617.63498799794</v>
      </c>
      <c r="AN9" s="222">
        <f t="shared" si="2"/>
        <v>344612.34303688642</v>
      </c>
      <c r="AO9" s="222">
        <f t="shared" si="2"/>
        <v>344067.082168667</v>
      </c>
      <c r="AP9" s="222">
        <f t="shared" si="2"/>
        <v>334557.51186977717</v>
      </c>
      <c r="AQ9" s="222">
        <f t="shared" si="2"/>
        <v>332062.16887668334</v>
      </c>
      <c r="AR9" s="222">
        <f t="shared" si="2"/>
        <v>330282.48014878202</v>
      </c>
      <c r="AS9" s="222">
        <f t="shared" si="2"/>
        <v>301247.04567882058</v>
      </c>
      <c r="AT9" s="222">
        <f t="shared" si="2"/>
        <v>284313.1798356325</v>
      </c>
      <c r="AU9" s="222">
        <f t="shared" si="2"/>
        <v>301070.53767345543</v>
      </c>
      <c r="AV9" s="222">
        <f t="shared" si="2"/>
        <v>300078.58232847147</v>
      </c>
      <c r="AW9" s="222">
        <f t="shared" si="2"/>
        <v>299833.55482913693</v>
      </c>
      <c r="AX9" s="222">
        <f t="shared" si="2"/>
        <v>304851.31836595171</v>
      </c>
      <c r="AY9" s="222">
        <f t="shared" si="2"/>
        <v>297268.57940078824</v>
      </c>
      <c r="AZ9" s="222">
        <f t="shared" si="2"/>
        <v>288073.07886748482</v>
      </c>
      <c r="BA9" s="222">
        <f t="shared" si="2"/>
        <v>274253.74545763474</v>
      </c>
      <c r="BB9" s="222">
        <f t="shared" si="2"/>
        <v>269935.39096205711</v>
      </c>
      <c r="BC9" s="222">
        <f t="shared" si="2"/>
        <v>267446.39256997261</v>
      </c>
      <c r="BD9" s="222">
        <f>SUM(BD10:BD16)</f>
        <v>259973.08836014406</v>
      </c>
      <c r="BE9" s="222">
        <f>SUM(BE10:BE16)</f>
        <v>233703.5206687446</v>
      </c>
      <c r="BF9" s="222">
        <f>SUM(BF10:BF16)</f>
        <v>249548.61204559321</v>
      </c>
    </row>
    <row r="10" spans="1:58" ht="16" customHeight="1">
      <c r="A10" s="15" t="s">
        <v>25</v>
      </c>
      <c r="B10" s="15" t="s">
        <v>25</v>
      </c>
      <c r="C10" s="15" t="s">
        <v>25</v>
      </c>
      <c r="D10" s="15" t="s">
        <v>25</v>
      </c>
      <c r="E10" s="15" t="s">
        <v>25</v>
      </c>
      <c r="F10" s="15" t="s">
        <v>25</v>
      </c>
      <c r="G10" s="15" t="s">
        <v>25</v>
      </c>
      <c r="H10" s="15" t="s">
        <v>25</v>
      </c>
      <c r="I10" s="15" t="s">
        <v>25</v>
      </c>
      <c r="J10" s="15" t="s">
        <v>25</v>
      </c>
      <c r="K10" s="15" t="s">
        <v>25</v>
      </c>
      <c r="L10" s="15" t="s">
        <v>25</v>
      </c>
      <c r="M10" s="15" t="s">
        <v>25</v>
      </c>
      <c r="N10" s="15" t="s">
        <v>25</v>
      </c>
      <c r="O10" s="15" t="s">
        <v>25</v>
      </c>
      <c r="P10" s="15" t="s">
        <v>25</v>
      </c>
      <c r="Q10" s="15" t="s">
        <v>25</v>
      </c>
      <c r="R10" s="15" t="s">
        <v>25</v>
      </c>
      <c r="S10" s="15" t="s">
        <v>25</v>
      </c>
      <c r="T10" s="15" t="s">
        <v>25</v>
      </c>
      <c r="U10" s="15" t="s">
        <v>25</v>
      </c>
      <c r="V10" s="149"/>
      <c r="W10" s="573"/>
      <c r="Y10" s="154" t="s">
        <v>30</v>
      </c>
      <c r="Z10" s="297" t="s">
        <v>24</v>
      </c>
      <c r="AA10" s="222">
        <v>150690.94784260771</v>
      </c>
      <c r="AB10" s="222">
        <v>146223.47741802403</v>
      </c>
      <c r="AC10" s="222">
        <v>139451.38130245492</v>
      </c>
      <c r="AD10" s="222">
        <v>139320.03964087434</v>
      </c>
      <c r="AE10" s="222">
        <v>141560.60854721762</v>
      </c>
      <c r="AF10" s="222">
        <v>143097.21435748952</v>
      </c>
      <c r="AG10" s="222">
        <v>145624.48241152987</v>
      </c>
      <c r="AH10" s="222">
        <v>148048.34959980415</v>
      </c>
      <c r="AI10" s="222">
        <v>140181.80192133476</v>
      </c>
      <c r="AJ10" s="222">
        <v>144266.94226177692</v>
      </c>
      <c r="AK10" s="222">
        <v>152105.82819768009</v>
      </c>
      <c r="AL10" s="222">
        <v>149528.39021044466</v>
      </c>
      <c r="AM10" s="222">
        <v>155366.35585838236</v>
      </c>
      <c r="AN10" s="222">
        <v>156831.90628997158</v>
      </c>
      <c r="AO10" s="222">
        <v>157600.09199755464</v>
      </c>
      <c r="AP10" s="222">
        <v>154168.07489521967</v>
      </c>
      <c r="AQ10" s="222">
        <v>156124.15360457523</v>
      </c>
      <c r="AR10" s="222">
        <v>160330.04515798399</v>
      </c>
      <c r="AS10" s="222">
        <v>144755.07365259205</v>
      </c>
      <c r="AT10" s="222">
        <v>135634.70363606568</v>
      </c>
      <c r="AU10" s="222">
        <v>153154.21052086283</v>
      </c>
      <c r="AV10" s="222">
        <v>148878.70055761517</v>
      </c>
      <c r="AW10" s="222">
        <v>151286.26503610192</v>
      </c>
      <c r="AX10" s="222">
        <v>157549.79994608668</v>
      </c>
      <c r="AY10" s="222">
        <v>155101.22307231391</v>
      </c>
      <c r="AZ10" s="222">
        <v>148878.3269113274</v>
      </c>
      <c r="BA10" s="222">
        <v>142756.52627726516</v>
      </c>
      <c r="BB10" s="222">
        <v>139751.84333477454</v>
      </c>
      <c r="BC10" s="222">
        <v>136179.36539516618</v>
      </c>
      <c r="BD10" s="222">
        <v>134139.53754819845</v>
      </c>
      <c r="BE10" s="222">
        <v>111994.82312465213</v>
      </c>
      <c r="BF10" s="222">
        <v>124783.98229424622</v>
      </c>
    </row>
    <row r="11" spans="1:58" ht="16" customHeight="1">
      <c r="V11" s="149"/>
      <c r="W11" s="573"/>
      <c r="X11" s="230"/>
      <c r="Y11" s="223" t="s">
        <v>31</v>
      </c>
      <c r="Z11" s="297" t="s">
        <v>24</v>
      </c>
      <c r="AA11" s="222">
        <v>8428.7542192021938</v>
      </c>
      <c r="AB11" s="222">
        <v>8292.3635106935471</v>
      </c>
      <c r="AC11" s="222">
        <v>8298.7259793314952</v>
      </c>
      <c r="AD11" s="222">
        <v>7955.3508334829203</v>
      </c>
      <c r="AE11" s="222">
        <v>7734.7069671716754</v>
      </c>
      <c r="AF11" s="222">
        <v>7380.6608090325281</v>
      </c>
      <c r="AG11" s="222">
        <v>6683.0819233066104</v>
      </c>
      <c r="AH11" s="222">
        <v>6869.5268759919454</v>
      </c>
      <c r="AI11" s="222">
        <v>6684.1235005617618</v>
      </c>
      <c r="AJ11" s="222">
        <v>6609.5570801324211</v>
      </c>
      <c r="AK11" s="222">
        <v>6311.2387110200507</v>
      </c>
      <c r="AL11" s="222">
        <v>6329.5083449283111</v>
      </c>
      <c r="AM11" s="222">
        <v>6265.4186812165553</v>
      </c>
      <c r="AN11" s="222">
        <v>6274.1050464868376</v>
      </c>
      <c r="AO11" s="222">
        <v>6160.6907915213515</v>
      </c>
      <c r="AP11" s="222">
        <v>5686.2623958084832</v>
      </c>
      <c r="AQ11" s="222">
        <v>5625.4570154877783</v>
      </c>
      <c r="AR11" s="222">
        <v>5019.8830818708202</v>
      </c>
      <c r="AS11" s="222">
        <v>4774.2604143679446</v>
      </c>
      <c r="AT11" s="222">
        <v>4045.6492479572617</v>
      </c>
      <c r="AU11" s="222">
        <v>3964.0797392292347</v>
      </c>
      <c r="AV11" s="222">
        <v>3834.2392007242374</v>
      </c>
      <c r="AW11" s="222">
        <v>3993.5411542363945</v>
      </c>
      <c r="AX11" s="222">
        <v>3743.002718150859</v>
      </c>
      <c r="AY11" s="222">
        <v>3635.3274281165982</v>
      </c>
      <c r="AZ11" s="222">
        <v>3242.015271876337</v>
      </c>
      <c r="BA11" s="222">
        <v>3498.6889044576701</v>
      </c>
      <c r="BB11" s="222">
        <v>3119.5403753108476</v>
      </c>
      <c r="BC11" s="222">
        <v>3283.1334863572065</v>
      </c>
      <c r="BD11" s="222">
        <v>2869.4040003417272</v>
      </c>
      <c r="BE11" s="222">
        <v>2778.4999645369367</v>
      </c>
      <c r="BF11" s="222">
        <v>3016.3800600531299</v>
      </c>
    </row>
    <row r="12" spans="1:58" ht="16" customHeight="1">
      <c r="V12" s="149"/>
      <c r="W12" s="573"/>
      <c r="X12" s="230"/>
      <c r="Y12" s="223" t="s">
        <v>32</v>
      </c>
      <c r="Z12" s="297" t="s">
        <v>24</v>
      </c>
      <c r="AA12" s="222">
        <v>58039.131002580936</v>
      </c>
      <c r="AB12" s="222">
        <v>59092.402416783756</v>
      </c>
      <c r="AC12" s="222">
        <v>59360.201589027958</v>
      </c>
      <c r="AD12" s="222">
        <v>60067.384138679641</v>
      </c>
      <c r="AE12" s="222">
        <v>62982.180047518734</v>
      </c>
      <c r="AF12" s="222">
        <v>64338.549433763677</v>
      </c>
      <c r="AG12" s="222">
        <v>66518.120545136291</v>
      </c>
      <c r="AH12" s="222">
        <v>65137.636505608214</v>
      </c>
      <c r="AI12" s="222">
        <v>55321.454530617622</v>
      </c>
      <c r="AJ12" s="222">
        <v>55930.460601919382</v>
      </c>
      <c r="AK12" s="222">
        <v>59517.910893288557</v>
      </c>
      <c r="AL12" s="222">
        <v>57845.928360358303</v>
      </c>
      <c r="AM12" s="222">
        <v>57348.950046804872</v>
      </c>
      <c r="AN12" s="222">
        <v>55572.539538939905</v>
      </c>
      <c r="AO12" s="222">
        <v>56110.435138234781</v>
      </c>
      <c r="AP12" s="222">
        <v>54951.890535835701</v>
      </c>
      <c r="AQ12" s="222">
        <v>54059.807570710545</v>
      </c>
      <c r="AR12" s="222">
        <v>54590.734932439525</v>
      </c>
      <c r="AS12" s="222">
        <v>50524.826599030632</v>
      </c>
      <c r="AT12" s="222">
        <v>49530.98974341766</v>
      </c>
      <c r="AU12" s="222">
        <v>50118.013494066377</v>
      </c>
      <c r="AV12" s="222">
        <v>49490.853087166674</v>
      </c>
      <c r="AW12" s="222">
        <v>47331.97598518453</v>
      </c>
      <c r="AX12" s="222">
        <v>48265.576404489097</v>
      </c>
      <c r="AY12" s="222">
        <v>46578.665176255476</v>
      </c>
      <c r="AZ12" s="222">
        <v>45564.217951588267</v>
      </c>
      <c r="BA12" s="222">
        <v>42362.331895540796</v>
      </c>
      <c r="BB12" s="222">
        <v>42878.282570812269</v>
      </c>
      <c r="BC12" s="222">
        <v>42207.007160430767</v>
      </c>
      <c r="BD12" s="222">
        <v>42118.817753627336</v>
      </c>
      <c r="BE12" s="222">
        <v>39597.54772212341</v>
      </c>
      <c r="BF12" s="222">
        <v>42619.293620707111</v>
      </c>
    </row>
    <row r="13" spans="1:58" ht="16" customHeight="1">
      <c r="V13" s="149"/>
      <c r="W13" s="573"/>
      <c r="X13" s="230"/>
      <c r="Y13" s="223" t="s">
        <v>33</v>
      </c>
      <c r="Z13" s="297" t="s">
        <v>24</v>
      </c>
      <c r="AA13" s="222">
        <v>27106.453495207807</v>
      </c>
      <c r="AB13" s="222">
        <v>27510.351615533349</v>
      </c>
      <c r="AC13" s="222">
        <v>27391.551345395445</v>
      </c>
      <c r="AD13" s="222">
        <v>28251.464769505721</v>
      </c>
      <c r="AE13" s="222">
        <v>29496.393565601367</v>
      </c>
      <c r="AF13" s="222">
        <v>31428.064095092905</v>
      </c>
      <c r="AG13" s="222">
        <v>31392.751168699291</v>
      </c>
      <c r="AH13" s="222">
        <v>31299.635088516268</v>
      </c>
      <c r="AI13" s="222">
        <v>30443.921885818418</v>
      </c>
      <c r="AJ13" s="222">
        <v>30918.190984500165</v>
      </c>
      <c r="AK13" s="222">
        <v>31672.264125876562</v>
      </c>
      <c r="AL13" s="222">
        <v>31255.61614549025</v>
      </c>
      <c r="AM13" s="222">
        <v>30964.608720461241</v>
      </c>
      <c r="AN13" s="222">
        <v>30575.367022643019</v>
      </c>
      <c r="AO13" s="222">
        <v>30850.023891656179</v>
      </c>
      <c r="AP13" s="222">
        <v>29732.391950551286</v>
      </c>
      <c r="AQ13" s="222">
        <v>28097.995447727932</v>
      </c>
      <c r="AR13" s="222">
        <v>26853.544748941418</v>
      </c>
      <c r="AS13" s="222">
        <v>24985.067335571155</v>
      </c>
      <c r="AT13" s="222">
        <v>23473.836871098134</v>
      </c>
      <c r="AU13" s="222">
        <v>22646.444744853667</v>
      </c>
      <c r="AV13" s="222">
        <v>23317.68177063602</v>
      </c>
      <c r="AW13" s="222">
        <v>23811.749455453068</v>
      </c>
      <c r="AX13" s="222">
        <v>23832.174627744291</v>
      </c>
      <c r="AY13" s="222">
        <v>22898.667313706621</v>
      </c>
      <c r="AZ13" s="222">
        <v>23307.861511637286</v>
      </c>
      <c r="BA13" s="222">
        <v>20846.880209989486</v>
      </c>
      <c r="BB13" s="222">
        <v>20488.76112920434</v>
      </c>
      <c r="BC13" s="222">
        <v>20429.537839640776</v>
      </c>
      <c r="BD13" s="222">
        <v>18983.633597044853</v>
      </c>
      <c r="BE13" s="222">
        <v>17870.290993144325</v>
      </c>
      <c r="BF13" s="222">
        <v>17727.661635172532</v>
      </c>
    </row>
    <row r="14" spans="1:58" ht="16" customHeight="1">
      <c r="V14" s="149"/>
      <c r="W14" s="573"/>
      <c r="X14" s="230"/>
      <c r="Y14" s="223" t="s">
        <v>34</v>
      </c>
      <c r="Z14" s="297" t="s">
        <v>24</v>
      </c>
      <c r="AA14" s="222">
        <v>7649.463950571133</v>
      </c>
      <c r="AB14" s="222">
        <v>8081.9147429120358</v>
      </c>
      <c r="AC14" s="222">
        <v>8580.2053924281536</v>
      </c>
      <c r="AD14" s="222">
        <v>9077.3937114178007</v>
      </c>
      <c r="AE14" s="222">
        <v>9300.0156434634646</v>
      </c>
      <c r="AF14" s="222">
        <v>10133.338639092755</v>
      </c>
      <c r="AG14" s="222">
        <v>9958.0676115532879</v>
      </c>
      <c r="AH14" s="222">
        <v>10343.983597480577</v>
      </c>
      <c r="AI14" s="222">
        <v>11096.618290111208</v>
      </c>
      <c r="AJ14" s="222">
        <v>11557.46158346586</v>
      </c>
      <c r="AK14" s="222">
        <v>11468.1708778254</v>
      </c>
      <c r="AL14" s="222">
        <v>11881.373938242068</v>
      </c>
      <c r="AM14" s="222">
        <v>12342.889451474904</v>
      </c>
      <c r="AN14" s="222">
        <v>11996.987759677024</v>
      </c>
      <c r="AO14" s="222">
        <v>12413.950485520078</v>
      </c>
      <c r="AP14" s="222">
        <v>12169.084183944617</v>
      </c>
      <c r="AQ14" s="222">
        <v>11852.967899093619</v>
      </c>
      <c r="AR14" s="222">
        <v>10810.633057937204</v>
      </c>
      <c r="AS14" s="222">
        <v>10004.55581383995</v>
      </c>
      <c r="AT14" s="222">
        <v>9847.9817510722114</v>
      </c>
      <c r="AU14" s="222">
        <v>9829.8479309335835</v>
      </c>
      <c r="AV14" s="222">
        <v>10784.986040772157</v>
      </c>
      <c r="AW14" s="222">
        <v>10535.148412313933</v>
      </c>
      <c r="AX14" s="222">
        <v>9810.5343097026453</v>
      </c>
      <c r="AY14" s="222">
        <v>9520.7838425321934</v>
      </c>
      <c r="AZ14" s="222">
        <v>8470.9896450808592</v>
      </c>
      <c r="BA14" s="222">
        <v>8413.7665952720599</v>
      </c>
      <c r="BB14" s="222">
        <v>7761.5909771134866</v>
      </c>
      <c r="BC14" s="222">
        <v>8737.628741849072</v>
      </c>
      <c r="BD14" s="222">
        <v>7688.9732122182986</v>
      </c>
      <c r="BE14" s="222">
        <v>8189.3198031544925</v>
      </c>
      <c r="BF14" s="222">
        <v>7988.1922366959234</v>
      </c>
    </row>
    <row r="15" spans="1:58" ht="16" customHeight="1">
      <c r="V15" s="149"/>
      <c r="W15" s="573"/>
      <c r="X15" s="230"/>
      <c r="Y15" s="223" t="s">
        <v>35</v>
      </c>
      <c r="Z15" s="297" t="s">
        <v>24</v>
      </c>
      <c r="AA15" s="224">
        <v>43634.230168556336</v>
      </c>
      <c r="AB15" s="224">
        <v>44236.557797210808</v>
      </c>
      <c r="AC15" s="224">
        <v>44692.05632799126</v>
      </c>
      <c r="AD15" s="224">
        <v>45297.483222986004</v>
      </c>
      <c r="AE15" s="224">
        <v>46010.848309226094</v>
      </c>
      <c r="AF15" s="224">
        <v>46460.549983695761</v>
      </c>
      <c r="AG15" s="224">
        <v>46359.787687544595</v>
      </c>
      <c r="AH15" s="224">
        <v>45366.707649506177</v>
      </c>
      <c r="AI15" s="224">
        <v>40554.2431282322</v>
      </c>
      <c r="AJ15" s="224">
        <v>40240.171955064332</v>
      </c>
      <c r="AK15" s="224">
        <v>40100.115952703723</v>
      </c>
      <c r="AL15" s="224">
        <v>38910.272421285918</v>
      </c>
      <c r="AM15" s="224">
        <v>38525.44103688273</v>
      </c>
      <c r="AN15" s="224">
        <v>38448.358053348842</v>
      </c>
      <c r="AO15" s="224">
        <v>36499.466110399866</v>
      </c>
      <c r="AP15" s="224">
        <v>35443.178136377443</v>
      </c>
      <c r="AQ15" s="224">
        <v>35573.920665714766</v>
      </c>
      <c r="AR15" s="224">
        <v>34474.68086535843</v>
      </c>
      <c r="AS15" s="224">
        <v>32802.507784536865</v>
      </c>
      <c r="AT15" s="224">
        <v>29250.076326712882</v>
      </c>
      <c r="AU15" s="224">
        <v>28715.838950377569</v>
      </c>
      <c r="AV15" s="224">
        <v>28624.553282422119</v>
      </c>
      <c r="AW15" s="224">
        <v>28838.702889770433</v>
      </c>
      <c r="AX15" s="224">
        <v>29804.030786077787</v>
      </c>
      <c r="AY15" s="224">
        <v>28988.836037055564</v>
      </c>
      <c r="AZ15" s="224">
        <v>28059.152637108557</v>
      </c>
      <c r="BA15" s="224">
        <v>27096.463246157033</v>
      </c>
      <c r="BB15" s="224">
        <v>26880.411124087401</v>
      </c>
      <c r="BC15" s="224">
        <v>26996.198238476263</v>
      </c>
      <c r="BD15" s="224">
        <v>25843.905085498511</v>
      </c>
      <c r="BE15" s="224">
        <v>25160.103833867375</v>
      </c>
      <c r="BF15" s="224">
        <v>24885.506730792895</v>
      </c>
    </row>
    <row r="16" spans="1:58" ht="16" customHeight="1">
      <c r="V16" s="149"/>
      <c r="W16" s="573"/>
      <c r="X16" s="148"/>
      <c r="Y16" s="223" t="s">
        <v>36</v>
      </c>
      <c r="Z16" s="297" t="s">
        <v>24</v>
      </c>
      <c r="AA16" s="222">
        <v>54266.674578333928</v>
      </c>
      <c r="AB16" s="222">
        <v>52904.409307690788</v>
      </c>
      <c r="AC16" s="222">
        <v>53458.351522768236</v>
      </c>
      <c r="AD16" s="222">
        <v>52173.423517695112</v>
      </c>
      <c r="AE16" s="222">
        <v>53851.53927984769</v>
      </c>
      <c r="AF16" s="222">
        <v>54887.50940361392</v>
      </c>
      <c r="AG16" s="222">
        <v>54496.623009597359</v>
      </c>
      <c r="AH16" s="222">
        <v>49942.014842263081</v>
      </c>
      <c r="AI16" s="222">
        <v>48011.210864008659</v>
      </c>
      <c r="AJ16" s="222">
        <v>47356.143479228973</v>
      </c>
      <c r="AK16" s="222">
        <v>45766.464063134321</v>
      </c>
      <c r="AL16" s="222">
        <v>45305.665473214998</v>
      </c>
      <c r="AM16" s="222">
        <v>45803.971192775309</v>
      </c>
      <c r="AN16" s="222">
        <v>44913.079325819228</v>
      </c>
      <c r="AO16" s="222">
        <v>44432.42375378016</v>
      </c>
      <c r="AP16" s="222">
        <v>42406.629772039982</v>
      </c>
      <c r="AQ16" s="222">
        <v>40727.86667337353</v>
      </c>
      <c r="AR16" s="222">
        <v>38202.958304250678</v>
      </c>
      <c r="AS16" s="222">
        <v>33400.754078881924</v>
      </c>
      <c r="AT16" s="222">
        <v>32529.9422593087</v>
      </c>
      <c r="AU16" s="222">
        <v>32642.102293132197</v>
      </c>
      <c r="AV16" s="222">
        <v>35147.568389135064</v>
      </c>
      <c r="AW16" s="222">
        <v>34036.171896076688</v>
      </c>
      <c r="AX16" s="222">
        <v>31846.1995737004</v>
      </c>
      <c r="AY16" s="222">
        <v>30545.076530807852</v>
      </c>
      <c r="AZ16" s="222">
        <v>30550.514938866127</v>
      </c>
      <c r="BA16" s="222">
        <v>29279.088328952497</v>
      </c>
      <c r="BB16" s="222">
        <v>29054.961450754206</v>
      </c>
      <c r="BC16" s="222">
        <v>29613.521708052351</v>
      </c>
      <c r="BD16" s="222">
        <v>28328.817163214906</v>
      </c>
      <c r="BE16" s="222">
        <v>28112.935227265909</v>
      </c>
      <c r="BF16" s="222">
        <v>28527.595467925395</v>
      </c>
    </row>
    <row r="17" spans="1:58" ht="16" customHeight="1">
      <c r="V17" s="149"/>
      <c r="W17" s="573"/>
      <c r="X17" s="147" t="s">
        <v>37</v>
      </c>
      <c r="Y17" s="223"/>
      <c r="Z17" s="297" t="s">
        <v>24</v>
      </c>
      <c r="AA17" s="222">
        <f>SUM(AA18:AA22)</f>
        <v>202140.11534103067</v>
      </c>
      <c r="AB17" s="222">
        <f t="shared" ref="AB17:BC17" si="3">SUM(AB18:AB22)</f>
        <v>213934.08222977704</v>
      </c>
      <c r="AC17" s="222">
        <f t="shared" si="3"/>
        <v>220526.06623127253</v>
      </c>
      <c r="AD17" s="222">
        <f t="shared" si="3"/>
        <v>224286.24647361104</v>
      </c>
      <c r="AE17" s="222">
        <f t="shared" si="3"/>
        <v>233490.66505129787</v>
      </c>
      <c r="AF17" s="222">
        <f t="shared" si="3"/>
        <v>242797.01264033676</v>
      </c>
      <c r="AG17" s="222">
        <f t="shared" si="3"/>
        <v>249560.89382832177</v>
      </c>
      <c r="AH17" s="222">
        <f t="shared" si="3"/>
        <v>251337.87863106074</v>
      </c>
      <c r="AI17" s="222">
        <f t="shared" si="3"/>
        <v>249460.66525977172</v>
      </c>
      <c r="AJ17" s="222">
        <f t="shared" si="3"/>
        <v>253558.61703050177</v>
      </c>
      <c r="AK17" s="222">
        <f t="shared" si="3"/>
        <v>253090.58953046464</v>
      </c>
      <c r="AL17" s="222">
        <f t="shared" si="3"/>
        <v>257239.62102595167</v>
      </c>
      <c r="AM17" s="222">
        <f t="shared" si="3"/>
        <v>253573.25023016124</v>
      </c>
      <c r="AN17" s="222">
        <f t="shared" si="3"/>
        <v>249533.22677876052</v>
      </c>
      <c r="AO17" s="222">
        <f t="shared" si="3"/>
        <v>243582.04554075835</v>
      </c>
      <c r="AP17" s="222">
        <f t="shared" si="3"/>
        <v>238065.17075890163</v>
      </c>
      <c r="AQ17" s="222">
        <f t="shared" si="3"/>
        <v>235338.10885729676</v>
      </c>
      <c r="AR17" s="222">
        <f t="shared" si="3"/>
        <v>232541.02855571153</v>
      </c>
      <c r="AS17" s="222">
        <f t="shared" si="3"/>
        <v>224864.80483726814</v>
      </c>
      <c r="AT17" s="222">
        <f t="shared" si="3"/>
        <v>221558.7924529005</v>
      </c>
      <c r="AU17" s="222">
        <f t="shared" si="3"/>
        <v>221968.63067432618</v>
      </c>
      <c r="AV17" s="222">
        <f t="shared" si="3"/>
        <v>217137.95480887167</v>
      </c>
      <c r="AW17" s="222">
        <f t="shared" si="3"/>
        <v>218004.14655659714</v>
      </c>
      <c r="AX17" s="222">
        <f t="shared" si="3"/>
        <v>215114.76391054285</v>
      </c>
      <c r="AY17" s="222">
        <f t="shared" si="3"/>
        <v>210149.12993289845</v>
      </c>
      <c r="AZ17" s="222">
        <f t="shared" si="3"/>
        <v>208875.29650901878</v>
      </c>
      <c r="BA17" s="222">
        <f t="shared" si="3"/>
        <v>207065.85445355647</v>
      </c>
      <c r="BB17" s="222">
        <f t="shared" si="3"/>
        <v>205252.6489390246</v>
      </c>
      <c r="BC17" s="222">
        <f t="shared" si="3"/>
        <v>203016.25605100577</v>
      </c>
      <c r="BD17" s="222">
        <f>SUM(BD18:BD22)</f>
        <v>199022.35251843443</v>
      </c>
      <c r="BE17" s="222">
        <f>SUM(BE18:BE22)</f>
        <v>176575.11075908702</v>
      </c>
      <c r="BF17" s="222">
        <f>SUM(BF18:BF22)</f>
        <v>177910.86726953366</v>
      </c>
    </row>
    <row r="18" spans="1:58" ht="16" customHeight="1">
      <c r="V18" s="149"/>
      <c r="W18" s="573"/>
      <c r="Y18" s="223" t="s">
        <v>38</v>
      </c>
      <c r="Z18" s="297" t="s">
        <v>24</v>
      </c>
      <c r="AA18" s="222">
        <v>7162.4137346729703</v>
      </c>
      <c r="AB18" s="222">
        <v>7762.9604814168806</v>
      </c>
      <c r="AC18" s="222">
        <v>8291.4720276213466</v>
      </c>
      <c r="AD18" s="222">
        <v>8688.7643217319237</v>
      </c>
      <c r="AE18" s="222">
        <v>9153.1617710055089</v>
      </c>
      <c r="AF18" s="222">
        <v>10278.290579645151</v>
      </c>
      <c r="AG18" s="222">
        <v>10086.072696871748</v>
      </c>
      <c r="AH18" s="222">
        <v>10744.189447108491</v>
      </c>
      <c r="AI18" s="222">
        <v>10709.474289425118</v>
      </c>
      <c r="AJ18" s="222">
        <v>10531.51751020182</v>
      </c>
      <c r="AK18" s="222">
        <v>10677.130984677187</v>
      </c>
      <c r="AL18" s="222">
        <v>10724.198612064285</v>
      </c>
      <c r="AM18" s="222">
        <v>10933.837362880102</v>
      </c>
      <c r="AN18" s="222">
        <v>11063.17716772301</v>
      </c>
      <c r="AO18" s="222">
        <v>10663.394897683746</v>
      </c>
      <c r="AP18" s="222">
        <v>10798.818155679724</v>
      </c>
      <c r="AQ18" s="222">
        <v>11178.230718591558</v>
      </c>
      <c r="AR18" s="222">
        <v>10875.772003646296</v>
      </c>
      <c r="AS18" s="222">
        <v>10277.138151555278</v>
      </c>
      <c r="AT18" s="222">
        <v>9781.3172932625148</v>
      </c>
      <c r="AU18" s="222">
        <v>9192.9735720128101</v>
      </c>
      <c r="AV18" s="222">
        <v>9001.1970499937906</v>
      </c>
      <c r="AW18" s="222">
        <v>9523.5394943963129</v>
      </c>
      <c r="AX18" s="222">
        <v>10149.054986645211</v>
      </c>
      <c r="AY18" s="222">
        <v>10173.09098063461</v>
      </c>
      <c r="AZ18" s="222">
        <v>10066.904845201447</v>
      </c>
      <c r="BA18" s="222">
        <v>10186.863626035054</v>
      </c>
      <c r="BB18" s="222">
        <v>10399.46119476998</v>
      </c>
      <c r="BC18" s="222">
        <v>10536.957247686007</v>
      </c>
      <c r="BD18" s="222">
        <v>10487.593083521111</v>
      </c>
      <c r="BE18" s="222">
        <v>5237.7936880664656</v>
      </c>
      <c r="BF18" s="222">
        <v>6818.8242846877283</v>
      </c>
    </row>
    <row r="19" spans="1:58" ht="16" customHeight="1">
      <c r="V19" s="149"/>
      <c r="W19" s="573"/>
      <c r="X19" s="230"/>
      <c r="Y19" s="223" t="s">
        <v>39</v>
      </c>
      <c r="Z19" s="297" t="s">
        <v>24</v>
      </c>
      <c r="AA19" s="222">
        <v>180367.41777436962</v>
      </c>
      <c r="AB19" s="222">
        <v>190960.38547227939</v>
      </c>
      <c r="AC19" s="222">
        <v>197255.97552357099</v>
      </c>
      <c r="AD19" s="222">
        <v>200822.70853634132</v>
      </c>
      <c r="AE19" s="222">
        <v>209292.03805293719</v>
      </c>
      <c r="AF19" s="222">
        <v>217027.51069559573</v>
      </c>
      <c r="AG19" s="222">
        <v>223096.31510490453</v>
      </c>
      <c r="AH19" s="222">
        <v>223144.43942259185</v>
      </c>
      <c r="AI19" s="222">
        <v>223092.04555054998</v>
      </c>
      <c r="AJ19" s="222">
        <v>227489.00426497147</v>
      </c>
      <c r="AK19" s="222">
        <v>226690.22062252247</v>
      </c>
      <c r="AL19" s="222">
        <v>231269.08667851595</v>
      </c>
      <c r="AM19" s="222">
        <v>227281.02151383689</v>
      </c>
      <c r="AN19" s="222">
        <v>223604.30895809902</v>
      </c>
      <c r="AO19" s="222">
        <v>219246.82206863727</v>
      </c>
      <c r="AP19" s="222">
        <v>213605.13339448045</v>
      </c>
      <c r="AQ19" s="222">
        <v>210798.4253166928</v>
      </c>
      <c r="AR19" s="222">
        <v>208846.93045477523</v>
      </c>
      <c r="AS19" s="222">
        <v>202674.06912879273</v>
      </c>
      <c r="AT19" s="222">
        <v>200726.19511171518</v>
      </c>
      <c r="AU19" s="222">
        <v>201457.4073325028</v>
      </c>
      <c r="AV19" s="222">
        <v>197148.11980228606</v>
      </c>
      <c r="AW19" s="222">
        <v>197158.14924598054</v>
      </c>
      <c r="AX19" s="222">
        <v>193437.47224580304</v>
      </c>
      <c r="AY19" s="222">
        <v>188539.6019696205</v>
      </c>
      <c r="AZ19" s="222">
        <v>187640.93616353188</v>
      </c>
      <c r="BA19" s="222">
        <v>185721.64742049493</v>
      </c>
      <c r="BB19" s="222">
        <v>183802.98468948403</v>
      </c>
      <c r="BC19" s="222">
        <v>181450.50064286136</v>
      </c>
      <c r="BD19" s="222">
        <v>177628.03843548757</v>
      </c>
      <c r="BE19" s="222">
        <v>160906.9173846737</v>
      </c>
      <c r="BF19" s="222">
        <v>160345.03979545261</v>
      </c>
    </row>
    <row r="20" spans="1:58" ht="16" customHeight="1">
      <c r="V20" s="149"/>
      <c r="W20" s="573"/>
      <c r="X20" s="230"/>
      <c r="Y20" s="223" t="s">
        <v>40</v>
      </c>
      <c r="Z20" s="297" t="s">
        <v>24</v>
      </c>
      <c r="AA20" s="222">
        <v>935.4023703910384</v>
      </c>
      <c r="AB20" s="222">
        <v>924.73711416675837</v>
      </c>
      <c r="AC20" s="222">
        <v>900.22486958611023</v>
      </c>
      <c r="AD20" s="222">
        <v>851.02964741526978</v>
      </c>
      <c r="AE20" s="222">
        <v>843.00028797963614</v>
      </c>
      <c r="AF20" s="222">
        <v>822.17533400256741</v>
      </c>
      <c r="AG20" s="222">
        <v>810.87375714092957</v>
      </c>
      <c r="AH20" s="222">
        <v>782.43829381819467</v>
      </c>
      <c r="AI20" s="222">
        <v>776.13000214239332</v>
      </c>
      <c r="AJ20" s="222">
        <v>731.20540326174444</v>
      </c>
      <c r="AK20" s="222">
        <v>711.403495518819</v>
      </c>
      <c r="AL20" s="222">
        <v>681.64268984165449</v>
      </c>
      <c r="AM20" s="222">
        <v>670.21021158376595</v>
      </c>
      <c r="AN20" s="222">
        <v>632.22569392365551</v>
      </c>
      <c r="AO20" s="222">
        <v>651.56287742535312</v>
      </c>
      <c r="AP20" s="222">
        <v>647.0677978049041</v>
      </c>
      <c r="AQ20" s="222">
        <v>622.91564507416251</v>
      </c>
      <c r="AR20" s="222">
        <v>626.90617424157449</v>
      </c>
      <c r="AS20" s="222">
        <v>603.68456239706109</v>
      </c>
      <c r="AT20" s="222">
        <v>589.72112820930715</v>
      </c>
      <c r="AU20" s="222">
        <v>573.57841434281033</v>
      </c>
      <c r="AV20" s="222">
        <v>554.49699583701715</v>
      </c>
      <c r="AW20" s="222">
        <v>553.71830274521631</v>
      </c>
      <c r="AX20" s="222">
        <v>539.51131813857171</v>
      </c>
      <c r="AY20" s="222">
        <v>524.14696338831527</v>
      </c>
      <c r="AZ20" s="222">
        <v>522.77335686342576</v>
      </c>
      <c r="BA20" s="222">
        <v>498.77630803433271</v>
      </c>
      <c r="BB20" s="222">
        <v>519.72696757269421</v>
      </c>
      <c r="BC20" s="222">
        <v>491.55360405416951</v>
      </c>
      <c r="BD20" s="222">
        <v>490.15918575036449</v>
      </c>
      <c r="BE20" s="222">
        <v>467.99467910242254</v>
      </c>
      <c r="BF20" s="222">
        <v>468.03932083571357</v>
      </c>
    </row>
    <row r="21" spans="1:58" ht="16" customHeight="1">
      <c r="V21" s="149"/>
      <c r="W21" s="573"/>
      <c r="X21" s="230"/>
      <c r="Y21" s="223" t="s">
        <v>41</v>
      </c>
      <c r="Z21" s="297" t="s">
        <v>24</v>
      </c>
      <c r="AA21" s="222">
        <v>13674.881461597057</v>
      </c>
      <c r="AB21" s="222">
        <v>14285.999161914011</v>
      </c>
      <c r="AC21" s="222">
        <v>14078.393810494077</v>
      </c>
      <c r="AD21" s="222">
        <v>13923.743968122528</v>
      </c>
      <c r="AE21" s="222">
        <v>14202.464939375535</v>
      </c>
      <c r="AF21" s="222">
        <v>14669.036031093345</v>
      </c>
      <c r="AG21" s="222">
        <v>15567.632269404563</v>
      </c>
      <c r="AH21" s="222">
        <v>16666.811467542229</v>
      </c>
      <c r="AI21" s="222">
        <v>14883.015417654216</v>
      </c>
      <c r="AJ21" s="222">
        <v>14806.889852066743</v>
      </c>
      <c r="AK21" s="222">
        <v>15011.83442774618</v>
      </c>
      <c r="AL21" s="222">
        <v>14564.693045529775</v>
      </c>
      <c r="AM21" s="222">
        <v>14688.181141860496</v>
      </c>
      <c r="AN21" s="222">
        <v>14233.514959014825</v>
      </c>
      <c r="AO21" s="222">
        <v>13020.265697011992</v>
      </c>
      <c r="AP21" s="222">
        <v>13014.151410936556</v>
      </c>
      <c r="AQ21" s="222">
        <v>12738.537176938236</v>
      </c>
      <c r="AR21" s="222">
        <v>12191.41992304845</v>
      </c>
      <c r="AS21" s="222">
        <v>11309.91299452308</v>
      </c>
      <c r="AT21" s="222">
        <v>10461.558919713474</v>
      </c>
      <c r="AU21" s="222">
        <v>10744.671355467766</v>
      </c>
      <c r="AV21" s="222">
        <v>10434.140960754787</v>
      </c>
      <c r="AW21" s="222">
        <v>10768.73951347507</v>
      </c>
      <c r="AX21" s="222">
        <v>10988.725359956039</v>
      </c>
      <c r="AY21" s="222">
        <v>10912.290019255028</v>
      </c>
      <c r="AZ21" s="222">
        <v>10644.68214342204</v>
      </c>
      <c r="BA21" s="222">
        <v>10658.567098992145</v>
      </c>
      <c r="BB21" s="222">
        <v>10530.476087197907</v>
      </c>
      <c r="BC21" s="222">
        <v>10537.244556404226</v>
      </c>
      <c r="BD21" s="222">
        <v>10416.561813675389</v>
      </c>
      <c r="BE21" s="222">
        <v>9962.4050072444479</v>
      </c>
      <c r="BF21" s="222">
        <v>10278.963868557594</v>
      </c>
    </row>
    <row r="22" spans="1:58" ht="16" customHeight="1">
      <c r="V22" s="149"/>
      <c r="W22" s="573"/>
      <c r="X22" s="148"/>
      <c r="Y22" s="223" t="s">
        <v>42</v>
      </c>
      <c r="Z22" s="297" t="s">
        <v>24</v>
      </c>
      <c r="AA22" s="224" t="s">
        <v>514</v>
      </c>
      <c r="AB22" s="224" t="s">
        <v>514</v>
      </c>
      <c r="AC22" s="224" t="s">
        <v>514</v>
      </c>
      <c r="AD22" s="224" t="s">
        <v>514</v>
      </c>
      <c r="AE22" s="224" t="s">
        <v>514</v>
      </c>
      <c r="AF22" s="224" t="s">
        <v>514</v>
      </c>
      <c r="AG22" s="224" t="s">
        <v>514</v>
      </c>
      <c r="AH22" s="224" t="s">
        <v>514</v>
      </c>
      <c r="AI22" s="224" t="s">
        <v>514</v>
      </c>
      <c r="AJ22" s="224" t="s">
        <v>514</v>
      </c>
      <c r="AK22" s="224" t="s">
        <v>514</v>
      </c>
      <c r="AL22" s="224" t="s">
        <v>514</v>
      </c>
      <c r="AM22" s="224" t="s">
        <v>514</v>
      </c>
      <c r="AN22" s="224" t="s">
        <v>514</v>
      </c>
      <c r="AO22" s="224" t="s">
        <v>514</v>
      </c>
      <c r="AP22" s="224" t="s">
        <v>514</v>
      </c>
      <c r="AQ22" s="224" t="s">
        <v>514</v>
      </c>
      <c r="AR22" s="224" t="s">
        <v>514</v>
      </c>
      <c r="AS22" s="224" t="s">
        <v>514</v>
      </c>
      <c r="AT22" s="224" t="s">
        <v>514</v>
      </c>
      <c r="AU22" s="224" t="s">
        <v>514</v>
      </c>
      <c r="AV22" s="224" t="s">
        <v>514</v>
      </c>
      <c r="AW22" s="224" t="s">
        <v>514</v>
      </c>
      <c r="AX22" s="224" t="s">
        <v>514</v>
      </c>
      <c r="AY22" s="224" t="s">
        <v>514</v>
      </c>
      <c r="AZ22" s="224" t="s">
        <v>514</v>
      </c>
      <c r="BA22" s="224" t="s">
        <v>514</v>
      </c>
      <c r="BB22" s="224" t="s">
        <v>514</v>
      </c>
      <c r="BC22" s="224" t="s">
        <v>514</v>
      </c>
      <c r="BD22" s="224" t="s">
        <v>514</v>
      </c>
      <c r="BE22" s="224" t="s">
        <v>514</v>
      </c>
      <c r="BF22" s="224" t="s">
        <v>514</v>
      </c>
    </row>
    <row r="23" spans="1:58" ht="16" customHeight="1">
      <c r="V23" s="149"/>
      <c r="W23" s="573"/>
      <c r="X23" s="147" t="s">
        <v>43</v>
      </c>
      <c r="Y23" s="223"/>
      <c r="Z23" s="297" t="s">
        <v>24</v>
      </c>
      <c r="AA23" s="224">
        <f>SUM(AA24:AA26)</f>
        <v>158177.96757345548</v>
      </c>
      <c r="AB23" s="224">
        <f t="shared" ref="AB23:BC23" si="4">SUM(AB24:AB26)</f>
        <v>159411.97283755074</v>
      </c>
      <c r="AC23" s="224">
        <f t="shared" si="4"/>
        <v>161843.47058017668</v>
      </c>
      <c r="AD23" s="224">
        <f t="shared" si="4"/>
        <v>168930.57667384922</v>
      </c>
      <c r="AE23" s="224">
        <f t="shared" si="4"/>
        <v>167463.80795816248</v>
      </c>
      <c r="AF23" s="224">
        <f t="shared" si="4"/>
        <v>175410.71373727938</v>
      </c>
      <c r="AG23" s="224">
        <f t="shared" si="4"/>
        <v>174314.44583321881</v>
      </c>
      <c r="AH23" s="224">
        <f t="shared" si="4"/>
        <v>175197.46790696241</v>
      </c>
      <c r="AI23" s="224">
        <f t="shared" si="4"/>
        <v>180551.79900322171</v>
      </c>
      <c r="AJ23" s="224">
        <f t="shared" si="4"/>
        <v>186340.84669503226</v>
      </c>
      <c r="AK23" s="224">
        <f t="shared" si="4"/>
        <v>190257.92887243949</v>
      </c>
      <c r="AL23" s="224">
        <f t="shared" si="4"/>
        <v>188914.22970290831</v>
      </c>
      <c r="AM23" s="224">
        <f t="shared" si="4"/>
        <v>192677.54877009845</v>
      </c>
      <c r="AN23" s="224">
        <f t="shared" si="4"/>
        <v>188800.95379930508</v>
      </c>
      <c r="AO23" s="224">
        <f t="shared" si="4"/>
        <v>193594.05753557713</v>
      </c>
      <c r="AP23" s="224">
        <f t="shared" si="4"/>
        <v>196029.48875534235</v>
      </c>
      <c r="AQ23" s="224">
        <f t="shared" si="4"/>
        <v>187635.38175017739</v>
      </c>
      <c r="AR23" s="224">
        <f t="shared" si="4"/>
        <v>178106.89673535843</v>
      </c>
      <c r="AS23" s="224">
        <f t="shared" si="4"/>
        <v>166598.68224877099</v>
      </c>
      <c r="AT23" s="224">
        <f t="shared" si="4"/>
        <v>156205.73102787172</v>
      </c>
      <c r="AU23" s="224">
        <f t="shared" si="4"/>
        <v>156916.31468002379</v>
      </c>
      <c r="AV23" s="224">
        <f t="shared" si="4"/>
        <v>152728.9692726112</v>
      </c>
      <c r="AW23" s="224">
        <f t="shared" si="4"/>
        <v>145805.13988258207</v>
      </c>
      <c r="AX23" s="224">
        <f t="shared" si="4"/>
        <v>149323.94221908439</v>
      </c>
      <c r="AY23" s="224">
        <f t="shared" si="4"/>
        <v>141935.91782733955</v>
      </c>
      <c r="AZ23" s="224">
        <f t="shared" si="4"/>
        <v>139222.80261541368</v>
      </c>
      <c r="BA23" s="224">
        <f t="shared" si="4"/>
        <v>140899.94961368962</v>
      </c>
      <c r="BB23" s="224">
        <f t="shared" si="4"/>
        <v>144666.61841121851</v>
      </c>
      <c r="BC23" s="224">
        <f t="shared" si="4"/>
        <v>141829.80683777132</v>
      </c>
      <c r="BD23" s="224">
        <f>SUM(BD24:BD26)</f>
        <v>140721.5822380539</v>
      </c>
      <c r="BE23" s="224">
        <f>SUM(BE24:BE26)</f>
        <v>140168.43738890855</v>
      </c>
      <c r="BF23" s="224">
        <f>SUM(BF24:BF26)</f>
        <v>135484.76610569734</v>
      </c>
    </row>
    <row r="24" spans="1:58" ht="16" customHeight="1">
      <c r="V24" s="149"/>
      <c r="W24" s="573"/>
      <c r="Y24" s="223" t="s">
        <v>44</v>
      </c>
      <c r="Z24" s="297" t="s">
        <v>24</v>
      </c>
      <c r="AA24" s="222">
        <v>79068.588563817277</v>
      </c>
      <c r="AB24" s="222">
        <v>78632.503165671384</v>
      </c>
      <c r="AC24" s="222">
        <v>78065.502168465435</v>
      </c>
      <c r="AD24" s="222">
        <v>82253.748021851294</v>
      </c>
      <c r="AE24" s="222">
        <v>83677.381043124711</v>
      </c>
      <c r="AF24" s="222">
        <v>88210.404314969346</v>
      </c>
      <c r="AG24" s="222">
        <v>83879.518818362776</v>
      </c>
      <c r="AH24" s="222">
        <v>88139.650658134982</v>
      </c>
      <c r="AI24" s="222">
        <v>93493.615804341287</v>
      </c>
      <c r="AJ24" s="222">
        <v>97948.087706443941</v>
      </c>
      <c r="AK24" s="222">
        <v>98178.716466706275</v>
      </c>
      <c r="AL24" s="222">
        <v>99678.421859486916</v>
      </c>
      <c r="AM24" s="222">
        <v>101401.35049374179</v>
      </c>
      <c r="AN24" s="222">
        <v>100978.03237982575</v>
      </c>
      <c r="AO24" s="222">
        <v>105349.73602648659</v>
      </c>
      <c r="AP24" s="222">
        <v>105958.30491224988</v>
      </c>
      <c r="AQ24" s="222">
        <v>102899.63477908743</v>
      </c>
      <c r="AR24" s="222">
        <v>93998.838191150571</v>
      </c>
      <c r="AS24" s="222">
        <v>88875.561171381923</v>
      </c>
      <c r="AT24" s="222">
        <v>75697.927878064074</v>
      </c>
      <c r="AU24" s="222">
        <v>74899.683444503098</v>
      </c>
      <c r="AV24" s="222">
        <v>73682.783998208382</v>
      </c>
      <c r="AW24" s="222">
        <v>66992.284205518503</v>
      </c>
      <c r="AX24" s="222">
        <v>74227.518054022745</v>
      </c>
      <c r="AY24" s="222">
        <v>69191.856564560672</v>
      </c>
      <c r="AZ24" s="222">
        <v>67111.283012031578</v>
      </c>
      <c r="BA24" s="222">
        <v>67283.506302049107</v>
      </c>
      <c r="BB24" s="222">
        <v>67349.096849835318</v>
      </c>
      <c r="BC24" s="222">
        <v>74393.098981647534</v>
      </c>
      <c r="BD24" s="222">
        <v>70692.194396388091</v>
      </c>
      <c r="BE24" s="222">
        <v>68805.217781041953</v>
      </c>
      <c r="BF24" s="222">
        <v>68201.890994489891</v>
      </c>
    </row>
    <row r="25" spans="1:58" ht="16" customHeight="1">
      <c r="V25" s="149"/>
      <c r="W25" s="573"/>
      <c r="X25" s="230"/>
      <c r="Y25" s="223" t="s">
        <v>45</v>
      </c>
      <c r="Z25" s="297" t="s">
        <v>24</v>
      </c>
      <c r="AA25" s="222">
        <v>58167.167508504077</v>
      </c>
      <c r="AB25" s="222">
        <v>59301.332402088723</v>
      </c>
      <c r="AC25" s="222">
        <v>62218.053306693371</v>
      </c>
      <c r="AD25" s="222">
        <v>65643.249734996367</v>
      </c>
      <c r="AE25" s="222">
        <v>63833.413322368244</v>
      </c>
      <c r="AF25" s="222">
        <v>67477.227735701628</v>
      </c>
      <c r="AG25" s="222">
        <v>69880.366957828868</v>
      </c>
      <c r="AH25" s="222">
        <v>66730.205120783314</v>
      </c>
      <c r="AI25" s="222">
        <v>66775.264262267563</v>
      </c>
      <c r="AJ25" s="222">
        <v>68588.834743351952</v>
      </c>
      <c r="AK25" s="222">
        <v>72226.24200626128</v>
      </c>
      <c r="AL25" s="222">
        <v>68553.135738847646</v>
      </c>
      <c r="AM25" s="222">
        <v>71334.893190037052</v>
      </c>
      <c r="AN25" s="222">
        <v>67914.862135508389</v>
      </c>
      <c r="AO25" s="222">
        <v>68006.409833997881</v>
      </c>
      <c r="AP25" s="222">
        <v>70395.478550084474</v>
      </c>
      <c r="AQ25" s="222">
        <v>66123.070259378146</v>
      </c>
      <c r="AR25" s="222">
        <v>65403.902026637894</v>
      </c>
      <c r="AS25" s="222">
        <v>61704.132512039883</v>
      </c>
      <c r="AT25" s="222">
        <v>61350.897200800668</v>
      </c>
      <c r="AU25" s="222">
        <v>64216.941912273163</v>
      </c>
      <c r="AV25" s="222">
        <v>62540.928568696123</v>
      </c>
      <c r="AW25" s="222">
        <v>62626.438217539071</v>
      </c>
      <c r="AX25" s="222">
        <v>60319.27447058422</v>
      </c>
      <c r="AY25" s="222">
        <v>58013.755532842843</v>
      </c>
      <c r="AZ25" s="222">
        <v>55391.50902658113</v>
      </c>
      <c r="BA25" s="222">
        <v>55711.740759276734</v>
      </c>
      <c r="BB25" s="222">
        <v>59259.947954539704</v>
      </c>
      <c r="BC25" s="222">
        <v>52156.305071909723</v>
      </c>
      <c r="BD25" s="222">
        <v>53360.723810031515</v>
      </c>
      <c r="BE25" s="222">
        <v>55807.026627280065</v>
      </c>
      <c r="BF25" s="222">
        <v>51572.981537305226</v>
      </c>
    </row>
    <row r="26" spans="1:58" ht="16" customHeight="1">
      <c r="V26" s="149"/>
      <c r="W26" s="573"/>
      <c r="X26" s="230"/>
      <c r="Y26" s="223" t="s">
        <v>46</v>
      </c>
      <c r="Z26" s="297" t="s">
        <v>24</v>
      </c>
      <c r="AA26" s="222">
        <v>20942.211501134112</v>
      </c>
      <c r="AB26" s="222">
        <v>21478.137269790641</v>
      </c>
      <c r="AC26" s="222">
        <v>21559.915105017895</v>
      </c>
      <c r="AD26" s="222">
        <v>21033.578917001578</v>
      </c>
      <c r="AE26" s="222">
        <v>19953.013592669537</v>
      </c>
      <c r="AF26" s="222">
        <v>19723.081686608399</v>
      </c>
      <c r="AG26" s="222">
        <v>20554.56005702716</v>
      </c>
      <c r="AH26" s="222">
        <v>20327.612128044097</v>
      </c>
      <c r="AI26" s="222">
        <v>20282.918936612878</v>
      </c>
      <c r="AJ26" s="222">
        <v>19803.92424523638</v>
      </c>
      <c r="AK26" s="222">
        <v>19852.970399471931</v>
      </c>
      <c r="AL26" s="222">
        <v>20682.672104573747</v>
      </c>
      <c r="AM26" s="222">
        <v>19941.305086319597</v>
      </c>
      <c r="AN26" s="222">
        <v>19908.05928397095</v>
      </c>
      <c r="AO26" s="222">
        <v>20237.911675092673</v>
      </c>
      <c r="AP26" s="222">
        <v>19675.705293007974</v>
      </c>
      <c r="AQ26" s="222">
        <v>18612.676711711825</v>
      </c>
      <c r="AR26" s="222">
        <v>18704.156517569976</v>
      </c>
      <c r="AS26" s="222">
        <v>16018.988565349171</v>
      </c>
      <c r="AT26" s="222">
        <v>19156.90594900697</v>
      </c>
      <c r="AU26" s="222">
        <v>17799.68932324753</v>
      </c>
      <c r="AV26" s="222">
        <v>16505.256705706706</v>
      </c>
      <c r="AW26" s="222">
        <v>16186.417459524509</v>
      </c>
      <c r="AX26" s="222">
        <v>14777.149694477403</v>
      </c>
      <c r="AY26" s="222">
        <v>14730.305729936039</v>
      </c>
      <c r="AZ26" s="222">
        <v>16720.010576800953</v>
      </c>
      <c r="BA26" s="222">
        <v>17904.702552363779</v>
      </c>
      <c r="BB26" s="222">
        <v>18057.5736068435</v>
      </c>
      <c r="BC26" s="222">
        <v>15280.402784214057</v>
      </c>
      <c r="BD26" s="222">
        <v>16668.664031634282</v>
      </c>
      <c r="BE26" s="222">
        <v>15556.192980586549</v>
      </c>
      <c r="BF26" s="222">
        <v>15709.893573902225</v>
      </c>
    </row>
    <row r="27" spans="1:58" ht="16" customHeight="1">
      <c r="V27" s="149"/>
      <c r="W27" s="573"/>
      <c r="X27" s="147" t="s">
        <v>47</v>
      </c>
      <c r="Y27" s="223"/>
      <c r="Z27" s="297" t="s">
        <v>24</v>
      </c>
      <c r="AA27" s="224" t="s">
        <v>514</v>
      </c>
      <c r="AB27" s="224" t="s">
        <v>514</v>
      </c>
      <c r="AC27" s="224" t="s">
        <v>514</v>
      </c>
      <c r="AD27" s="224" t="s">
        <v>514</v>
      </c>
      <c r="AE27" s="224" t="s">
        <v>514</v>
      </c>
      <c r="AF27" s="224" t="s">
        <v>514</v>
      </c>
      <c r="AG27" s="224" t="s">
        <v>514</v>
      </c>
      <c r="AH27" s="224" t="s">
        <v>514</v>
      </c>
      <c r="AI27" s="224" t="s">
        <v>514</v>
      </c>
      <c r="AJ27" s="224" t="s">
        <v>514</v>
      </c>
      <c r="AK27" s="224" t="s">
        <v>514</v>
      </c>
      <c r="AL27" s="224" t="s">
        <v>514</v>
      </c>
      <c r="AM27" s="224" t="s">
        <v>514</v>
      </c>
      <c r="AN27" s="224" t="s">
        <v>514</v>
      </c>
      <c r="AO27" s="224" t="s">
        <v>514</v>
      </c>
      <c r="AP27" s="224" t="s">
        <v>514</v>
      </c>
      <c r="AQ27" s="224" t="s">
        <v>514</v>
      </c>
      <c r="AR27" s="224" t="s">
        <v>514</v>
      </c>
      <c r="AS27" s="224" t="s">
        <v>514</v>
      </c>
      <c r="AT27" s="224" t="s">
        <v>514</v>
      </c>
      <c r="AU27" s="224" t="s">
        <v>514</v>
      </c>
      <c r="AV27" s="224" t="s">
        <v>514</v>
      </c>
      <c r="AW27" s="224" t="s">
        <v>514</v>
      </c>
      <c r="AX27" s="224" t="s">
        <v>514</v>
      </c>
      <c r="AY27" s="224" t="s">
        <v>514</v>
      </c>
      <c r="AZ27" s="224" t="s">
        <v>514</v>
      </c>
      <c r="BA27" s="224" t="s">
        <v>514</v>
      </c>
      <c r="BB27" s="224" t="s">
        <v>514</v>
      </c>
      <c r="BC27" s="224" t="s">
        <v>514</v>
      </c>
      <c r="BD27" s="224" t="s">
        <v>514</v>
      </c>
      <c r="BE27" s="224" t="s">
        <v>514</v>
      </c>
      <c r="BF27" s="224" t="s">
        <v>514</v>
      </c>
    </row>
    <row r="28" spans="1:58" ht="16" customHeight="1">
      <c r="V28" s="149"/>
      <c r="W28" s="573"/>
      <c r="X28" s="231"/>
      <c r="Y28" s="154" t="s">
        <v>48</v>
      </c>
      <c r="Z28" s="297" t="s">
        <v>24</v>
      </c>
      <c r="AA28" s="224" t="s">
        <v>514</v>
      </c>
      <c r="AB28" s="224" t="s">
        <v>514</v>
      </c>
      <c r="AC28" s="224" t="s">
        <v>514</v>
      </c>
      <c r="AD28" s="224" t="s">
        <v>514</v>
      </c>
      <c r="AE28" s="224" t="s">
        <v>514</v>
      </c>
      <c r="AF28" s="224" t="s">
        <v>514</v>
      </c>
      <c r="AG28" s="224" t="s">
        <v>514</v>
      </c>
      <c r="AH28" s="224" t="s">
        <v>514</v>
      </c>
      <c r="AI28" s="224" t="s">
        <v>514</v>
      </c>
      <c r="AJ28" s="224" t="s">
        <v>514</v>
      </c>
      <c r="AK28" s="224" t="s">
        <v>514</v>
      </c>
      <c r="AL28" s="224" t="s">
        <v>514</v>
      </c>
      <c r="AM28" s="224" t="s">
        <v>514</v>
      </c>
      <c r="AN28" s="224" t="s">
        <v>514</v>
      </c>
      <c r="AO28" s="224" t="s">
        <v>514</v>
      </c>
      <c r="AP28" s="224" t="s">
        <v>514</v>
      </c>
      <c r="AQ28" s="224" t="s">
        <v>514</v>
      </c>
      <c r="AR28" s="224" t="s">
        <v>514</v>
      </c>
      <c r="AS28" s="224" t="s">
        <v>514</v>
      </c>
      <c r="AT28" s="224" t="s">
        <v>514</v>
      </c>
      <c r="AU28" s="224" t="s">
        <v>514</v>
      </c>
      <c r="AV28" s="224" t="s">
        <v>514</v>
      </c>
      <c r="AW28" s="224" t="s">
        <v>514</v>
      </c>
      <c r="AX28" s="224" t="s">
        <v>514</v>
      </c>
      <c r="AY28" s="224" t="s">
        <v>514</v>
      </c>
      <c r="AZ28" s="224" t="s">
        <v>514</v>
      </c>
      <c r="BA28" s="224" t="s">
        <v>514</v>
      </c>
      <c r="BB28" s="224" t="s">
        <v>514</v>
      </c>
      <c r="BC28" s="224" t="s">
        <v>514</v>
      </c>
      <c r="BD28" s="224" t="s">
        <v>514</v>
      </c>
      <c r="BE28" s="224" t="s">
        <v>514</v>
      </c>
      <c r="BF28" s="224" t="s">
        <v>514</v>
      </c>
    </row>
    <row r="29" spans="1:58" ht="16" customHeight="1" thickBot="1">
      <c r="V29" s="149"/>
      <c r="W29" s="573"/>
      <c r="X29" s="232"/>
      <c r="Y29" s="101" t="s">
        <v>49</v>
      </c>
      <c r="Z29" s="108" t="s">
        <v>24</v>
      </c>
      <c r="AA29" s="126" t="s">
        <v>514</v>
      </c>
      <c r="AB29" s="126" t="s">
        <v>514</v>
      </c>
      <c r="AC29" s="126" t="s">
        <v>514</v>
      </c>
      <c r="AD29" s="126" t="s">
        <v>514</v>
      </c>
      <c r="AE29" s="126" t="s">
        <v>514</v>
      </c>
      <c r="AF29" s="126" t="s">
        <v>514</v>
      </c>
      <c r="AG29" s="126" t="s">
        <v>514</v>
      </c>
      <c r="AH29" s="126" t="s">
        <v>514</v>
      </c>
      <c r="AI29" s="126" t="s">
        <v>514</v>
      </c>
      <c r="AJ29" s="126" t="s">
        <v>514</v>
      </c>
      <c r="AK29" s="126" t="s">
        <v>514</v>
      </c>
      <c r="AL29" s="126" t="s">
        <v>514</v>
      </c>
      <c r="AM29" s="126" t="s">
        <v>514</v>
      </c>
      <c r="AN29" s="126" t="s">
        <v>514</v>
      </c>
      <c r="AO29" s="126" t="s">
        <v>514</v>
      </c>
      <c r="AP29" s="126" t="s">
        <v>514</v>
      </c>
      <c r="AQ29" s="126" t="s">
        <v>514</v>
      </c>
      <c r="AR29" s="126" t="s">
        <v>514</v>
      </c>
      <c r="AS29" s="126" t="s">
        <v>514</v>
      </c>
      <c r="AT29" s="126" t="s">
        <v>514</v>
      </c>
      <c r="AU29" s="126" t="s">
        <v>514</v>
      </c>
      <c r="AV29" s="126" t="s">
        <v>514</v>
      </c>
      <c r="AW29" s="126" t="s">
        <v>514</v>
      </c>
      <c r="AX29" s="126" t="s">
        <v>514</v>
      </c>
      <c r="AY29" s="126" t="s">
        <v>514</v>
      </c>
      <c r="AZ29" s="126" t="s">
        <v>514</v>
      </c>
      <c r="BA29" s="126" t="s">
        <v>514</v>
      </c>
      <c r="BB29" s="126" t="s">
        <v>514</v>
      </c>
      <c r="BC29" s="126" t="s">
        <v>514</v>
      </c>
      <c r="BD29" s="126" t="s">
        <v>514</v>
      </c>
      <c r="BE29" s="126" t="s">
        <v>514</v>
      </c>
      <c r="BF29" s="126" t="s">
        <v>514</v>
      </c>
    </row>
    <row r="30" spans="1:58" ht="22" customHeight="1" thickTop="1" thickBot="1">
      <c r="V30" s="149"/>
      <c r="W30" s="574"/>
      <c r="X30" s="567" t="s">
        <v>50</v>
      </c>
      <c r="Y30" s="568"/>
      <c r="Z30" s="103" t="s">
        <v>24</v>
      </c>
      <c r="AA30" s="127">
        <f>SUM(AA5,AA9,AA17,AA23,AA27)</f>
        <v>1078663.4709176407</v>
      </c>
      <c r="AB30" s="127">
        <f t="shared" ref="AB30:BC30" si="5">SUM(AB5,AB9,AB17,AB23,AB27)</f>
        <v>1089115.4530235177</v>
      </c>
      <c r="AC30" s="127">
        <f t="shared" si="5"/>
        <v>1097934.7386957044</v>
      </c>
      <c r="AD30" s="127">
        <f t="shared" si="5"/>
        <v>1092404.9861362714</v>
      </c>
      <c r="AE30" s="127">
        <f t="shared" si="5"/>
        <v>1143355.715719667</v>
      </c>
      <c r="AF30" s="127">
        <f t="shared" si="5"/>
        <v>1154838.2850393087</v>
      </c>
      <c r="AG30" s="127">
        <f t="shared" si="5"/>
        <v>1166377.0975401541</v>
      </c>
      <c r="AH30" s="127">
        <f t="shared" si="5"/>
        <v>1160994.7357750584</v>
      </c>
      <c r="AI30" s="127">
        <f t="shared" si="5"/>
        <v>1127279.1610059366</v>
      </c>
      <c r="AJ30" s="127">
        <f t="shared" si="5"/>
        <v>1163721.8893863552</v>
      </c>
      <c r="AK30" s="127">
        <f t="shared" si="5"/>
        <v>1185784.5711547313</v>
      </c>
      <c r="AL30" s="127">
        <f t="shared" si="5"/>
        <v>1173772.3725551795</v>
      </c>
      <c r="AM30" s="127">
        <f t="shared" si="5"/>
        <v>1206307.6632307393</v>
      </c>
      <c r="AN30" s="127">
        <f t="shared" si="5"/>
        <v>1215496.1320839487</v>
      </c>
      <c r="AO30" s="127">
        <f t="shared" si="5"/>
        <v>1211471.5868126478</v>
      </c>
      <c r="AP30" s="127">
        <f t="shared" si="5"/>
        <v>1218316.4786415447</v>
      </c>
      <c r="AQ30" s="127">
        <f t="shared" si="5"/>
        <v>1195732.2580678507</v>
      </c>
      <c r="AR30" s="127">
        <f t="shared" si="5"/>
        <v>1231867.7502377885</v>
      </c>
      <c r="AS30" s="127">
        <f t="shared" si="5"/>
        <v>1164436.7104902442</v>
      </c>
      <c r="AT30" s="127">
        <f t="shared" si="5"/>
        <v>1103503.5418098224</v>
      </c>
      <c r="AU30" s="127">
        <f t="shared" si="5"/>
        <v>1153801.758093565</v>
      </c>
      <c r="AV30" s="127">
        <f t="shared" si="5"/>
        <v>1204735.6326306846</v>
      </c>
      <c r="AW30" s="127">
        <f t="shared" si="5"/>
        <v>1245123.92355203</v>
      </c>
      <c r="AX30" s="127">
        <f t="shared" si="5"/>
        <v>1252764.3797400345</v>
      </c>
      <c r="AY30" s="127">
        <f t="shared" si="5"/>
        <v>1202705.4752080601</v>
      </c>
      <c r="AZ30" s="127">
        <f t="shared" si="5"/>
        <v>1163462.1461730746</v>
      </c>
      <c r="BA30" s="127">
        <f t="shared" si="5"/>
        <v>1143715.9663041071</v>
      </c>
      <c r="BB30" s="127">
        <f t="shared" si="5"/>
        <v>1127565.4898244357</v>
      </c>
      <c r="BC30" s="127">
        <f t="shared" si="5"/>
        <v>1082458.893993255</v>
      </c>
      <c r="BD30" s="127">
        <f>SUM(BD5,BD9,BD17,BD23,BD27)</f>
        <v>1047370.7926142007</v>
      </c>
      <c r="BE30" s="127">
        <f>SUM(BE5,BE9,BE17,BE23,BE27)</f>
        <v>986430.6474106001</v>
      </c>
      <c r="BF30" s="127">
        <f>SUM(BF5,BF9,BF17,BF23,BF27)</f>
        <v>1007257.2312108924</v>
      </c>
    </row>
    <row r="31" spans="1:58" ht="16" customHeight="1" thickTop="1">
      <c r="V31" s="149"/>
      <c r="W31" s="575" t="s">
        <v>51</v>
      </c>
      <c r="X31" s="230" t="s">
        <v>23</v>
      </c>
      <c r="Y31" s="226"/>
      <c r="Z31" s="102" t="s">
        <v>52</v>
      </c>
      <c r="AA31" s="227">
        <f t="shared" ref="AA31:BD31" si="6">SUM(AA32:AA34)</f>
        <v>18.373986208098632</v>
      </c>
      <c r="AB31" s="227">
        <f t="shared" si="6"/>
        <v>17.823108634256023</v>
      </c>
      <c r="AC31" s="227">
        <f t="shared" si="6"/>
        <v>16.554271334518535</v>
      </c>
      <c r="AD31" s="227">
        <f t="shared" si="6"/>
        <v>16.477672648886351</v>
      </c>
      <c r="AE31" s="227">
        <f t="shared" si="6"/>
        <v>16.104312840761747</v>
      </c>
      <c r="AF31" s="227">
        <f t="shared" si="6"/>
        <v>16.007822479916932</v>
      </c>
      <c r="AG31" s="227">
        <f t="shared" si="6"/>
        <v>15.713069411177994</v>
      </c>
      <c r="AH31" s="227">
        <f t="shared" si="6"/>
        <v>13.20168149740258</v>
      </c>
      <c r="AI31" s="227">
        <f t="shared" si="6"/>
        <v>12.367282485799812</v>
      </c>
      <c r="AJ31" s="227">
        <f t="shared" si="6"/>
        <v>12.244600871915285</v>
      </c>
      <c r="AK31" s="227">
        <f t="shared" si="6"/>
        <v>10.533492027599991</v>
      </c>
      <c r="AL31" s="227">
        <f t="shared" si="6"/>
        <v>8.3562521912942351</v>
      </c>
      <c r="AM31" s="227">
        <f t="shared" si="6"/>
        <v>8.2086752063739272</v>
      </c>
      <c r="AN31" s="227">
        <f t="shared" si="6"/>
        <v>8.2067240927590852</v>
      </c>
      <c r="AO31" s="227">
        <f t="shared" si="6"/>
        <v>9.2744342320455946</v>
      </c>
      <c r="AP31" s="227">
        <f t="shared" si="6"/>
        <v>9.9412820427613973</v>
      </c>
      <c r="AQ31" s="227">
        <f t="shared" si="6"/>
        <v>10.501259978723843</v>
      </c>
      <c r="AR31" s="227">
        <f t="shared" si="6"/>
        <v>10.681349810632156</v>
      </c>
      <c r="AS31" s="227">
        <f t="shared" si="6"/>
        <v>10.815681821736138</v>
      </c>
      <c r="AT31" s="227">
        <f t="shared" si="6"/>
        <v>10.310286181942368</v>
      </c>
      <c r="AU31" s="227">
        <f t="shared" si="6"/>
        <v>10.787172605284269</v>
      </c>
      <c r="AV31" s="227">
        <f t="shared" si="6"/>
        <v>11.599412925112935</v>
      </c>
      <c r="AW31" s="227">
        <f t="shared" si="6"/>
        <v>12.01783618124448</v>
      </c>
      <c r="AX31" s="227">
        <f t="shared" si="6"/>
        <v>9.5676887052038389</v>
      </c>
      <c r="AY31" s="227">
        <f t="shared" si="6"/>
        <v>8.9972692494558242</v>
      </c>
      <c r="AZ31" s="227">
        <f t="shared" si="6"/>
        <v>11.074835856344066</v>
      </c>
      <c r="BA31" s="227">
        <f t="shared" si="6"/>
        <v>14.153764304216924</v>
      </c>
      <c r="BB31" s="227">
        <f t="shared" si="6"/>
        <v>15.59402418683076</v>
      </c>
      <c r="BC31" s="227">
        <f t="shared" si="6"/>
        <v>14.953666246310473</v>
      </c>
      <c r="BD31" s="227">
        <f t="shared" si="6"/>
        <v>14.193114402827504</v>
      </c>
      <c r="BE31" s="227">
        <f t="shared" ref="BE31:BF31" si="7">SUM(BE32:BE34)</f>
        <v>16.028823995542819</v>
      </c>
      <c r="BF31" s="227">
        <f t="shared" si="7"/>
        <v>16.13724051600942</v>
      </c>
    </row>
    <row r="32" spans="1:58" ht="16" customHeight="1">
      <c r="A32" s="15" t="s">
        <v>25</v>
      </c>
      <c r="B32" s="15" t="s">
        <v>25</v>
      </c>
      <c r="C32" s="15" t="s">
        <v>25</v>
      </c>
      <c r="D32" s="15" t="s">
        <v>25</v>
      </c>
      <c r="E32" s="15" t="s">
        <v>25</v>
      </c>
      <c r="F32" s="15" t="s">
        <v>25</v>
      </c>
      <c r="G32" s="15" t="s">
        <v>25</v>
      </c>
      <c r="H32" s="15" t="s">
        <v>25</v>
      </c>
      <c r="I32" s="15" t="s">
        <v>25</v>
      </c>
      <c r="J32" s="15" t="s">
        <v>25</v>
      </c>
      <c r="K32" s="15" t="s">
        <v>25</v>
      </c>
      <c r="L32" s="15" t="s">
        <v>25</v>
      </c>
      <c r="M32" s="15" t="s">
        <v>25</v>
      </c>
      <c r="N32" s="15" t="s">
        <v>25</v>
      </c>
      <c r="O32" s="15" t="s">
        <v>25</v>
      </c>
      <c r="P32" s="15" t="s">
        <v>25</v>
      </c>
      <c r="Q32" s="15" t="s">
        <v>25</v>
      </c>
      <c r="R32" s="15" t="s">
        <v>25</v>
      </c>
      <c r="S32" s="15" t="s">
        <v>25</v>
      </c>
      <c r="T32" s="15" t="s">
        <v>25</v>
      </c>
      <c r="U32" s="15" t="s">
        <v>25</v>
      </c>
      <c r="V32" s="149"/>
      <c r="W32" s="573"/>
      <c r="Y32" s="154" t="s">
        <v>26</v>
      </c>
      <c r="Z32" s="102" t="s">
        <v>52</v>
      </c>
      <c r="AA32" s="228">
        <v>0.82251851023915423</v>
      </c>
      <c r="AB32" s="228">
        <v>0.87431947113566044</v>
      </c>
      <c r="AC32" s="228">
        <v>0.90424403646766471</v>
      </c>
      <c r="AD32" s="228">
        <v>0.89491357670968086</v>
      </c>
      <c r="AE32" s="228">
        <v>1.0017951001368659</v>
      </c>
      <c r="AF32" s="228">
        <v>1.0162936867949861</v>
      </c>
      <c r="AG32" s="228">
        <v>1.0710474783636743</v>
      </c>
      <c r="AH32" s="228">
        <v>1.1382605920736106</v>
      </c>
      <c r="AI32" s="228">
        <v>1.1968594661818961</v>
      </c>
      <c r="AJ32" s="228">
        <v>1.3250457462398122</v>
      </c>
      <c r="AK32" s="228">
        <v>1.3059566922022741</v>
      </c>
      <c r="AL32" s="228">
        <v>1.243855996751958</v>
      </c>
      <c r="AM32" s="228">
        <v>1.2463002320958771</v>
      </c>
      <c r="AN32" s="228">
        <v>1.246335579971003</v>
      </c>
      <c r="AO32" s="228">
        <v>1.1551552224246791</v>
      </c>
      <c r="AP32" s="228">
        <v>1.2101985342458628</v>
      </c>
      <c r="AQ32" s="228">
        <v>1.1773720572308997</v>
      </c>
      <c r="AR32" s="228">
        <v>1.2471278589281187</v>
      </c>
      <c r="AS32" s="228">
        <v>1.1531373351031822</v>
      </c>
      <c r="AT32" s="228">
        <v>1.0920332031812832</v>
      </c>
      <c r="AU32" s="228">
        <v>1.18665703734122</v>
      </c>
      <c r="AV32" s="228">
        <v>4.4952011113647483</v>
      </c>
      <c r="AW32" s="228">
        <v>5.0190717006238543</v>
      </c>
      <c r="AX32" s="228">
        <v>3.6088569059067801</v>
      </c>
      <c r="AY32" s="228">
        <v>3.3585771947141363</v>
      </c>
      <c r="AZ32" s="228">
        <v>5.6282810040838465</v>
      </c>
      <c r="BA32" s="228">
        <v>8.4516956056876928</v>
      </c>
      <c r="BB32" s="228">
        <v>10.333937500721179</v>
      </c>
      <c r="BC32" s="228">
        <v>9.9239467930629477</v>
      </c>
      <c r="BD32" s="228">
        <v>9.2925578911121036</v>
      </c>
      <c r="BE32" s="228">
        <v>11.599306229056463</v>
      </c>
      <c r="BF32" s="228">
        <v>11.664633706694016</v>
      </c>
    </row>
    <row r="33" spans="1:58" ht="16" customHeight="1">
      <c r="A33" s="15" t="s">
        <v>25</v>
      </c>
      <c r="B33" s="15" t="s">
        <v>25</v>
      </c>
      <c r="C33" s="15" t="s">
        <v>25</v>
      </c>
      <c r="D33" s="15" t="s">
        <v>25</v>
      </c>
      <c r="E33" s="15" t="s">
        <v>25</v>
      </c>
      <c r="F33" s="15" t="s">
        <v>25</v>
      </c>
      <c r="G33" s="15" t="s">
        <v>25</v>
      </c>
      <c r="H33" s="15" t="s">
        <v>25</v>
      </c>
      <c r="I33" s="15" t="s">
        <v>25</v>
      </c>
      <c r="J33" s="15" t="s">
        <v>25</v>
      </c>
      <c r="K33" s="15" t="s">
        <v>25</v>
      </c>
      <c r="L33" s="15" t="s">
        <v>25</v>
      </c>
      <c r="M33" s="15" t="s">
        <v>25</v>
      </c>
      <c r="N33" s="15" t="s">
        <v>25</v>
      </c>
      <c r="O33" s="15" t="s">
        <v>25</v>
      </c>
      <c r="P33" s="15" t="s">
        <v>25</v>
      </c>
      <c r="Q33" s="15" t="s">
        <v>25</v>
      </c>
      <c r="R33" s="15" t="s">
        <v>25</v>
      </c>
      <c r="S33" s="15" t="s">
        <v>25</v>
      </c>
      <c r="T33" s="15" t="s">
        <v>25</v>
      </c>
      <c r="U33" s="15" t="s">
        <v>25</v>
      </c>
      <c r="V33" s="149"/>
      <c r="W33" s="573"/>
      <c r="X33" s="230"/>
      <c r="Y33" s="154" t="s">
        <v>27</v>
      </c>
      <c r="Z33" s="297" t="s">
        <v>52</v>
      </c>
      <c r="AA33" s="228">
        <v>9.4438358140754589E-2</v>
      </c>
      <c r="AB33" s="228">
        <v>9.9324028747545035E-2</v>
      </c>
      <c r="AC33" s="228">
        <v>0.10254004201484422</v>
      </c>
      <c r="AD33" s="228">
        <v>0.10815288442146256</v>
      </c>
      <c r="AE33" s="228">
        <v>0.10984764932392392</v>
      </c>
      <c r="AF33" s="228">
        <v>0.11346495036127051</v>
      </c>
      <c r="AG33" s="228">
        <v>0.12259051135498053</v>
      </c>
      <c r="AH33" s="228">
        <v>0.1325370323273706</v>
      </c>
      <c r="AI33" s="228">
        <v>0.12620791975646997</v>
      </c>
      <c r="AJ33" s="228">
        <v>0.13250239585244583</v>
      </c>
      <c r="AK33" s="228">
        <v>0.22218816199112484</v>
      </c>
      <c r="AL33" s="228">
        <v>0.29918869547897708</v>
      </c>
      <c r="AM33" s="228">
        <v>0.39423444658403545</v>
      </c>
      <c r="AN33" s="228">
        <v>0.75465057507254329</v>
      </c>
      <c r="AO33" s="228">
        <v>1.285157035704088</v>
      </c>
      <c r="AP33" s="228">
        <v>1.5134422701214845</v>
      </c>
      <c r="AQ33" s="228">
        <v>1.9423848330779583</v>
      </c>
      <c r="AR33" s="228">
        <v>1.9622391570213695</v>
      </c>
      <c r="AS33" s="228">
        <v>2.414452087114598</v>
      </c>
      <c r="AT33" s="228">
        <v>2.4192961834700477</v>
      </c>
      <c r="AU33" s="228">
        <v>2.497479511722887</v>
      </c>
      <c r="AV33" s="228">
        <v>0.11846396204358001</v>
      </c>
      <c r="AW33" s="228">
        <v>0.11533766838501347</v>
      </c>
      <c r="AX33" s="228">
        <v>0.1215366865622146</v>
      </c>
      <c r="AY33" s="228">
        <v>0.11467750438316182</v>
      </c>
      <c r="AZ33" s="228">
        <v>0.20633331128036275</v>
      </c>
      <c r="BA33" s="228">
        <v>0.25618717808759955</v>
      </c>
      <c r="BB33" s="228">
        <v>0.32181513733974654</v>
      </c>
      <c r="BC33" s="228">
        <v>0.33722030386556423</v>
      </c>
      <c r="BD33" s="228">
        <v>0.32988445196000254</v>
      </c>
      <c r="BE33" s="228">
        <v>0.25828469366586915</v>
      </c>
      <c r="BF33" s="228">
        <v>0.27687309574929658</v>
      </c>
    </row>
    <row r="34" spans="1:58" ht="17">
      <c r="A34" s="15" t="s">
        <v>25</v>
      </c>
      <c r="B34" s="15" t="s">
        <v>25</v>
      </c>
      <c r="C34" s="15" t="s">
        <v>25</v>
      </c>
      <c r="D34" s="15" t="s">
        <v>25</v>
      </c>
      <c r="E34" s="15" t="s">
        <v>25</v>
      </c>
      <c r="F34" s="15" t="s">
        <v>25</v>
      </c>
      <c r="G34" s="15" t="s">
        <v>25</v>
      </c>
      <c r="H34" s="15" t="s">
        <v>25</v>
      </c>
      <c r="I34" s="15" t="s">
        <v>25</v>
      </c>
      <c r="J34" s="15" t="s">
        <v>25</v>
      </c>
      <c r="K34" s="15" t="s">
        <v>25</v>
      </c>
      <c r="L34" s="15" t="s">
        <v>25</v>
      </c>
      <c r="M34" s="15" t="s">
        <v>25</v>
      </c>
      <c r="N34" s="15" t="s">
        <v>25</v>
      </c>
      <c r="O34" s="15" t="s">
        <v>25</v>
      </c>
      <c r="P34" s="15" t="s">
        <v>25</v>
      </c>
      <c r="Q34" s="15" t="s">
        <v>25</v>
      </c>
      <c r="R34" s="15" t="s">
        <v>25</v>
      </c>
      <c r="S34" s="15" t="s">
        <v>25</v>
      </c>
      <c r="T34" s="15" t="s">
        <v>25</v>
      </c>
      <c r="U34" s="15" t="s">
        <v>25</v>
      </c>
      <c r="V34" s="149"/>
      <c r="W34" s="573"/>
      <c r="X34" s="230"/>
      <c r="Y34" s="154" t="s">
        <v>28</v>
      </c>
      <c r="Z34" s="297" t="s">
        <v>52</v>
      </c>
      <c r="AA34" s="228">
        <v>17.457029339718723</v>
      </c>
      <c r="AB34" s="228">
        <v>16.849465134372817</v>
      </c>
      <c r="AC34" s="228">
        <v>15.547487256036026</v>
      </c>
      <c r="AD34" s="228">
        <v>15.474606187755207</v>
      </c>
      <c r="AE34" s="228">
        <v>14.992670091300957</v>
      </c>
      <c r="AF34" s="228">
        <v>14.878063842760675</v>
      </c>
      <c r="AG34" s="228">
        <v>14.519431421459339</v>
      </c>
      <c r="AH34" s="228">
        <v>11.9308838730016</v>
      </c>
      <c r="AI34" s="228">
        <v>11.044215099861447</v>
      </c>
      <c r="AJ34" s="228">
        <v>10.787052729823026</v>
      </c>
      <c r="AK34" s="228">
        <v>9.0053471734065926</v>
      </c>
      <c r="AL34" s="228">
        <v>6.8132074990633003</v>
      </c>
      <c r="AM34" s="228">
        <v>6.5681405276940152</v>
      </c>
      <c r="AN34" s="228">
        <v>6.2057379377155399</v>
      </c>
      <c r="AO34" s="228">
        <v>6.8341219739168277</v>
      </c>
      <c r="AP34" s="228">
        <v>7.2176412383940498</v>
      </c>
      <c r="AQ34" s="228">
        <v>7.381503088414985</v>
      </c>
      <c r="AR34" s="228">
        <v>7.4719827946826669</v>
      </c>
      <c r="AS34" s="228">
        <v>7.2480923995183586</v>
      </c>
      <c r="AT34" s="228">
        <v>6.798956795291037</v>
      </c>
      <c r="AU34" s="228">
        <v>7.1030360562201631</v>
      </c>
      <c r="AV34" s="228">
        <v>6.9857478517046063</v>
      </c>
      <c r="AW34" s="228">
        <v>6.8834268122356113</v>
      </c>
      <c r="AX34" s="228">
        <v>5.8372951127348447</v>
      </c>
      <c r="AY34" s="228">
        <v>5.5240145503585261</v>
      </c>
      <c r="AZ34" s="228">
        <v>5.2402215409798556</v>
      </c>
      <c r="BA34" s="228">
        <v>5.4458815204416302</v>
      </c>
      <c r="BB34" s="228">
        <v>4.9382715487698352</v>
      </c>
      <c r="BC34" s="228">
        <v>4.6924991493819617</v>
      </c>
      <c r="BD34" s="228">
        <v>4.5706720597553989</v>
      </c>
      <c r="BE34" s="228">
        <v>4.1712330728204865</v>
      </c>
      <c r="BF34" s="228">
        <v>4.1957337135661099</v>
      </c>
    </row>
    <row r="35" spans="1:58" ht="16" customHeight="1">
      <c r="V35" s="149"/>
      <c r="W35" s="573"/>
      <c r="X35" s="147" t="s">
        <v>29</v>
      </c>
      <c r="Y35" s="154"/>
      <c r="Z35" s="297" t="s">
        <v>52</v>
      </c>
      <c r="AA35" s="228">
        <f t="shared" ref="AA35:BD35" si="8">SUM(AA36:AA42)</f>
        <v>14.3905283636762</v>
      </c>
      <c r="AB35" s="228">
        <f t="shared" si="8"/>
        <v>14.286916398412108</v>
      </c>
      <c r="AC35" s="228">
        <f t="shared" si="8"/>
        <v>14.189834156997504</v>
      </c>
      <c r="AD35" s="228">
        <f t="shared" si="8"/>
        <v>14.374663271622804</v>
      </c>
      <c r="AE35" s="228">
        <f t="shared" si="8"/>
        <v>14.757522453247446</v>
      </c>
      <c r="AF35" s="228">
        <f t="shared" si="8"/>
        <v>15.138864487809965</v>
      </c>
      <c r="AG35" s="228">
        <f t="shared" si="8"/>
        <v>15.838795697557035</v>
      </c>
      <c r="AH35" s="228">
        <f t="shared" si="8"/>
        <v>15.149061488698287</v>
      </c>
      <c r="AI35" s="228">
        <f t="shared" si="8"/>
        <v>13.685563939535498</v>
      </c>
      <c r="AJ35" s="228">
        <f t="shared" si="8"/>
        <v>13.325830853414143</v>
      </c>
      <c r="AK35" s="228">
        <f t="shared" si="8"/>
        <v>14.81993811407499</v>
      </c>
      <c r="AL35" s="228">
        <f t="shared" si="8"/>
        <v>14.359428606993006</v>
      </c>
      <c r="AM35" s="228">
        <f t="shared" si="8"/>
        <v>15.228383685696958</v>
      </c>
      <c r="AN35" s="228">
        <f t="shared" si="8"/>
        <v>16.624770675291941</v>
      </c>
      <c r="AO35" s="228">
        <f t="shared" si="8"/>
        <v>17.418790308100348</v>
      </c>
      <c r="AP35" s="228">
        <f t="shared" si="8"/>
        <v>17.681041569234125</v>
      </c>
      <c r="AQ35" s="228">
        <f t="shared" si="8"/>
        <v>18.823351985940231</v>
      </c>
      <c r="AR35" s="228">
        <f t="shared" si="8"/>
        <v>20.351394162891168</v>
      </c>
      <c r="AS35" s="228">
        <f t="shared" si="8"/>
        <v>20.238774977111305</v>
      </c>
      <c r="AT35" s="228">
        <f t="shared" si="8"/>
        <v>19.943851601530689</v>
      </c>
      <c r="AU35" s="228">
        <f t="shared" si="8"/>
        <v>21.515681251062922</v>
      </c>
      <c r="AV35" s="228">
        <f t="shared" si="8"/>
        <v>17.545075960032619</v>
      </c>
      <c r="AW35" s="228">
        <f t="shared" si="8"/>
        <v>18.580055921435683</v>
      </c>
      <c r="AX35" s="228">
        <f t="shared" si="8"/>
        <v>19.815221758548063</v>
      </c>
      <c r="AY35" s="228">
        <f t="shared" si="8"/>
        <v>20.736069708495322</v>
      </c>
      <c r="AZ35" s="228">
        <f t="shared" si="8"/>
        <v>21.0401696154211</v>
      </c>
      <c r="BA35" s="228">
        <f t="shared" si="8"/>
        <v>21.590582475901623</v>
      </c>
      <c r="BB35" s="228">
        <f t="shared" si="8"/>
        <v>22.529588182360609</v>
      </c>
      <c r="BC35" s="228">
        <f t="shared" si="8"/>
        <v>22.703111373078446</v>
      </c>
      <c r="BD35" s="228">
        <f t="shared" si="8"/>
        <v>22.707809813463541</v>
      </c>
      <c r="BE35" s="228">
        <f t="shared" ref="BE35:BF35" si="9">SUM(BE36:BE42)</f>
        <v>21.205248882349117</v>
      </c>
      <c r="BF35" s="228">
        <f t="shared" si="9"/>
        <v>21.876897311392128</v>
      </c>
    </row>
    <row r="36" spans="1:58" ht="16" customHeight="1">
      <c r="A36" s="15" t="s">
        <v>25</v>
      </c>
      <c r="B36" s="15" t="s">
        <v>25</v>
      </c>
      <c r="C36" s="15" t="s">
        <v>25</v>
      </c>
      <c r="D36" s="15" t="s">
        <v>25</v>
      </c>
      <c r="E36" s="15" t="s">
        <v>25</v>
      </c>
      <c r="F36" s="15" t="s">
        <v>25</v>
      </c>
      <c r="G36" s="15" t="s">
        <v>25</v>
      </c>
      <c r="H36" s="15" t="s">
        <v>25</v>
      </c>
      <c r="I36" s="15" t="s">
        <v>25</v>
      </c>
      <c r="J36" s="15" t="s">
        <v>25</v>
      </c>
      <c r="K36" s="15" t="s">
        <v>25</v>
      </c>
      <c r="L36" s="15" t="s">
        <v>25</v>
      </c>
      <c r="M36" s="15" t="s">
        <v>25</v>
      </c>
      <c r="N36" s="15" t="s">
        <v>25</v>
      </c>
      <c r="O36" s="15" t="s">
        <v>25</v>
      </c>
      <c r="P36" s="15" t="s">
        <v>25</v>
      </c>
      <c r="Q36" s="15" t="s">
        <v>25</v>
      </c>
      <c r="R36" s="15" t="s">
        <v>25</v>
      </c>
      <c r="S36" s="15" t="s">
        <v>25</v>
      </c>
      <c r="T36" s="15" t="s">
        <v>25</v>
      </c>
      <c r="U36" s="15" t="s">
        <v>25</v>
      </c>
      <c r="V36" s="149"/>
      <c r="W36" s="573"/>
      <c r="Y36" s="154" t="s">
        <v>30</v>
      </c>
      <c r="Z36" s="297" t="s">
        <v>52</v>
      </c>
      <c r="AA36" s="228">
        <v>4.6649566031350647</v>
      </c>
      <c r="AB36" s="228">
        <v>4.4351399671244112</v>
      </c>
      <c r="AC36" s="228">
        <v>4.0913042322747231</v>
      </c>
      <c r="AD36" s="228">
        <v>4.1130603686358542</v>
      </c>
      <c r="AE36" s="228">
        <v>4.3011846975047412</v>
      </c>
      <c r="AF36" s="228">
        <v>4.2840754648037231</v>
      </c>
      <c r="AG36" s="228">
        <v>4.1874792474851912</v>
      </c>
      <c r="AH36" s="228">
        <v>4.2362421082679811</v>
      </c>
      <c r="AI36" s="228">
        <v>3.9953468317059477</v>
      </c>
      <c r="AJ36" s="228">
        <v>4.1636727254679542</v>
      </c>
      <c r="AK36" s="228">
        <v>5.0265966834841915</v>
      </c>
      <c r="AL36" s="228">
        <v>5.4320420693558891</v>
      </c>
      <c r="AM36" s="228">
        <v>6.1557012720705835</v>
      </c>
      <c r="AN36" s="228">
        <v>6.6663423019162282</v>
      </c>
      <c r="AO36" s="228">
        <v>7.0909553612134832</v>
      </c>
      <c r="AP36" s="228">
        <v>7.0284375570666695</v>
      </c>
      <c r="AQ36" s="228">
        <v>7.7089230656270127</v>
      </c>
      <c r="AR36" s="228">
        <v>8.4750745033245494</v>
      </c>
      <c r="AS36" s="228">
        <v>8.0619975318806105</v>
      </c>
      <c r="AT36" s="228">
        <v>7.8688915868145193</v>
      </c>
      <c r="AU36" s="228">
        <v>9.1860906231423751</v>
      </c>
      <c r="AV36" s="228">
        <v>6.2039946784045483</v>
      </c>
      <c r="AW36" s="228">
        <v>6.5719854982302053</v>
      </c>
      <c r="AX36" s="228">
        <v>6.8350775646576274</v>
      </c>
      <c r="AY36" s="228">
        <v>7.0793943591976074</v>
      </c>
      <c r="AZ36" s="228">
        <v>7.81626989746802</v>
      </c>
      <c r="BA36" s="228">
        <v>8.5650280779811165</v>
      </c>
      <c r="BB36" s="228">
        <v>9.1264577761799739</v>
      </c>
      <c r="BC36" s="228">
        <v>9.1035077669352376</v>
      </c>
      <c r="BD36" s="228">
        <v>9.1229468601829495</v>
      </c>
      <c r="BE36" s="228">
        <v>7.8533356449802074</v>
      </c>
      <c r="BF36" s="228">
        <v>8.7139498169365304</v>
      </c>
    </row>
    <row r="37" spans="1:58" ht="16" customHeight="1">
      <c r="A37" s="15" t="s">
        <v>25</v>
      </c>
      <c r="B37" s="15" t="s">
        <v>25</v>
      </c>
      <c r="C37" s="15" t="s">
        <v>25</v>
      </c>
      <c r="D37" s="15" t="s">
        <v>25</v>
      </c>
      <c r="E37" s="15" t="s">
        <v>25</v>
      </c>
      <c r="F37" s="15" t="s">
        <v>25</v>
      </c>
      <c r="G37" s="15" t="s">
        <v>25</v>
      </c>
      <c r="H37" s="15" t="s">
        <v>25</v>
      </c>
      <c r="I37" s="15" t="s">
        <v>25</v>
      </c>
      <c r="J37" s="15" t="s">
        <v>25</v>
      </c>
      <c r="K37" s="15" t="s">
        <v>25</v>
      </c>
      <c r="L37" s="15" t="s">
        <v>25</v>
      </c>
      <c r="M37" s="15" t="s">
        <v>25</v>
      </c>
      <c r="N37" s="15" t="s">
        <v>25</v>
      </c>
      <c r="O37" s="15" t="s">
        <v>25</v>
      </c>
      <c r="P37" s="15" t="s">
        <v>25</v>
      </c>
      <c r="Q37" s="15" t="s">
        <v>25</v>
      </c>
      <c r="R37" s="15" t="s">
        <v>25</v>
      </c>
      <c r="S37" s="15" t="s">
        <v>25</v>
      </c>
      <c r="T37" s="15" t="s">
        <v>25</v>
      </c>
      <c r="U37" s="15" t="s">
        <v>25</v>
      </c>
      <c r="V37" s="149"/>
      <c r="W37" s="573"/>
      <c r="X37" s="230"/>
      <c r="Y37" s="223" t="s">
        <v>31</v>
      </c>
      <c r="Z37" s="297" t="s">
        <v>52</v>
      </c>
      <c r="AA37" s="228">
        <v>0.38967212083988462</v>
      </c>
      <c r="AB37" s="228">
        <v>0.36010148889540644</v>
      </c>
      <c r="AC37" s="228">
        <v>0.32600563313975561</v>
      </c>
      <c r="AD37" s="228">
        <v>0.3253393406853145</v>
      </c>
      <c r="AE37" s="228">
        <v>0.33231375923608464</v>
      </c>
      <c r="AF37" s="228">
        <v>0.36102707345303564</v>
      </c>
      <c r="AG37" s="228">
        <v>0.28574043155048917</v>
      </c>
      <c r="AH37" s="228">
        <v>0.29940676171111946</v>
      </c>
      <c r="AI37" s="228">
        <v>0.29957325864905715</v>
      </c>
      <c r="AJ37" s="228">
        <v>0.31125927443276241</v>
      </c>
      <c r="AK37" s="228">
        <v>0.29343518201576357</v>
      </c>
      <c r="AL37" s="228">
        <v>0.2769708891435092</v>
      </c>
      <c r="AM37" s="228">
        <v>0.2414863961726581</v>
      </c>
      <c r="AN37" s="228">
        <v>0.2589829373620256</v>
      </c>
      <c r="AO37" s="228">
        <v>0.24699704058124458</v>
      </c>
      <c r="AP37" s="228">
        <v>0.22554440836081951</v>
      </c>
      <c r="AQ37" s="228">
        <v>0.22334330207458386</v>
      </c>
      <c r="AR37" s="228">
        <v>0.21322387552910776</v>
      </c>
      <c r="AS37" s="228">
        <v>0.20138341517596542</v>
      </c>
      <c r="AT37" s="228">
        <v>0.18565760082542482</v>
      </c>
      <c r="AU37" s="228">
        <v>0.18193429136211964</v>
      </c>
      <c r="AV37" s="228">
        <v>0.22648279374215702</v>
      </c>
      <c r="AW37" s="228">
        <v>0.24694773378944349</v>
      </c>
      <c r="AX37" s="228">
        <v>0.24129170464030819</v>
      </c>
      <c r="AY37" s="228">
        <v>0.24535810421187693</v>
      </c>
      <c r="AZ37" s="228">
        <v>0.24065032297719771</v>
      </c>
      <c r="BA37" s="228">
        <v>0.27399395400785131</v>
      </c>
      <c r="BB37" s="228">
        <v>0.26601346200418963</v>
      </c>
      <c r="BC37" s="228">
        <v>0.28416292575281321</v>
      </c>
      <c r="BD37" s="228">
        <v>0.24222325686860569</v>
      </c>
      <c r="BE37" s="228">
        <v>0.23458000904658266</v>
      </c>
      <c r="BF37" s="228">
        <v>0.26435848792750505</v>
      </c>
    </row>
    <row r="38" spans="1:58" ht="16" customHeight="1">
      <c r="A38" s="15" t="s">
        <v>25</v>
      </c>
      <c r="B38" s="15" t="s">
        <v>25</v>
      </c>
      <c r="C38" s="15" t="s">
        <v>25</v>
      </c>
      <c r="D38" s="15" t="s">
        <v>25</v>
      </c>
      <c r="E38" s="15" t="s">
        <v>25</v>
      </c>
      <c r="F38" s="15" t="s">
        <v>25</v>
      </c>
      <c r="G38" s="15" t="s">
        <v>25</v>
      </c>
      <c r="H38" s="15" t="s">
        <v>25</v>
      </c>
      <c r="I38" s="15" t="s">
        <v>25</v>
      </c>
      <c r="J38" s="15" t="s">
        <v>25</v>
      </c>
      <c r="K38" s="15" t="s">
        <v>25</v>
      </c>
      <c r="L38" s="15" t="s">
        <v>25</v>
      </c>
      <c r="M38" s="15" t="s">
        <v>25</v>
      </c>
      <c r="N38" s="15" t="s">
        <v>25</v>
      </c>
      <c r="O38" s="15" t="s">
        <v>25</v>
      </c>
      <c r="P38" s="15" t="s">
        <v>25</v>
      </c>
      <c r="Q38" s="15" t="s">
        <v>25</v>
      </c>
      <c r="R38" s="15" t="s">
        <v>25</v>
      </c>
      <c r="S38" s="15" t="s">
        <v>25</v>
      </c>
      <c r="T38" s="15" t="s">
        <v>25</v>
      </c>
      <c r="U38" s="15" t="s">
        <v>25</v>
      </c>
      <c r="V38" s="149"/>
      <c r="W38" s="573"/>
      <c r="X38" s="230"/>
      <c r="Y38" s="223" t="s">
        <v>32</v>
      </c>
      <c r="Z38" s="297" t="s">
        <v>52</v>
      </c>
      <c r="AA38" s="228">
        <v>0.31427875775177727</v>
      </c>
      <c r="AB38" s="228">
        <v>0.339455890283131</v>
      </c>
      <c r="AC38" s="228">
        <v>0.35820092855922453</v>
      </c>
      <c r="AD38" s="228">
        <v>0.34533120547954671</v>
      </c>
      <c r="AE38" s="228">
        <v>0.33906327194533903</v>
      </c>
      <c r="AF38" s="228">
        <v>0.32209867775740397</v>
      </c>
      <c r="AG38" s="228">
        <v>0.341460255296682</v>
      </c>
      <c r="AH38" s="228">
        <v>0.33022278141476524</v>
      </c>
      <c r="AI38" s="228">
        <v>0.29093195275220013</v>
      </c>
      <c r="AJ38" s="228">
        <v>0.29607550780934744</v>
      </c>
      <c r="AK38" s="228">
        <v>0.4927739462596748</v>
      </c>
      <c r="AL38" s="228">
        <v>0.63256562180464837</v>
      </c>
      <c r="AM38" s="228">
        <v>0.77230859871356738</v>
      </c>
      <c r="AN38" s="228">
        <v>0.88635548187788704</v>
      </c>
      <c r="AO38" s="228">
        <v>1.0942081852231338</v>
      </c>
      <c r="AP38" s="228">
        <v>1.2651914394542167</v>
      </c>
      <c r="AQ38" s="228">
        <v>1.4845185080586891</v>
      </c>
      <c r="AR38" s="228">
        <v>1.9069918155386893</v>
      </c>
      <c r="AS38" s="228">
        <v>1.9812662436607913</v>
      </c>
      <c r="AT38" s="228">
        <v>2.1235857101846891</v>
      </c>
      <c r="AU38" s="228">
        <v>2.3812675589185561</v>
      </c>
      <c r="AV38" s="228">
        <v>0.9445862707452386</v>
      </c>
      <c r="AW38" s="228">
        <v>0.86678983223278372</v>
      </c>
      <c r="AX38" s="228">
        <v>0.87483815387819208</v>
      </c>
      <c r="AY38" s="228">
        <v>0.77960816504499342</v>
      </c>
      <c r="AZ38" s="228">
        <v>0.71822208537424981</v>
      </c>
      <c r="BA38" s="228">
        <v>0.66575776455019109</v>
      </c>
      <c r="BB38" s="228">
        <v>0.63674073635398765</v>
      </c>
      <c r="BC38" s="228">
        <v>0.67724906512876482</v>
      </c>
      <c r="BD38" s="228">
        <v>0.62931989409168476</v>
      </c>
      <c r="BE38" s="228">
        <v>0.63349520594337583</v>
      </c>
      <c r="BF38" s="228">
        <v>0.66131230008036468</v>
      </c>
    </row>
    <row r="39" spans="1:58" ht="16" customHeight="1">
      <c r="A39" s="15" t="s">
        <v>25</v>
      </c>
      <c r="B39" s="15" t="s">
        <v>25</v>
      </c>
      <c r="C39" s="15" t="s">
        <v>25</v>
      </c>
      <c r="D39" s="15" t="s">
        <v>25</v>
      </c>
      <c r="E39" s="15" t="s">
        <v>25</v>
      </c>
      <c r="F39" s="15" t="s">
        <v>25</v>
      </c>
      <c r="G39" s="15" t="s">
        <v>25</v>
      </c>
      <c r="H39" s="15" t="s">
        <v>25</v>
      </c>
      <c r="I39" s="15" t="s">
        <v>25</v>
      </c>
      <c r="J39" s="15" t="s">
        <v>25</v>
      </c>
      <c r="K39" s="15" t="s">
        <v>25</v>
      </c>
      <c r="L39" s="15" t="s">
        <v>25</v>
      </c>
      <c r="M39" s="15" t="s">
        <v>25</v>
      </c>
      <c r="N39" s="15" t="s">
        <v>25</v>
      </c>
      <c r="O39" s="15" t="s">
        <v>25</v>
      </c>
      <c r="P39" s="15" t="s">
        <v>25</v>
      </c>
      <c r="Q39" s="15" t="s">
        <v>25</v>
      </c>
      <c r="R39" s="15" t="s">
        <v>25</v>
      </c>
      <c r="S39" s="15" t="s">
        <v>25</v>
      </c>
      <c r="T39" s="15" t="s">
        <v>25</v>
      </c>
      <c r="U39" s="15" t="s">
        <v>25</v>
      </c>
      <c r="V39" s="149"/>
      <c r="W39" s="573"/>
      <c r="X39" s="230"/>
      <c r="Y39" s="223" t="s">
        <v>33</v>
      </c>
      <c r="Z39" s="297" t="s">
        <v>52</v>
      </c>
      <c r="AA39" s="228">
        <v>1.0555353668879248</v>
      </c>
      <c r="AB39" s="228">
        <v>1.0661411185379208</v>
      </c>
      <c r="AC39" s="228">
        <v>1.0491311033451194</v>
      </c>
      <c r="AD39" s="228">
        <v>1.0073810239012606</v>
      </c>
      <c r="AE39" s="228">
        <v>1.0169965090545519</v>
      </c>
      <c r="AF39" s="228">
        <v>1.0612442299864371</v>
      </c>
      <c r="AG39" s="228">
        <v>1.0705485368262726</v>
      </c>
      <c r="AH39" s="228">
        <v>1.0973916377963968</v>
      </c>
      <c r="AI39" s="228">
        <v>1.0234887895892271</v>
      </c>
      <c r="AJ39" s="228">
        <v>1.0583662932695357</v>
      </c>
      <c r="AK39" s="228">
        <v>1.1296426001286728</v>
      </c>
      <c r="AL39" s="228">
        <v>1.0658151329138996</v>
      </c>
      <c r="AM39" s="228">
        <v>1.1223233271168125</v>
      </c>
      <c r="AN39" s="228">
        <v>1.1629474383695741</v>
      </c>
      <c r="AO39" s="228">
        <v>1.2463825350693845</v>
      </c>
      <c r="AP39" s="228">
        <v>1.3442366003348816</v>
      </c>
      <c r="AQ39" s="228">
        <v>1.4295267032522112</v>
      </c>
      <c r="AR39" s="228">
        <v>1.6373690145575661</v>
      </c>
      <c r="AS39" s="228">
        <v>1.5766014565445305</v>
      </c>
      <c r="AT39" s="228">
        <v>1.4701064717542804</v>
      </c>
      <c r="AU39" s="228">
        <v>1.5991022666469574</v>
      </c>
      <c r="AV39" s="228">
        <v>1.3611702172615991</v>
      </c>
      <c r="AW39" s="228">
        <v>1.3300305615599439</v>
      </c>
      <c r="AX39" s="228">
        <v>1.4311180537260182</v>
      </c>
      <c r="AY39" s="228">
        <v>1.4955255471366673</v>
      </c>
      <c r="AZ39" s="228">
        <v>1.5116192613736863</v>
      </c>
      <c r="BA39" s="228">
        <v>1.4252272390546266</v>
      </c>
      <c r="BB39" s="228">
        <v>1.4823123697559619</v>
      </c>
      <c r="BC39" s="228">
        <v>1.5562346787488694</v>
      </c>
      <c r="BD39" s="228">
        <v>1.4654561940652076</v>
      </c>
      <c r="BE39" s="228">
        <v>1.3342774721028787</v>
      </c>
      <c r="BF39" s="228">
        <v>1.422606174067917</v>
      </c>
    </row>
    <row r="40" spans="1:58" ht="16" customHeight="1">
      <c r="V40" s="149"/>
      <c r="W40" s="573"/>
      <c r="X40" s="230"/>
      <c r="Y40" s="223" t="s">
        <v>34</v>
      </c>
      <c r="Z40" s="297" t="s">
        <v>52</v>
      </c>
      <c r="AA40" s="228">
        <v>8.5319601748522642E-2</v>
      </c>
      <c r="AB40" s="228">
        <v>0.10040164793104421</v>
      </c>
      <c r="AC40" s="228">
        <v>0.11832124586278252</v>
      </c>
      <c r="AD40" s="228">
        <v>0.12377697252461087</v>
      </c>
      <c r="AE40" s="228">
        <v>0.12252969477158543</v>
      </c>
      <c r="AF40" s="228">
        <v>0.13093887313949482</v>
      </c>
      <c r="AG40" s="228">
        <v>0.15251844297625822</v>
      </c>
      <c r="AH40" s="228">
        <v>0.15337043999251596</v>
      </c>
      <c r="AI40" s="228">
        <v>0.1555240188590418</v>
      </c>
      <c r="AJ40" s="228">
        <v>0.15209460121790538</v>
      </c>
      <c r="AK40" s="228">
        <v>0.14519891898423773</v>
      </c>
      <c r="AL40" s="228">
        <v>0.14588054751055354</v>
      </c>
      <c r="AM40" s="228">
        <v>0.14757035878679811</v>
      </c>
      <c r="AN40" s="228">
        <v>0.14276411577635642</v>
      </c>
      <c r="AO40" s="228">
        <v>0.1572707996935192</v>
      </c>
      <c r="AP40" s="228">
        <v>0.15789107768493371</v>
      </c>
      <c r="AQ40" s="228">
        <v>0.15878176507441799</v>
      </c>
      <c r="AR40" s="228">
        <v>0.16109821363778978</v>
      </c>
      <c r="AS40" s="228">
        <v>0.13630168838420026</v>
      </c>
      <c r="AT40" s="228">
        <v>0.13573669092164387</v>
      </c>
      <c r="AU40" s="228">
        <v>0.13859777389815717</v>
      </c>
      <c r="AV40" s="228">
        <v>0.22606260038544596</v>
      </c>
      <c r="AW40" s="228">
        <v>0.37023346388741907</v>
      </c>
      <c r="AX40" s="228">
        <v>0.50166337030122876</v>
      </c>
      <c r="AY40" s="228">
        <v>0.59498763355713125</v>
      </c>
      <c r="AZ40" s="228">
        <v>0.75264252026780387</v>
      </c>
      <c r="BA40" s="228">
        <v>0.92515954602551331</v>
      </c>
      <c r="BB40" s="228">
        <v>1.0217707194743295</v>
      </c>
      <c r="BC40" s="228">
        <v>1.1412726361289103</v>
      </c>
      <c r="BD40" s="228">
        <v>1.031406856309719</v>
      </c>
      <c r="BE40" s="228">
        <v>1.075244453270733</v>
      </c>
      <c r="BF40" s="228">
        <v>1.0656274532778531</v>
      </c>
    </row>
    <row r="41" spans="1:58" ht="16" customHeight="1">
      <c r="V41" s="149"/>
      <c r="W41" s="573"/>
      <c r="X41" s="230"/>
      <c r="Y41" s="223" t="s">
        <v>35</v>
      </c>
      <c r="Z41" s="297" t="s">
        <v>52</v>
      </c>
      <c r="AA41" s="229">
        <v>4.1605911039009706</v>
      </c>
      <c r="AB41" s="229">
        <v>4.2942139983065832</v>
      </c>
      <c r="AC41" s="229">
        <v>4.5259321965238239</v>
      </c>
      <c r="AD41" s="229">
        <v>4.6584679694827376</v>
      </c>
      <c r="AE41" s="229">
        <v>4.8144272438828857</v>
      </c>
      <c r="AF41" s="229">
        <v>4.955474129960888</v>
      </c>
      <c r="AG41" s="229">
        <v>5.7040738529050321</v>
      </c>
      <c r="AH41" s="229">
        <v>5.2863964063470652</v>
      </c>
      <c r="AI41" s="229">
        <v>4.4687058385834515</v>
      </c>
      <c r="AJ41" s="229">
        <v>3.8338271118174556</v>
      </c>
      <c r="AK41" s="229">
        <v>3.9444085604047037</v>
      </c>
      <c r="AL41" s="229">
        <v>3.7970529588163506</v>
      </c>
      <c r="AM41" s="229">
        <v>3.6800871207216534</v>
      </c>
      <c r="AN41" s="229">
        <v>3.6703791573061242</v>
      </c>
      <c r="AO41" s="229">
        <v>3.6409867100862172</v>
      </c>
      <c r="AP41" s="229">
        <v>3.630434145049124</v>
      </c>
      <c r="AQ41" s="229">
        <v>3.6696582262306294</v>
      </c>
      <c r="AR41" s="229">
        <v>3.656170818861268</v>
      </c>
      <c r="AS41" s="229">
        <v>3.4681053796456367</v>
      </c>
      <c r="AT41" s="229">
        <v>3.1715482308696061</v>
      </c>
      <c r="AU41" s="229">
        <v>3.0789693719427764</v>
      </c>
      <c r="AV41" s="229">
        <v>2.7228533534628485</v>
      </c>
      <c r="AW41" s="229">
        <v>2.8904846124556651</v>
      </c>
      <c r="AX41" s="229">
        <v>3.1811633862345121</v>
      </c>
      <c r="AY41" s="229">
        <v>3.1797598126362603</v>
      </c>
      <c r="AZ41" s="229">
        <v>2.978771459998987</v>
      </c>
      <c r="BA41" s="229">
        <v>2.813760001739642</v>
      </c>
      <c r="BB41" s="229">
        <v>2.7138191633647817</v>
      </c>
      <c r="BC41" s="229">
        <v>2.8300984574918462</v>
      </c>
      <c r="BD41" s="229">
        <v>2.7132823273214433</v>
      </c>
      <c r="BE41" s="229">
        <v>2.664411932422972</v>
      </c>
      <c r="BF41" s="229">
        <v>2.6320540714327678</v>
      </c>
    </row>
    <row r="42" spans="1:58" ht="16" customHeight="1">
      <c r="V42" s="149"/>
      <c r="W42" s="573"/>
      <c r="X42" s="148"/>
      <c r="Y42" s="223" t="s">
        <v>36</v>
      </c>
      <c r="Z42" s="297" t="s">
        <v>52</v>
      </c>
      <c r="AA42" s="228">
        <v>3.7201748094120566</v>
      </c>
      <c r="AB42" s="228">
        <v>3.6914622873336125</v>
      </c>
      <c r="AC42" s="228">
        <v>3.7209388172920739</v>
      </c>
      <c r="AD42" s="228">
        <v>3.8013063909134814</v>
      </c>
      <c r="AE42" s="228">
        <v>3.8310072768522581</v>
      </c>
      <c r="AF42" s="228">
        <v>4.0240060387089835</v>
      </c>
      <c r="AG42" s="228">
        <v>4.0969749305171099</v>
      </c>
      <c r="AH42" s="228">
        <v>3.7460313531684437</v>
      </c>
      <c r="AI42" s="228">
        <v>3.4519932493965726</v>
      </c>
      <c r="AJ42" s="228">
        <v>3.5105353393991821</v>
      </c>
      <c r="AK42" s="228">
        <v>3.7878822227977471</v>
      </c>
      <c r="AL42" s="228">
        <v>3.0091013874481574</v>
      </c>
      <c r="AM42" s="228">
        <v>3.1089066121148843</v>
      </c>
      <c r="AN42" s="228">
        <v>3.8369992426837456</v>
      </c>
      <c r="AO42" s="228">
        <v>3.9419896762333653</v>
      </c>
      <c r="AP42" s="228">
        <v>4.0293063412834806</v>
      </c>
      <c r="AQ42" s="228">
        <v>4.1486004156226883</v>
      </c>
      <c r="AR42" s="228">
        <v>4.3014659214422011</v>
      </c>
      <c r="AS42" s="228">
        <v>4.8131192618195708</v>
      </c>
      <c r="AT42" s="228">
        <v>4.9883253101605263</v>
      </c>
      <c r="AU42" s="228">
        <v>4.9497193651519824</v>
      </c>
      <c r="AV42" s="228">
        <v>5.8599260460307816</v>
      </c>
      <c r="AW42" s="228">
        <v>6.3035842192802205</v>
      </c>
      <c r="AX42" s="228">
        <v>6.7500695251101748</v>
      </c>
      <c r="AY42" s="228">
        <v>7.3614360867107873</v>
      </c>
      <c r="AZ42" s="228">
        <v>7.0219940679611561</v>
      </c>
      <c r="BA42" s="228">
        <v>6.9216558925426828</v>
      </c>
      <c r="BB42" s="228">
        <v>7.2824739552273847</v>
      </c>
      <c r="BC42" s="228">
        <v>7.1105858428920037</v>
      </c>
      <c r="BD42" s="228">
        <v>7.5031744246239302</v>
      </c>
      <c r="BE42" s="228">
        <v>7.4099041645823673</v>
      </c>
      <c r="BF42" s="228">
        <v>7.1169890076691917</v>
      </c>
    </row>
    <row r="43" spans="1:58" ht="16" customHeight="1">
      <c r="V43" s="149"/>
      <c r="W43" s="573"/>
      <c r="X43" s="147" t="s">
        <v>37</v>
      </c>
      <c r="Y43" s="223"/>
      <c r="Z43" s="297" t="s">
        <v>52</v>
      </c>
      <c r="AA43" s="228">
        <f t="shared" ref="AA43:BD43" si="10">SUM(AA44:AA48)</f>
        <v>11.651787829708113</v>
      </c>
      <c r="AB43" s="228">
        <f t="shared" si="10"/>
        <v>11.942109496467205</v>
      </c>
      <c r="AC43" s="228">
        <f t="shared" si="10"/>
        <v>12.090949545920667</v>
      </c>
      <c r="AD43" s="228">
        <f t="shared" si="10"/>
        <v>11.945101214108803</v>
      </c>
      <c r="AE43" s="228">
        <f t="shared" si="10"/>
        <v>12.083745487539177</v>
      </c>
      <c r="AF43" s="228">
        <f t="shared" si="10"/>
        <v>12.35609191757416</v>
      </c>
      <c r="AG43" s="228">
        <f t="shared" si="10"/>
        <v>12.627709457181378</v>
      </c>
      <c r="AH43" s="228">
        <f t="shared" si="10"/>
        <v>12.746874265513254</v>
      </c>
      <c r="AI43" s="228">
        <f t="shared" si="10"/>
        <v>12.553037586600007</v>
      </c>
      <c r="AJ43" s="228">
        <f t="shared" si="10"/>
        <v>12.547491315805649</v>
      </c>
      <c r="AK43" s="228">
        <f t="shared" si="10"/>
        <v>12.477711660081575</v>
      </c>
      <c r="AL43" s="228">
        <f t="shared" si="10"/>
        <v>12.249140208833127</v>
      </c>
      <c r="AM43" s="228">
        <f t="shared" si="10"/>
        <v>11.86089471602476</v>
      </c>
      <c r="AN43" s="228">
        <f t="shared" si="10"/>
        <v>11.269572099631155</v>
      </c>
      <c r="AO43" s="228">
        <f t="shared" si="10"/>
        <v>10.544465680136639</v>
      </c>
      <c r="AP43" s="228">
        <f t="shared" si="10"/>
        <v>9.8847800558498431</v>
      </c>
      <c r="AQ43" s="228">
        <f t="shared" si="10"/>
        <v>9.2488676118063307</v>
      </c>
      <c r="AR43" s="228">
        <f t="shared" si="10"/>
        <v>8.6813219027052373</v>
      </c>
      <c r="AS43" s="228">
        <f t="shared" si="10"/>
        <v>7.8887118332204276</v>
      </c>
      <c r="AT43" s="228">
        <f t="shared" si="10"/>
        <v>7.3327901370155972</v>
      </c>
      <c r="AU43" s="228">
        <f t="shared" si="10"/>
        <v>6.9651957347945128</v>
      </c>
      <c r="AV43" s="228">
        <f t="shared" si="10"/>
        <v>6.6265153610904024</v>
      </c>
      <c r="AW43" s="228">
        <f t="shared" si="10"/>
        <v>6.3734474415815932</v>
      </c>
      <c r="AX43" s="228">
        <f t="shared" si="10"/>
        <v>6.0291713606075774</v>
      </c>
      <c r="AY43" s="228">
        <f t="shared" si="10"/>
        <v>5.7033528032691994</v>
      </c>
      <c r="AZ43" s="228">
        <f t="shared" si="10"/>
        <v>5.4641737421191046</v>
      </c>
      <c r="BA43" s="228">
        <f t="shared" si="10"/>
        <v>5.2840906598501771</v>
      </c>
      <c r="BB43" s="228">
        <f t="shared" si="10"/>
        <v>5.0860601766443034</v>
      </c>
      <c r="BC43" s="228">
        <f t="shared" si="10"/>
        <v>4.9448126550675653</v>
      </c>
      <c r="BD43" s="228">
        <f t="shared" si="10"/>
        <v>4.7577168818257434</v>
      </c>
      <c r="BE43" s="228">
        <f t="shared" ref="BE43:BF43" si="11">SUM(BE44:BE48)</f>
        <v>4.2307672558739648</v>
      </c>
      <c r="BF43" s="228">
        <f t="shared" si="11"/>
        <v>4.1445554473484369</v>
      </c>
    </row>
    <row r="44" spans="1:58" ht="16" customHeight="1">
      <c r="V44" s="149"/>
      <c r="W44" s="573"/>
      <c r="Y44" s="223" t="s">
        <v>38</v>
      </c>
      <c r="Z44" s="297" t="s">
        <v>52</v>
      </c>
      <c r="AA44" s="228">
        <v>0.22550039430236199</v>
      </c>
      <c r="AB44" s="228">
        <v>0.23099684445821606</v>
      </c>
      <c r="AC44" s="228">
        <v>0.23775953557777202</v>
      </c>
      <c r="AD44" s="228">
        <v>0.23925046051937995</v>
      </c>
      <c r="AE44" s="228">
        <v>0.25397149288384785</v>
      </c>
      <c r="AF44" s="228">
        <v>0.26382210454901001</v>
      </c>
      <c r="AG44" s="228">
        <v>0.2721018455238986</v>
      </c>
      <c r="AH44" s="228">
        <v>0.27844073162389416</v>
      </c>
      <c r="AI44" s="228">
        <v>0.28842016877248972</v>
      </c>
      <c r="AJ44" s="228">
        <v>0.28816210340072729</v>
      </c>
      <c r="AK44" s="228">
        <v>0.2912562180430982</v>
      </c>
      <c r="AL44" s="228">
        <v>0.29221870418695872</v>
      </c>
      <c r="AM44" s="228">
        <v>0.31681741371489464</v>
      </c>
      <c r="AN44" s="228">
        <v>0.23623561479663871</v>
      </c>
      <c r="AO44" s="228">
        <v>0.23921245758535928</v>
      </c>
      <c r="AP44" s="228">
        <v>0.21813405238938963</v>
      </c>
      <c r="AQ44" s="228">
        <v>0.22744066111641392</v>
      </c>
      <c r="AR44" s="228">
        <v>0.21395220697973022</v>
      </c>
      <c r="AS44" s="228">
        <v>9.9084804965061238E-2</v>
      </c>
      <c r="AT44" s="228">
        <v>7.2393029182264992E-2</v>
      </c>
      <c r="AU44" s="228">
        <v>6.761131212290622E-2</v>
      </c>
      <c r="AV44" s="228">
        <v>6.3389711805837454E-2</v>
      </c>
      <c r="AW44" s="228">
        <v>6.1647095808346077E-2</v>
      </c>
      <c r="AX44" s="228">
        <v>6.7576884796523684E-2</v>
      </c>
      <c r="AY44" s="228">
        <v>6.2404780940383396E-2</v>
      </c>
      <c r="AZ44" s="228">
        <v>6.3709552763531199E-2</v>
      </c>
      <c r="BA44" s="228">
        <v>6.3375655014425061E-2</v>
      </c>
      <c r="BB44" s="228">
        <v>5.9784802067850924E-2</v>
      </c>
      <c r="BC44" s="228">
        <v>6.1446798977779334E-2</v>
      </c>
      <c r="BD44" s="228">
        <v>5.2776771617616396E-2</v>
      </c>
      <c r="BE44" s="228">
        <v>3.616801103312689E-2</v>
      </c>
      <c r="BF44" s="228">
        <v>4.9960866032244838E-2</v>
      </c>
    </row>
    <row r="45" spans="1:58" ht="16" customHeight="1">
      <c r="V45" s="149"/>
      <c r="W45" s="573"/>
      <c r="X45" s="230"/>
      <c r="Y45" s="223" t="s">
        <v>39</v>
      </c>
      <c r="Z45" s="297" t="s">
        <v>52</v>
      </c>
      <c r="AA45" s="228">
        <v>10.103437427224137</v>
      </c>
      <c r="AB45" s="228">
        <v>10.33295942332008</v>
      </c>
      <c r="AC45" s="228">
        <v>10.499540974885903</v>
      </c>
      <c r="AD45" s="228">
        <v>10.368193293075629</v>
      </c>
      <c r="AE45" s="228">
        <v>10.464098534506755</v>
      </c>
      <c r="AF45" s="228">
        <v>10.68132255702824</v>
      </c>
      <c r="AG45" s="228">
        <v>10.864496045461422</v>
      </c>
      <c r="AH45" s="228">
        <v>10.882121857826599</v>
      </c>
      <c r="AI45" s="228">
        <v>10.851366152835183</v>
      </c>
      <c r="AJ45" s="228">
        <v>10.856047550047448</v>
      </c>
      <c r="AK45" s="228">
        <v>10.759957199842178</v>
      </c>
      <c r="AL45" s="228">
        <v>10.576011132949661</v>
      </c>
      <c r="AM45" s="228">
        <v>10.149004866205663</v>
      </c>
      <c r="AN45" s="228">
        <v>9.6802753323177448</v>
      </c>
      <c r="AO45" s="228">
        <v>9.0657790272081371</v>
      </c>
      <c r="AP45" s="228">
        <v>8.4287173472665753</v>
      </c>
      <c r="AQ45" s="228">
        <v>7.8096496611248742</v>
      </c>
      <c r="AR45" s="228">
        <v>7.3057879772562062</v>
      </c>
      <c r="AS45" s="228">
        <v>6.7102125532844354</v>
      </c>
      <c r="AT45" s="228">
        <v>6.2610472097839978</v>
      </c>
      <c r="AU45" s="228">
        <v>5.8697875886128923</v>
      </c>
      <c r="AV45" s="228">
        <v>5.5620001734778635</v>
      </c>
      <c r="AW45" s="228">
        <v>5.2762580742383971</v>
      </c>
      <c r="AX45" s="228">
        <v>4.9551487440356734</v>
      </c>
      <c r="AY45" s="228">
        <v>4.6408003050058335</v>
      </c>
      <c r="AZ45" s="228">
        <v>4.4234512607536596</v>
      </c>
      <c r="BA45" s="228">
        <v>4.2416798370881921</v>
      </c>
      <c r="BB45" s="228">
        <v>4.056958173760842</v>
      </c>
      <c r="BC45" s="228">
        <v>3.9174427484361662</v>
      </c>
      <c r="BD45" s="228">
        <v>3.7492941695844246</v>
      </c>
      <c r="BE45" s="228">
        <v>3.2800648636449723</v>
      </c>
      <c r="BF45" s="228">
        <v>3.1478608463703917</v>
      </c>
    </row>
    <row r="46" spans="1:58" ht="16" customHeight="1">
      <c r="V46" s="149"/>
      <c r="W46" s="573"/>
      <c r="X46" s="230"/>
      <c r="Y46" s="223" t="s">
        <v>40</v>
      </c>
      <c r="Z46" s="297" t="s">
        <v>52</v>
      </c>
      <c r="AA46" s="228">
        <v>5.3592535180795264E-2</v>
      </c>
      <c r="AB46" s="228">
        <v>5.2987200759498719E-2</v>
      </c>
      <c r="AC46" s="228">
        <v>5.1580033974187783E-2</v>
      </c>
      <c r="AD46" s="228">
        <v>4.8761832860243458E-2</v>
      </c>
      <c r="AE46" s="228">
        <v>4.8311772326637192E-2</v>
      </c>
      <c r="AF46" s="228">
        <v>4.7097490718249757E-2</v>
      </c>
      <c r="AG46" s="228">
        <v>4.6449693563089131E-2</v>
      </c>
      <c r="AH46" s="228">
        <v>4.4810385163231874E-2</v>
      </c>
      <c r="AI46" s="228">
        <v>4.4449235974559034E-2</v>
      </c>
      <c r="AJ46" s="228">
        <v>4.1837628324124382E-2</v>
      </c>
      <c r="AK46" s="228">
        <v>4.0691336114167038E-2</v>
      </c>
      <c r="AL46" s="228">
        <v>3.8976785339299998E-2</v>
      </c>
      <c r="AM46" s="228">
        <v>3.8326566101344446E-2</v>
      </c>
      <c r="AN46" s="228">
        <v>3.6161204430097654E-2</v>
      </c>
      <c r="AO46" s="228">
        <v>3.727230167661285E-2</v>
      </c>
      <c r="AP46" s="228">
        <v>3.7025567268211816E-2</v>
      </c>
      <c r="AQ46" s="228">
        <v>3.5654893034140538E-2</v>
      </c>
      <c r="AR46" s="228">
        <v>3.5880670247071735E-2</v>
      </c>
      <c r="AS46" s="228">
        <v>3.453590323395668E-2</v>
      </c>
      <c r="AT46" s="228">
        <v>3.3714581986166246E-2</v>
      </c>
      <c r="AU46" s="228">
        <v>3.2789739415296296E-2</v>
      </c>
      <c r="AV46" s="228">
        <v>3.1694542057964049E-2</v>
      </c>
      <c r="AW46" s="228">
        <v>3.1659600808820035E-2</v>
      </c>
      <c r="AX46" s="228">
        <v>3.0428577635393212E-2</v>
      </c>
      <c r="AY46" s="228">
        <v>2.9561639432389705E-2</v>
      </c>
      <c r="AZ46" s="228">
        <v>2.9485212258644661E-2</v>
      </c>
      <c r="BA46" s="228">
        <v>2.8116885253780203E-2</v>
      </c>
      <c r="BB46" s="228">
        <v>2.93090685897331E-2</v>
      </c>
      <c r="BC46" s="228">
        <v>2.7721689474339114E-2</v>
      </c>
      <c r="BD46" s="228">
        <v>2.7639398119728431E-2</v>
      </c>
      <c r="BE46" s="228">
        <v>2.645422675603756E-2</v>
      </c>
      <c r="BF46" s="228">
        <v>2.6457678243175926E-2</v>
      </c>
    </row>
    <row r="47" spans="1:58" ht="16" customHeight="1">
      <c r="V47" s="149"/>
      <c r="W47" s="573"/>
      <c r="X47" s="230"/>
      <c r="Y47" s="223" t="s">
        <v>41</v>
      </c>
      <c r="Z47" s="297" t="s">
        <v>52</v>
      </c>
      <c r="AA47" s="228">
        <v>1.2692574730008195</v>
      </c>
      <c r="AB47" s="228">
        <v>1.3251660279294089</v>
      </c>
      <c r="AC47" s="228">
        <v>1.3020690014828031</v>
      </c>
      <c r="AD47" s="228">
        <v>1.2888956276535506</v>
      </c>
      <c r="AE47" s="228">
        <v>1.3173636878219386</v>
      </c>
      <c r="AF47" s="228">
        <v>1.3638497652786603</v>
      </c>
      <c r="AG47" s="228">
        <v>1.4446618726329676</v>
      </c>
      <c r="AH47" s="228">
        <v>1.5415012908995303</v>
      </c>
      <c r="AI47" s="228">
        <v>1.3688020290177751</v>
      </c>
      <c r="AJ47" s="228">
        <v>1.3614440340333496</v>
      </c>
      <c r="AK47" s="228">
        <v>1.3858069060821308</v>
      </c>
      <c r="AL47" s="228">
        <v>1.3419335863572073</v>
      </c>
      <c r="AM47" s="228">
        <v>1.356745870002857</v>
      </c>
      <c r="AN47" s="228">
        <v>1.3168999480866725</v>
      </c>
      <c r="AO47" s="228">
        <v>1.2022018936665304</v>
      </c>
      <c r="AP47" s="228">
        <v>1.2009030889256673</v>
      </c>
      <c r="AQ47" s="228">
        <v>1.1761223965309011</v>
      </c>
      <c r="AR47" s="228">
        <v>1.1257010482222285</v>
      </c>
      <c r="AS47" s="228">
        <v>1.044878571736974</v>
      </c>
      <c r="AT47" s="228">
        <v>0.96563531606316766</v>
      </c>
      <c r="AU47" s="228">
        <v>0.99500709464341774</v>
      </c>
      <c r="AV47" s="228">
        <v>0.96943093374873768</v>
      </c>
      <c r="AW47" s="228">
        <v>1.0038826707260298</v>
      </c>
      <c r="AX47" s="228">
        <v>0.97601715413998669</v>
      </c>
      <c r="AY47" s="228">
        <v>0.97058607789059281</v>
      </c>
      <c r="AZ47" s="228">
        <v>0.94752771634326904</v>
      </c>
      <c r="BA47" s="228">
        <v>0.95091828249378008</v>
      </c>
      <c r="BB47" s="228">
        <v>0.94000813222587687</v>
      </c>
      <c r="BC47" s="228">
        <v>0.93820141817928127</v>
      </c>
      <c r="BD47" s="228">
        <v>0.92800654250397419</v>
      </c>
      <c r="BE47" s="228">
        <v>0.88808015443982791</v>
      </c>
      <c r="BF47" s="228">
        <v>0.92027605670262402</v>
      </c>
    </row>
    <row r="48" spans="1:58" ht="16" customHeight="1">
      <c r="V48" s="149"/>
      <c r="W48" s="573"/>
      <c r="X48" s="148"/>
      <c r="Y48" s="223" t="s">
        <v>42</v>
      </c>
      <c r="Z48" s="297" t="s">
        <v>52</v>
      </c>
      <c r="AA48" s="229" t="s">
        <v>514</v>
      </c>
      <c r="AB48" s="229" t="s">
        <v>514</v>
      </c>
      <c r="AC48" s="229" t="s">
        <v>514</v>
      </c>
      <c r="AD48" s="229" t="s">
        <v>514</v>
      </c>
      <c r="AE48" s="229" t="s">
        <v>514</v>
      </c>
      <c r="AF48" s="229" t="s">
        <v>514</v>
      </c>
      <c r="AG48" s="229" t="s">
        <v>514</v>
      </c>
      <c r="AH48" s="229" t="s">
        <v>514</v>
      </c>
      <c r="AI48" s="229" t="s">
        <v>514</v>
      </c>
      <c r="AJ48" s="229" t="s">
        <v>514</v>
      </c>
      <c r="AK48" s="229" t="s">
        <v>514</v>
      </c>
      <c r="AL48" s="229" t="s">
        <v>514</v>
      </c>
      <c r="AM48" s="229" t="s">
        <v>514</v>
      </c>
      <c r="AN48" s="229" t="s">
        <v>514</v>
      </c>
      <c r="AO48" s="229" t="s">
        <v>514</v>
      </c>
      <c r="AP48" s="229" t="s">
        <v>514</v>
      </c>
      <c r="AQ48" s="229" t="s">
        <v>514</v>
      </c>
      <c r="AR48" s="229" t="s">
        <v>514</v>
      </c>
      <c r="AS48" s="229" t="s">
        <v>514</v>
      </c>
      <c r="AT48" s="229" t="s">
        <v>514</v>
      </c>
      <c r="AU48" s="229" t="s">
        <v>514</v>
      </c>
      <c r="AV48" s="229" t="s">
        <v>514</v>
      </c>
      <c r="AW48" s="229" t="s">
        <v>514</v>
      </c>
      <c r="AX48" s="229" t="s">
        <v>514</v>
      </c>
      <c r="AY48" s="229" t="s">
        <v>514</v>
      </c>
      <c r="AZ48" s="229" t="s">
        <v>514</v>
      </c>
      <c r="BA48" s="229" t="s">
        <v>514</v>
      </c>
      <c r="BB48" s="229" t="s">
        <v>514</v>
      </c>
      <c r="BC48" s="229" t="s">
        <v>514</v>
      </c>
      <c r="BD48" s="229" t="s">
        <v>514</v>
      </c>
      <c r="BE48" s="229" t="s">
        <v>514</v>
      </c>
      <c r="BF48" s="229" t="s">
        <v>514</v>
      </c>
    </row>
    <row r="49" spans="1:58" ht="16" customHeight="1">
      <c r="V49" s="149"/>
      <c r="W49" s="573"/>
      <c r="X49" s="147" t="s">
        <v>43</v>
      </c>
      <c r="Y49" s="223"/>
      <c r="Z49" s="297" t="s">
        <v>52</v>
      </c>
      <c r="AA49" s="229">
        <f t="shared" ref="AA49:BD49" si="12">SUM(AA50:AA52)</f>
        <v>9.5459075693301241</v>
      </c>
      <c r="AB49" s="229">
        <f t="shared" si="12"/>
        <v>9.7299488443541531</v>
      </c>
      <c r="AC49" s="229">
        <f t="shared" si="12"/>
        <v>10.50130298974908</v>
      </c>
      <c r="AD49" s="229">
        <f t="shared" si="12"/>
        <v>11.264611478410171</v>
      </c>
      <c r="AE49" s="229">
        <f t="shared" si="12"/>
        <v>10.915061271233888</v>
      </c>
      <c r="AF49" s="229">
        <f t="shared" si="12"/>
        <v>11.733733535255547</v>
      </c>
      <c r="AG49" s="229">
        <f t="shared" si="12"/>
        <v>11.394950517487008</v>
      </c>
      <c r="AH49" s="229">
        <f t="shared" si="12"/>
        <v>11.388185867302823</v>
      </c>
      <c r="AI49" s="229">
        <f t="shared" si="12"/>
        <v>11.829917428725954</v>
      </c>
      <c r="AJ49" s="229">
        <f t="shared" si="12"/>
        <v>12.200852910721682</v>
      </c>
      <c r="AK49" s="229">
        <f t="shared" si="12"/>
        <v>13.098551636841961</v>
      </c>
      <c r="AL49" s="229">
        <f t="shared" si="12"/>
        <v>13.326394984504073</v>
      </c>
      <c r="AM49" s="229">
        <f t="shared" si="12"/>
        <v>13.290014174397776</v>
      </c>
      <c r="AN49" s="229">
        <f t="shared" si="12"/>
        <v>13.280967202436655</v>
      </c>
      <c r="AO49" s="229">
        <f t="shared" si="12"/>
        <v>16.907311508858605</v>
      </c>
      <c r="AP49" s="229">
        <f t="shared" si="12"/>
        <v>19.826467794427078</v>
      </c>
      <c r="AQ49" s="229">
        <f t="shared" si="12"/>
        <v>20.701812529034001</v>
      </c>
      <c r="AR49" s="229">
        <f t="shared" si="12"/>
        <v>20.211667856096238</v>
      </c>
      <c r="AS49" s="229">
        <f t="shared" si="12"/>
        <v>19.492663572891445</v>
      </c>
      <c r="AT49" s="229">
        <f t="shared" si="12"/>
        <v>17.050341297841953</v>
      </c>
      <c r="AU49" s="229">
        <f t="shared" si="12"/>
        <v>18.195342438708515</v>
      </c>
      <c r="AV49" s="229">
        <f t="shared" si="12"/>
        <v>10.092477873972998</v>
      </c>
      <c r="AW49" s="229">
        <f t="shared" si="12"/>
        <v>9.6267383723198012</v>
      </c>
      <c r="AX49" s="229">
        <f t="shared" si="12"/>
        <v>9.011252877504857</v>
      </c>
      <c r="AY49" s="229">
        <f t="shared" si="12"/>
        <v>8.4582085989590148</v>
      </c>
      <c r="AZ49" s="229">
        <f t="shared" si="12"/>
        <v>8.2198780591935403</v>
      </c>
      <c r="BA49" s="229">
        <f t="shared" si="12"/>
        <v>8.3145999634004077</v>
      </c>
      <c r="BB49" s="229">
        <f t="shared" si="12"/>
        <v>8.7481541261160629</v>
      </c>
      <c r="BC49" s="229">
        <f t="shared" si="12"/>
        <v>7.9159023741681711</v>
      </c>
      <c r="BD49" s="229">
        <f t="shared" si="12"/>
        <v>8.0667096775761706</v>
      </c>
      <c r="BE49" s="229">
        <f t="shared" ref="BE49:BF49" si="13">SUM(BE50:BE52)</f>
        <v>8.0749469716780187</v>
      </c>
      <c r="BF49" s="229">
        <f t="shared" si="13"/>
        <v>7.572035394326198</v>
      </c>
    </row>
    <row r="50" spans="1:58" ht="16" customHeight="1">
      <c r="A50" s="15" t="s">
        <v>25</v>
      </c>
      <c r="B50" s="15" t="s">
        <v>25</v>
      </c>
      <c r="C50" s="15" t="s">
        <v>25</v>
      </c>
      <c r="D50" s="15" t="s">
        <v>25</v>
      </c>
      <c r="E50" s="15" t="s">
        <v>25</v>
      </c>
      <c r="F50" s="15" t="s">
        <v>25</v>
      </c>
      <c r="G50" s="15" t="s">
        <v>25</v>
      </c>
      <c r="H50" s="15" t="s">
        <v>25</v>
      </c>
      <c r="I50" s="15" t="s">
        <v>25</v>
      </c>
      <c r="J50" s="15" t="s">
        <v>25</v>
      </c>
      <c r="K50" s="15" t="s">
        <v>25</v>
      </c>
      <c r="L50" s="15" t="s">
        <v>25</v>
      </c>
      <c r="M50" s="15" t="s">
        <v>25</v>
      </c>
      <c r="N50" s="15" t="s">
        <v>25</v>
      </c>
      <c r="O50" s="15" t="s">
        <v>25</v>
      </c>
      <c r="P50" s="15" t="s">
        <v>25</v>
      </c>
      <c r="Q50" s="15" t="s">
        <v>25</v>
      </c>
      <c r="R50" s="15" t="s">
        <v>25</v>
      </c>
      <c r="S50" s="15" t="s">
        <v>25</v>
      </c>
      <c r="T50" s="15" t="s">
        <v>25</v>
      </c>
      <c r="U50" s="15" t="s">
        <v>25</v>
      </c>
      <c r="V50" s="149"/>
      <c r="W50" s="573"/>
      <c r="Y50" s="223" t="s">
        <v>44</v>
      </c>
      <c r="Z50" s="297" t="s">
        <v>52</v>
      </c>
      <c r="AA50" s="228">
        <v>1.2981588231770993</v>
      </c>
      <c r="AB50" s="228">
        <v>1.4508352015888417</v>
      </c>
      <c r="AC50" s="228">
        <v>1.6341569514682839</v>
      </c>
      <c r="AD50" s="228">
        <v>2.2422183033109029</v>
      </c>
      <c r="AE50" s="228">
        <v>2.3903720458743849</v>
      </c>
      <c r="AF50" s="228">
        <v>3.0050037332966411</v>
      </c>
      <c r="AG50" s="228">
        <v>2.1198932526933421</v>
      </c>
      <c r="AH50" s="228">
        <v>2.6292694938390793</v>
      </c>
      <c r="AI50" s="228">
        <v>3.2953875763073146</v>
      </c>
      <c r="AJ50" s="228">
        <v>4.0056637266239834</v>
      </c>
      <c r="AK50" s="228">
        <v>4.2297254702804379</v>
      </c>
      <c r="AL50" s="228">
        <v>4.6756336037145543</v>
      </c>
      <c r="AM50" s="228">
        <v>4.1554996150074848</v>
      </c>
      <c r="AN50" s="228">
        <v>4.4674391375414331</v>
      </c>
      <c r="AO50" s="228">
        <v>7.7894885613868805</v>
      </c>
      <c r="AP50" s="228">
        <v>10.270776413232591</v>
      </c>
      <c r="AQ50" s="228">
        <v>11.5675839277545</v>
      </c>
      <c r="AR50" s="228">
        <v>10.986878255642345</v>
      </c>
      <c r="AS50" s="228">
        <v>10.64972189582852</v>
      </c>
      <c r="AT50" s="228">
        <v>8.0255383191905008</v>
      </c>
      <c r="AU50" s="228">
        <v>8.9611058863139856</v>
      </c>
      <c r="AV50" s="228">
        <v>2.776637232940073</v>
      </c>
      <c r="AW50" s="228">
        <v>2.3439297602154907</v>
      </c>
      <c r="AX50" s="228">
        <v>2.0759294649364373</v>
      </c>
      <c r="AY50" s="228">
        <v>1.7580371116599407</v>
      </c>
      <c r="AZ50" s="228">
        <v>1.741472992185999</v>
      </c>
      <c r="BA50" s="228">
        <v>1.721434505935437</v>
      </c>
      <c r="BB50" s="228">
        <v>1.8069921778868139</v>
      </c>
      <c r="BC50" s="228">
        <v>1.8595344751910967</v>
      </c>
      <c r="BD50" s="228">
        <v>1.8789680000282389</v>
      </c>
      <c r="BE50" s="228">
        <v>1.603390445220267</v>
      </c>
      <c r="BF50" s="228">
        <v>1.6375993710595558</v>
      </c>
    </row>
    <row r="51" spans="1:58" ht="16" customHeight="1">
      <c r="V51" s="149"/>
      <c r="W51" s="573"/>
      <c r="X51" s="230"/>
      <c r="Y51" s="223" t="s">
        <v>45</v>
      </c>
      <c r="Z51" s="297" t="s">
        <v>52</v>
      </c>
      <c r="AA51" s="228">
        <v>7.0408977708171836</v>
      </c>
      <c r="AB51" s="228">
        <v>7.0316219817109271</v>
      </c>
      <c r="AC51" s="228">
        <v>7.6196228098630385</v>
      </c>
      <c r="AD51" s="228">
        <v>7.8311748277350128</v>
      </c>
      <c r="AE51" s="228">
        <v>7.4255898195776409</v>
      </c>
      <c r="AF51" s="228">
        <v>7.7096527958904275</v>
      </c>
      <c r="AG51" s="228">
        <v>8.2119737762592884</v>
      </c>
      <c r="AH51" s="228">
        <v>7.7143106093410303</v>
      </c>
      <c r="AI51" s="228">
        <v>7.5077810521874744</v>
      </c>
      <c r="AJ51" s="228">
        <v>7.3916768500472259</v>
      </c>
      <c r="AK51" s="228">
        <v>7.8770976037869618</v>
      </c>
      <c r="AL51" s="228">
        <v>7.4246199055956534</v>
      </c>
      <c r="AM51" s="228">
        <v>7.7753412548977909</v>
      </c>
      <c r="AN51" s="228">
        <v>7.2472183182785361</v>
      </c>
      <c r="AO51" s="228">
        <v>7.3802360077831999</v>
      </c>
      <c r="AP51" s="228">
        <v>7.694223781806425</v>
      </c>
      <c r="AQ51" s="228">
        <v>7.1358756895735223</v>
      </c>
      <c r="AR51" s="228">
        <v>7.0085988151176952</v>
      </c>
      <c r="AS51" s="228">
        <v>6.5748531931622525</v>
      </c>
      <c r="AT51" s="228">
        <v>6.5495228479499792</v>
      </c>
      <c r="AU51" s="228">
        <v>6.887507880394117</v>
      </c>
      <c r="AV51" s="228">
        <v>6.7294158650989351</v>
      </c>
      <c r="AW51" s="228">
        <v>6.6921813909772974</v>
      </c>
      <c r="AX51" s="228">
        <v>6.3849772250252768</v>
      </c>
      <c r="AY51" s="228">
        <v>6.1167754270506691</v>
      </c>
      <c r="AZ51" s="228">
        <v>5.8194510329194928</v>
      </c>
      <c r="BA51" s="228">
        <v>5.8825521037797328</v>
      </c>
      <c r="BB51" s="228">
        <v>6.2690864515110691</v>
      </c>
      <c r="BC51" s="228">
        <v>5.4561929093165293</v>
      </c>
      <c r="BD51" s="228">
        <v>5.5434135924689425</v>
      </c>
      <c r="BE51" s="228">
        <v>5.808183473811237</v>
      </c>
      <c r="BF51" s="228">
        <v>5.2963912951761527</v>
      </c>
    </row>
    <row r="52" spans="1:58" ht="16" customHeight="1">
      <c r="V52" s="149"/>
      <c r="W52" s="573"/>
      <c r="X52" s="230"/>
      <c r="Y52" s="223" t="s">
        <v>46</v>
      </c>
      <c r="Z52" s="297" t="s">
        <v>52</v>
      </c>
      <c r="AA52" s="228">
        <v>1.2068509753358412</v>
      </c>
      <c r="AB52" s="228">
        <v>1.2474916610543854</v>
      </c>
      <c r="AC52" s="228">
        <v>1.2475232284177562</v>
      </c>
      <c r="AD52" s="228">
        <v>1.1912183473642566</v>
      </c>
      <c r="AE52" s="228">
        <v>1.0990994057818619</v>
      </c>
      <c r="AF52" s="228">
        <v>1.0190770060684777</v>
      </c>
      <c r="AG52" s="228">
        <v>1.0630834885343787</v>
      </c>
      <c r="AH52" s="228">
        <v>1.0446057641227138</v>
      </c>
      <c r="AI52" s="228">
        <v>1.0267488002311669</v>
      </c>
      <c r="AJ52" s="228">
        <v>0.80351233405047451</v>
      </c>
      <c r="AK52" s="228">
        <v>0.99172856277456112</v>
      </c>
      <c r="AL52" s="228">
        <v>1.2261414751938673</v>
      </c>
      <c r="AM52" s="228">
        <v>1.3591733044925012</v>
      </c>
      <c r="AN52" s="228">
        <v>1.5663097466166847</v>
      </c>
      <c r="AO52" s="228">
        <v>1.7375869396885255</v>
      </c>
      <c r="AP52" s="228">
        <v>1.8614675993880592</v>
      </c>
      <c r="AQ52" s="228">
        <v>1.9983529117059784</v>
      </c>
      <c r="AR52" s="228">
        <v>2.2161907853362002</v>
      </c>
      <c r="AS52" s="228">
        <v>2.2680884839006716</v>
      </c>
      <c r="AT52" s="228">
        <v>2.4752801307014733</v>
      </c>
      <c r="AU52" s="228">
        <v>2.3467286720004128</v>
      </c>
      <c r="AV52" s="228">
        <v>0.58642477593399034</v>
      </c>
      <c r="AW52" s="228">
        <v>0.59062722112701316</v>
      </c>
      <c r="AX52" s="228">
        <v>0.55034618754314346</v>
      </c>
      <c r="AY52" s="228">
        <v>0.58339606024840418</v>
      </c>
      <c r="AZ52" s="228">
        <v>0.65895403408804831</v>
      </c>
      <c r="BA52" s="228">
        <v>0.71061335368523759</v>
      </c>
      <c r="BB52" s="228">
        <v>0.67207549671817868</v>
      </c>
      <c r="BC52" s="228">
        <v>0.60017498966054428</v>
      </c>
      <c r="BD52" s="228">
        <v>0.64432808507898853</v>
      </c>
      <c r="BE52" s="228">
        <v>0.66337305264651436</v>
      </c>
      <c r="BF52" s="228">
        <v>0.63804472809048984</v>
      </c>
    </row>
    <row r="53" spans="1:58" ht="16" customHeight="1">
      <c r="V53" s="149"/>
      <c r="W53" s="573"/>
      <c r="X53" s="147" t="s">
        <v>47</v>
      </c>
      <c r="Y53" s="223"/>
      <c r="Z53" s="297" t="s">
        <v>52</v>
      </c>
      <c r="AA53" s="229" t="s">
        <v>514</v>
      </c>
      <c r="AB53" s="229" t="s">
        <v>514</v>
      </c>
      <c r="AC53" s="229" t="s">
        <v>514</v>
      </c>
      <c r="AD53" s="229" t="s">
        <v>514</v>
      </c>
      <c r="AE53" s="229" t="s">
        <v>514</v>
      </c>
      <c r="AF53" s="229" t="s">
        <v>514</v>
      </c>
      <c r="AG53" s="229" t="s">
        <v>514</v>
      </c>
      <c r="AH53" s="229" t="s">
        <v>514</v>
      </c>
      <c r="AI53" s="229" t="s">
        <v>514</v>
      </c>
      <c r="AJ53" s="229" t="s">
        <v>514</v>
      </c>
      <c r="AK53" s="229" t="s">
        <v>514</v>
      </c>
      <c r="AL53" s="229" t="s">
        <v>514</v>
      </c>
      <c r="AM53" s="229" t="s">
        <v>514</v>
      </c>
      <c r="AN53" s="229" t="s">
        <v>514</v>
      </c>
      <c r="AO53" s="229" t="s">
        <v>514</v>
      </c>
      <c r="AP53" s="229" t="s">
        <v>514</v>
      </c>
      <c r="AQ53" s="229" t="s">
        <v>514</v>
      </c>
      <c r="AR53" s="229" t="s">
        <v>514</v>
      </c>
      <c r="AS53" s="229" t="s">
        <v>514</v>
      </c>
      <c r="AT53" s="229" t="s">
        <v>514</v>
      </c>
      <c r="AU53" s="229" t="s">
        <v>514</v>
      </c>
      <c r="AV53" s="229" t="s">
        <v>514</v>
      </c>
      <c r="AW53" s="229" t="s">
        <v>514</v>
      </c>
      <c r="AX53" s="229" t="s">
        <v>514</v>
      </c>
      <c r="AY53" s="229" t="s">
        <v>514</v>
      </c>
      <c r="AZ53" s="229" t="s">
        <v>514</v>
      </c>
      <c r="BA53" s="229" t="s">
        <v>514</v>
      </c>
      <c r="BB53" s="229" t="s">
        <v>514</v>
      </c>
      <c r="BC53" s="229" t="s">
        <v>514</v>
      </c>
      <c r="BD53" s="229" t="s">
        <v>514</v>
      </c>
      <c r="BE53" s="229" t="s">
        <v>514</v>
      </c>
      <c r="BF53" s="229" t="s">
        <v>514</v>
      </c>
    </row>
    <row r="54" spans="1:58" ht="16" customHeight="1">
      <c r="V54" s="149"/>
      <c r="W54" s="573"/>
      <c r="X54" s="231"/>
      <c r="Y54" s="154" t="s">
        <v>48</v>
      </c>
      <c r="Z54" s="297" t="s">
        <v>52</v>
      </c>
      <c r="AA54" s="229" t="s">
        <v>514</v>
      </c>
      <c r="AB54" s="229" t="s">
        <v>514</v>
      </c>
      <c r="AC54" s="229" t="s">
        <v>514</v>
      </c>
      <c r="AD54" s="229" t="s">
        <v>514</v>
      </c>
      <c r="AE54" s="229" t="s">
        <v>514</v>
      </c>
      <c r="AF54" s="229" t="s">
        <v>514</v>
      </c>
      <c r="AG54" s="229" t="s">
        <v>514</v>
      </c>
      <c r="AH54" s="229" t="s">
        <v>514</v>
      </c>
      <c r="AI54" s="229" t="s">
        <v>514</v>
      </c>
      <c r="AJ54" s="229" t="s">
        <v>514</v>
      </c>
      <c r="AK54" s="229" t="s">
        <v>514</v>
      </c>
      <c r="AL54" s="229" t="s">
        <v>514</v>
      </c>
      <c r="AM54" s="229" t="s">
        <v>514</v>
      </c>
      <c r="AN54" s="229" t="s">
        <v>514</v>
      </c>
      <c r="AO54" s="229" t="s">
        <v>514</v>
      </c>
      <c r="AP54" s="229" t="s">
        <v>514</v>
      </c>
      <c r="AQ54" s="229" t="s">
        <v>514</v>
      </c>
      <c r="AR54" s="229" t="s">
        <v>514</v>
      </c>
      <c r="AS54" s="229" t="s">
        <v>514</v>
      </c>
      <c r="AT54" s="229" t="s">
        <v>514</v>
      </c>
      <c r="AU54" s="229" t="s">
        <v>514</v>
      </c>
      <c r="AV54" s="229" t="s">
        <v>514</v>
      </c>
      <c r="AW54" s="229" t="s">
        <v>514</v>
      </c>
      <c r="AX54" s="229" t="s">
        <v>514</v>
      </c>
      <c r="AY54" s="229" t="s">
        <v>514</v>
      </c>
      <c r="AZ54" s="229" t="s">
        <v>514</v>
      </c>
      <c r="BA54" s="229" t="s">
        <v>514</v>
      </c>
      <c r="BB54" s="229" t="s">
        <v>514</v>
      </c>
      <c r="BC54" s="229" t="s">
        <v>514</v>
      </c>
      <c r="BD54" s="229" t="s">
        <v>514</v>
      </c>
      <c r="BE54" s="229" t="s">
        <v>514</v>
      </c>
      <c r="BF54" s="229" t="s">
        <v>514</v>
      </c>
    </row>
    <row r="55" spans="1:58" ht="16" customHeight="1" thickBot="1">
      <c r="V55" s="149"/>
      <c r="W55" s="573"/>
      <c r="X55" s="232"/>
      <c r="Y55" s="101" t="s">
        <v>49</v>
      </c>
      <c r="Z55" s="297" t="s">
        <v>52</v>
      </c>
      <c r="AA55" s="130" t="s">
        <v>514</v>
      </c>
      <c r="AB55" s="130" t="s">
        <v>514</v>
      </c>
      <c r="AC55" s="130" t="s">
        <v>514</v>
      </c>
      <c r="AD55" s="130" t="s">
        <v>514</v>
      </c>
      <c r="AE55" s="130" t="s">
        <v>514</v>
      </c>
      <c r="AF55" s="130" t="s">
        <v>514</v>
      </c>
      <c r="AG55" s="130" t="s">
        <v>514</v>
      </c>
      <c r="AH55" s="130" t="s">
        <v>514</v>
      </c>
      <c r="AI55" s="130" t="s">
        <v>514</v>
      </c>
      <c r="AJ55" s="130" t="s">
        <v>514</v>
      </c>
      <c r="AK55" s="130" t="s">
        <v>514</v>
      </c>
      <c r="AL55" s="130" t="s">
        <v>514</v>
      </c>
      <c r="AM55" s="130" t="s">
        <v>514</v>
      </c>
      <c r="AN55" s="130" t="s">
        <v>514</v>
      </c>
      <c r="AO55" s="130" t="s">
        <v>514</v>
      </c>
      <c r="AP55" s="130" t="s">
        <v>514</v>
      </c>
      <c r="AQ55" s="130" t="s">
        <v>514</v>
      </c>
      <c r="AR55" s="130" t="s">
        <v>514</v>
      </c>
      <c r="AS55" s="130" t="s">
        <v>514</v>
      </c>
      <c r="AT55" s="130" t="s">
        <v>514</v>
      </c>
      <c r="AU55" s="130" t="s">
        <v>514</v>
      </c>
      <c r="AV55" s="130" t="s">
        <v>514</v>
      </c>
      <c r="AW55" s="130" t="s">
        <v>514</v>
      </c>
      <c r="AX55" s="130" t="s">
        <v>514</v>
      </c>
      <c r="AY55" s="130" t="s">
        <v>514</v>
      </c>
      <c r="AZ55" s="130" t="s">
        <v>514</v>
      </c>
      <c r="BA55" s="130" t="s">
        <v>514</v>
      </c>
      <c r="BB55" s="130" t="s">
        <v>514</v>
      </c>
      <c r="BC55" s="130" t="s">
        <v>514</v>
      </c>
      <c r="BD55" s="130" t="s">
        <v>514</v>
      </c>
      <c r="BE55" s="130" t="s">
        <v>514</v>
      </c>
      <c r="BF55" s="130" t="s">
        <v>514</v>
      </c>
    </row>
    <row r="56" spans="1:58" ht="22" customHeight="1" thickTop="1" thickBot="1">
      <c r="V56" s="149"/>
      <c r="W56" s="573"/>
      <c r="X56" s="580" t="s">
        <v>50</v>
      </c>
      <c r="Y56" s="577"/>
      <c r="Z56" s="103" t="s">
        <v>52</v>
      </c>
      <c r="AA56" s="131">
        <f>SUM(AA31,AA35,AA43,AA49,AA53)</f>
        <v>53.96220997081307</v>
      </c>
      <c r="AB56" s="131">
        <f t="shared" ref="AB56:BC56" si="14">SUM(AB31,AB35,AB43,AB49,AB53)</f>
        <v>53.782083373489492</v>
      </c>
      <c r="AC56" s="131">
        <f t="shared" si="14"/>
        <v>53.336358027185781</v>
      </c>
      <c r="AD56" s="131">
        <f t="shared" si="14"/>
        <v>54.062048613028125</v>
      </c>
      <c r="AE56" s="131">
        <f t="shared" si="14"/>
        <v>53.860642052782261</v>
      </c>
      <c r="AF56" s="131">
        <f t="shared" si="14"/>
        <v>55.2365124205566</v>
      </c>
      <c r="AG56" s="131">
        <f t="shared" si="14"/>
        <v>55.574525083403415</v>
      </c>
      <c r="AH56" s="131">
        <f t="shared" si="14"/>
        <v>52.485803118916948</v>
      </c>
      <c r="AI56" s="131">
        <f t="shared" si="14"/>
        <v>50.435801440661272</v>
      </c>
      <c r="AJ56" s="131">
        <f t="shared" si="14"/>
        <v>50.318775951856765</v>
      </c>
      <c r="AK56" s="131">
        <f t="shared" si="14"/>
        <v>50.92969343859852</v>
      </c>
      <c r="AL56" s="131">
        <f t="shared" si="14"/>
        <v>48.291215991624441</v>
      </c>
      <c r="AM56" s="131">
        <f t="shared" si="14"/>
        <v>48.587967782493422</v>
      </c>
      <c r="AN56" s="131">
        <f t="shared" si="14"/>
        <v>49.382034070118834</v>
      </c>
      <c r="AO56" s="131">
        <f t="shared" si="14"/>
        <v>54.145001729141185</v>
      </c>
      <c r="AP56" s="131">
        <f t="shared" si="14"/>
        <v>57.333571462272445</v>
      </c>
      <c r="AQ56" s="131">
        <f t="shared" si="14"/>
        <v>59.275292105504406</v>
      </c>
      <c r="AR56" s="131">
        <f t="shared" si="14"/>
        <v>59.925733732324801</v>
      </c>
      <c r="AS56" s="131">
        <f t="shared" si="14"/>
        <v>58.435832204959318</v>
      </c>
      <c r="AT56" s="131">
        <f t="shared" si="14"/>
        <v>54.637269218330609</v>
      </c>
      <c r="AU56" s="131">
        <f t="shared" si="14"/>
        <v>57.463392029850219</v>
      </c>
      <c r="AV56" s="131">
        <f t="shared" si="14"/>
        <v>45.863482120208957</v>
      </c>
      <c r="AW56" s="131">
        <f t="shared" si="14"/>
        <v>46.598077916581552</v>
      </c>
      <c r="AX56" s="131">
        <f t="shared" si="14"/>
        <v>44.423334701864334</v>
      </c>
      <c r="AY56" s="131">
        <f t="shared" si="14"/>
        <v>43.894900360179363</v>
      </c>
      <c r="AZ56" s="131">
        <f t="shared" si="14"/>
        <v>45.799057273077814</v>
      </c>
      <c r="BA56" s="131">
        <f t="shared" si="14"/>
        <v>49.343037403369138</v>
      </c>
      <c r="BB56" s="131">
        <f t="shared" si="14"/>
        <v>51.957826671951736</v>
      </c>
      <c r="BC56" s="131">
        <f t="shared" si="14"/>
        <v>50.517492648624653</v>
      </c>
      <c r="BD56" s="131">
        <f>SUM(BD31,BD35,BD43,BD49,BD53)</f>
        <v>49.725350775692959</v>
      </c>
      <c r="BE56" s="131">
        <f>SUM(BE31,BE35,BE43,BE49,BE53)</f>
        <v>49.539787105443914</v>
      </c>
      <c r="BF56" s="131">
        <f>SUM(BF31,BF35,BF43,BF49,BF53)</f>
        <v>49.730728669076186</v>
      </c>
    </row>
    <row r="57" spans="1:58" ht="22" customHeight="1" thickTop="1" thickBot="1">
      <c r="V57" s="149"/>
      <c r="W57" s="574"/>
      <c r="X57" s="578"/>
      <c r="Y57" s="579"/>
      <c r="Z57" s="104" t="s">
        <v>53</v>
      </c>
      <c r="AA57" s="128">
        <f>AA56*GWP_CH4</f>
        <v>1349.0552492703268</v>
      </c>
      <c r="AB57" s="128">
        <f t="shared" ref="AB57:BE57" si="15">AB56*GWP_CH4</f>
        <v>1344.5520843372374</v>
      </c>
      <c r="AC57" s="128">
        <f t="shared" si="15"/>
        <v>1333.4089506796445</v>
      </c>
      <c r="AD57" s="128">
        <f t="shared" si="15"/>
        <v>1351.5512153257032</v>
      </c>
      <c r="AE57" s="128">
        <f t="shared" si="15"/>
        <v>1346.5160513195565</v>
      </c>
      <c r="AF57" s="128">
        <f t="shared" si="15"/>
        <v>1380.912810513915</v>
      </c>
      <c r="AG57" s="128">
        <f t="shared" si="15"/>
        <v>1389.3631270850854</v>
      </c>
      <c r="AH57" s="128">
        <f t="shared" si="15"/>
        <v>1312.1450779729237</v>
      </c>
      <c r="AI57" s="128">
        <f t="shared" si="15"/>
        <v>1260.8950360165318</v>
      </c>
      <c r="AJ57" s="128">
        <f t="shared" si="15"/>
        <v>1257.9693987964192</v>
      </c>
      <c r="AK57" s="128">
        <f t="shared" si="15"/>
        <v>1273.2423359649629</v>
      </c>
      <c r="AL57" s="128">
        <f t="shared" si="15"/>
        <v>1207.280399790611</v>
      </c>
      <c r="AM57" s="128">
        <f t="shared" si="15"/>
        <v>1214.6991945623356</v>
      </c>
      <c r="AN57" s="128">
        <f t="shared" si="15"/>
        <v>1234.5508517529709</v>
      </c>
      <c r="AO57" s="128">
        <f t="shared" si="15"/>
        <v>1353.6250432285296</v>
      </c>
      <c r="AP57" s="128">
        <f t="shared" si="15"/>
        <v>1433.3392865568112</v>
      </c>
      <c r="AQ57" s="128">
        <f t="shared" si="15"/>
        <v>1481.8823026376101</v>
      </c>
      <c r="AR57" s="128">
        <f t="shared" si="15"/>
        <v>1498.1433433081199</v>
      </c>
      <c r="AS57" s="128">
        <f t="shared" si="15"/>
        <v>1460.8958051239829</v>
      </c>
      <c r="AT57" s="128">
        <f t="shared" si="15"/>
        <v>1365.9317304582653</v>
      </c>
      <c r="AU57" s="128">
        <f t="shared" si="15"/>
        <v>1436.5848007462555</v>
      </c>
      <c r="AV57" s="128">
        <f t="shared" si="15"/>
        <v>1146.5870530052239</v>
      </c>
      <c r="AW57" s="128">
        <f t="shared" si="15"/>
        <v>1164.9519479145388</v>
      </c>
      <c r="AX57" s="128">
        <f t="shared" si="15"/>
        <v>1110.5833675466083</v>
      </c>
      <c r="AY57" s="128">
        <f t="shared" si="15"/>
        <v>1097.3725090044841</v>
      </c>
      <c r="AZ57" s="128">
        <f t="shared" si="15"/>
        <v>1144.9764318269454</v>
      </c>
      <c r="BA57" s="128">
        <f t="shared" si="15"/>
        <v>1233.5759350842284</v>
      </c>
      <c r="BB57" s="128">
        <f t="shared" si="15"/>
        <v>1298.9456667987934</v>
      </c>
      <c r="BC57" s="128">
        <f t="shared" si="15"/>
        <v>1262.9373162156164</v>
      </c>
      <c r="BD57" s="128">
        <f t="shared" si="15"/>
        <v>1243.133769392324</v>
      </c>
      <c r="BE57" s="128">
        <f t="shared" si="15"/>
        <v>1238.4946776360978</v>
      </c>
      <c r="BF57" s="128">
        <f t="shared" ref="BF57" si="16">BF56*GWP_CH4</f>
        <v>1243.2682167269047</v>
      </c>
    </row>
    <row r="58" spans="1:58" ht="16" customHeight="1" thickTop="1">
      <c r="V58" s="149"/>
      <c r="W58" s="575" t="s">
        <v>54</v>
      </c>
      <c r="X58" s="147" t="s">
        <v>23</v>
      </c>
      <c r="Y58" s="226"/>
      <c r="Z58" s="298" t="s">
        <v>55</v>
      </c>
      <c r="AA58" s="227">
        <f t="shared" ref="AA58:BD58" si="17">SUM(AA59:AA61)</f>
        <v>2.9848158622989498</v>
      </c>
      <c r="AB58" s="227">
        <f t="shared" si="17"/>
        <v>3.047382947123312</v>
      </c>
      <c r="AC58" s="227">
        <f t="shared" si="17"/>
        <v>3.0222683070753606</v>
      </c>
      <c r="AD58" s="227">
        <f t="shared" si="17"/>
        <v>3.1421217293905661</v>
      </c>
      <c r="AE58" s="227">
        <f t="shared" si="17"/>
        <v>3.3220348802173461</v>
      </c>
      <c r="AF58" s="227">
        <f t="shared" si="17"/>
        <v>4.5412919243056145</v>
      </c>
      <c r="AG58" s="227">
        <f t="shared" si="17"/>
        <v>4.6912516341827502</v>
      </c>
      <c r="AH58" s="227">
        <f t="shared" si="17"/>
        <v>4.8590881349632111</v>
      </c>
      <c r="AI58" s="227">
        <f t="shared" si="17"/>
        <v>4.8765243733822317</v>
      </c>
      <c r="AJ58" s="227">
        <f t="shared" si="17"/>
        <v>5.2279434588679736</v>
      </c>
      <c r="AK58" s="227">
        <f t="shared" si="17"/>
        <v>5.4139421935559033</v>
      </c>
      <c r="AL58" s="227">
        <f t="shared" si="17"/>
        <v>6.0010186280876949</v>
      </c>
      <c r="AM58" s="227">
        <f t="shared" si="17"/>
        <v>6.1578916128610555</v>
      </c>
      <c r="AN58" s="227">
        <f t="shared" si="17"/>
        <v>6.2967658751483153</v>
      </c>
      <c r="AO58" s="227">
        <f t="shared" si="17"/>
        <v>6.3403303261992159</v>
      </c>
      <c r="AP58" s="227">
        <f t="shared" si="17"/>
        <v>7.1039362741757559</v>
      </c>
      <c r="AQ58" s="227">
        <f t="shared" si="17"/>
        <v>7.0941881346345284</v>
      </c>
      <c r="AR58" s="227">
        <f t="shared" si="17"/>
        <v>7.2688842662831119</v>
      </c>
      <c r="AS58" s="227">
        <f t="shared" si="17"/>
        <v>7.1432946635408667</v>
      </c>
      <c r="AT58" s="227">
        <f t="shared" si="17"/>
        <v>6.9934107490200743</v>
      </c>
      <c r="AU58" s="227">
        <f t="shared" si="17"/>
        <v>6.954097412214753</v>
      </c>
      <c r="AV58" s="227">
        <f t="shared" si="17"/>
        <v>7.6067981586580009</v>
      </c>
      <c r="AW58" s="227">
        <f t="shared" si="17"/>
        <v>7.6841608300395778</v>
      </c>
      <c r="AX58" s="227">
        <f t="shared" si="17"/>
        <v>7.9130939269070124</v>
      </c>
      <c r="AY58" s="227">
        <f t="shared" si="17"/>
        <v>7.8756352820590196</v>
      </c>
      <c r="AZ58" s="227">
        <f t="shared" si="17"/>
        <v>8.0137910515372273</v>
      </c>
      <c r="BA58" s="227">
        <f t="shared" si="17"/>
        <v>7.5649190943064033</v>
      </c>
      <c r="BB58" s="227">
        <f t="shared" si="17"/>
        <v>8.1948636853123507</v>
      </c>
      <c r="BC58" s="227">
        <f t="shared" si="17"/>
        <v>7.5926719767124284</v>
      </c>
      <c r="BD58" s="227">
        <f t="shared" si="17"/>
        <v>6.3058087943977457</v>
      </c>
      <c r="BE58" s="227">
        <f t="shared" ref="BE58:BF58" si="18">SUM(BE59:BE61)</f>
        <v>6.2503180662505446</v>
      </c>
      <c r="BF58" s="227">
        <f t="shared" si="18"/>
        <v>6.3876917604092656</v>
      </c>
    </row>
    <row r="59" spans="1:58" ht="16" customHeight="1">
      <c r="V59" s="149"/>
      <c r="W59" s="573"/>
      <c r="Y59" s="154" t="s">
        <v>26</v>
      </c>
      <c r="Z59" s="298" t="s">
        <v>55</v>
      </c>
      <c r="AA59" s="228">
        <v>1.7169052928228721</v>
      </c>
      <c r="AB59" s="228">
        <v>1.7770806831858796</v>
      </c>
      <c r="AC59" s="228">
        <v>1.6801781080537992</v>
      </c>
      <c r="AD59" s="228">
        <v>1.6708973328430057</v>
      </c>
      <c r="AE59" s="228">
        <v>1.8670854506129404</v>
      </c>
      <c r="AF59" s="228">
        <v>3.0907345768377232</v>
      </c>
      <c r="AG59" s="228">
        <v>3.1594861681721156</v>
      </c>
      <c r="AH59" s="228">
        <v>3.2304468453664477</v>
      </c>
      <c r="AI59" s="228">
        <v>3.2438751928648291</v>
      </c>
      <c r="AJ59" s="228">
        <v>3.5289281694024952</v>
      </c>
      <c r="AK59" s="228">
        <v>3.7154876114433173</v>
      </c>
      <c r="AL59" s="228">
        <v>4.3501968378320468</v>
      </c>
      <c r="AM59" s="228">
        <v>4.5094988373958813</v>
      </c>
      <c r="AN59" s="228">
        <v>4.6042655502671508</v>
      </c>
      <c r="AO59" s="228">
        <v>4.6143453922998958</v>
      </c>
      <c r="AP59" s="228">
        <v>5.3234453119019811</v>
      </c>
      <c r="AQ59" s="228">
        <v>5.2655617745200951</v>
      </c>
      <c r="AR59" s="228">
        <v>5.4372975331023312</v>
      </c>
      <c r="AS59" s="228">
        <v>5.3309952289450644</v>
      </c>
      <c r="AT59" s="228">
        <v>5.1907497649979017</v>
      </c>
      <c r="AU59" s="228">
        <v>5.1278688306528011</v>
      </c>
      <c r="AV59" s="228">
        <v>6.0216501017124191</v>
      </c>
      <c r="AW59" s="228">
        <v>6.1213394075538803</v>
      </c>
      <c r="AX59" s="228">
        <v>6.6140706878807407</v>
      </c>
      <c r="AY59" s="228">
        <v>6.6443775940469934</v>
      </c>
      <c r="AZ59" s="228">
        <v>6.6929595592077016</v>
      </c>
      <c r="BA59" s="228">
        <v>6.2720498861314802</v>
      </c>
      <c r="BB59" s="228">
        <v>6.9150281196454531</v>
      </c>
      <c r="BC59" s="228">
        <v>6.4317480117925578</v>
      </c>
      <c r="BD59" s="228">
        <v>5.3050088841915519</v>
      </c>
      <c r="BE59" s="228">
        <v>5.2658093263968881</v>
      </c>
      <c r="BF59" s="228">
        <v>5.2981848178581412</v>
      </c>
    </row>
    <row r="60" spans="1:58" ht="16" customHeight="1">
      <c r="V60" s="149"/>
      <c r="W60" s="573"/>
      <c r="X60" s="230"/>
      <c r="Y60" s="154" t="s">
        <v>27</v>
      </c>
      <c r="Z60" s="298" t="s">
        <v>55</v>
      </c>
      <c r="AA60" s="228">
        <v>1.050640639536309</v>
      </c>
      <c r="AB60" s="228">
        <v>1.0683707474721162</v>
      </c>
      <c r="AC60" s="228">
        <v>1.161604972486334</v>
      </c>
      <c r="AD60" s="228">
        <v>1.2922457834191778</v>
      </c>
      <c r="AE60" s="228">
        <v>1.313401062813397</v>
      </c>
      <c r="AF60" s="228">
        <v>1.3130006686880833</v>
      </c>
      <c r="AG60" s="228">
        <v>1.3933093610075411</v>
      </c>
      <c r="AH60" s="228">
        <v>1.5098185500134103</v>
      </c>
      <c r="AI60" s="228">
        <v>1.5322589686490591</v>
      </c>
      <c r="AJ60" s="228">
        <v>1.5889512632515777</v>
      </c>
      <c r="AK60" s="228">
        <v>1.5795745840007316</v>
      </c>
      <c r="AL60" s="228">
        <v>1.5319119421735237</v>
      </c>
      <c r="AM60" s="228">
        <v>1.524073471325184</v>
      </c>
      <c r="AN60" s="228">
        <v>1.5700422397481002</v>
      </c>
      <c r="AO60" s="228">
        <v>1.5925579825938794</v>
      </c>
      <c r="AP60" s="228">
        <v>1.6090614009253983</v>
      </c>
      <c r="AQ60" s="228">
        <v>1.6460052275999468</v>
      </c>
      <c r="AR60" s="228">
        <v>1.6322479324095636</v>
      </c>
      <c r="AS60" s="228">
        <v>1.605031650794549</v>
      </c>
      <c r="AT60" s="228">
        <v>1.5961331978424163</v>
      </c>
      <c r="AU60" s="228">
        <v>1.6136335400485908</v>
      </c>
      <c r="AV60" s="228">
        <v>1.4179712000141107</v>
      </c>
      <c r="AW60" s="228">
        <v>1.4237197843952507</v>
      </c>
      <c r="AX60" s="228">
        <v>1.2089973909387364</v>
      </c>
      <c r="AY60" s="228">
        <v>1.1660248141758287</v>
      </c>
      <c r="AZ60" s="228">
        <v>1.256935656918619</v>
      </c>
      <c r="BA60" s="228">
        <v>1.2212503724297348</v>
      </c>
      <c r="BB60" s="228">
        <v>1.2143219313173252</v>
      </c>
      <c r="BC60" s="228">
        <v>1.0990289485216196</v>
      </c>
      <c r="BD60" s="228">
        <v>0.94796315401388576</v>
      </c>
      <c r="BE60" s="228">
        <v>0.93118655370893266</v>
      </c>
      <c r="BF60" s="228">
        <v>1.0386797284962574</v>
      </c>
    </row>
    <row r="61" spans="1:58" ht="17">
      <c r="V61" s="149"/>
      <c r="W61" s="573"/>
      <c r="X61" s="230"/>
      <c r="Y61" s="154" t="s">
        <v>28</v>
      </c>
      <c r="Z61" s="298" t="s">
        <v>55</v>
      </c>
      <c r="AA61" s="228">
        <v>0.21726992993976879</v>
      </c>
      <c r="AB61" s="228">
        <v>0.20193151646531604</v>
      </c>
      <c r="AC61" s="228">
        <v>0.18048522653522731</v>
      </c>
      <c r="AD61" s="228">
        <v>0.17897861312838281</v>
      </c>
      <c r="AE61" s="228">
        <v>0.14154836679100899</v>
      </c>
      <c r="AF61" s="228">
        <v>0.13755667877980718</v>
      </c>
      <c r="AG61" s="228">
        <v>0.13845610500309402</v>
      </c>
      <c r="AH61" s="228">
        <v>0.11882273958335375</v>
      </c>
      <c r="AI61" s="228">
        <v>0.10039021186834288</v>
      </c>
      <c r="AJ61" s="228">
        <v>0.11006402621390118</v>
      </c>
      <c r="AK61" s="228">
        <v>0.11887999811185403</v>
      </c>
      <c r="AL61" s="228">
        <v>0.11890984808212514</v>
      </c>
      <c r="AM61" s="228">
        <v>0.12431930413999068</v>
      </c>
      <c r="AN61" s="228">
        <v>0.12245808513306429</v>
      </c>
      <c r="AO61" s="228">
        <v>0.13342695130544108</v>
      </c>
      <c r="AP61" s="228">
        <v>0.17142956134837686</v>
      </c>
      <c r="AQ61" s="228">
        <v>0.18262113251448689</v>
      </c>
      <c r="AR61" s="228">
        <v>0.19933880077121718</v>
      </c>
      <c r="AS61" s="228">
        <v>0.20726778380125349</v>
      </c>
      <c r="AT61" s="228">
        <v>0.20652778617975615</v>
      </c>
      <c r="AU61" s="228">
        <v>0.21259504151336131</v>
      </c>
      <c r="AV61" s="228">
        <v>0.16717685693147136</v>
      </c>
      <c r="AW61" s="228">
        <v>0.13910163809044743</v>
      </c>
      <c r="AX61" s="228">
        <v>9.0025848087535096E-2</v>
      </c>
      <c r="AY61" s="228">
        <v>6.5232873836196775E-2</v>
      </c>
      <c r="AZ61" s="228">
        <v>6.3895835410907889E-2</v>
      </c>
      <c r="BA61" s="228">
        <v>7.1618835745189E-2</v>
      </c>
      <c r="BB61" s="228">
        <v>6.5513634349573344E-2</v>
      </c>
      <c r="BC61" s="228">
        <v>6.1895016398250763E-2</v>
      </c>
      <c r="BD61" s="228">
        <v>5.2836756192307627E-2</v>
      </c>
      <c r="BE61" s="228">
        <v>5.3322186144724358E-2</v>
      </c>
      <c r="BF61" s="228">
        <v>5.0827214054867412E-2</v>
      </c>
    </row>
    <row r="62" spans="1:58" ht="16" customHeight="1">
      <c r="V62" s="149"/>
      <c r="W62" s="573"/>
      <c r="X62" s="147" t="s">
        <v>29</v>
      </c>
      <c r="Y62" s="154"/>
      <c r="Z62" s="298" t="s">
        <v>55</v>
      </c>
      <c r="AA62" s="228">
        <f t="shared" ref="AA62:BD62" si="19">SUM(AA63:AA69)</f>
        <v>4.227553279836922</v>
      </c>
      <c r="AB62" s="228">
        <f t="shared" si="19"/>
        <v>4.4769912098744902</v>
      </c>
      <c r="AC62" s="228">
        <f t="shared" si="19"/>
        <v>4.6221476922749707</v>
      </c>
      <c r="AD62" s="228">
        <f t="shared" si="19"/>
        <v>4.9750048570332055</v>
      </c>
      <c r="AE62" s="228">
        <f t="shared" si="19"/>
        <v>5.418518195416298</v>
      </c>
      <c r="AF62" s="228">
        <f t="shared" si="19"/>
        <v>5.7260877005520072</v>
      </c>
      <c r="AG62" s="228">
        <f t="shared" si="19"/>
        <v>5.927339391392489</v>
      </c>
      <c r="AH62" s="228">
        <f t="shared" si="19"/>
        <v>6.259193473362096</v>
      </c>
      <c r="AI62" s="228">
        <f t="shared" si="19"/>
        <v>5.9879903114212629</v>
      </c>
      <c r="AJ62" s="228">
        <f t="shared" si="19"/>
        <v>6.130214765072985</v>
      </c>
      <c r="AK62" s="228">
        <f t="shared" si="19"/>
        <v>6.3040626681156802</v>
      </c>
      <c r="AL62" s="228">
        <f t="shared" si="19"/>
        <v>6.2713930081659965</v>
      </c>
      <c r="AM62" s="228">
        <f t="shared" si="19"/>
        <v>6.3329460466384733</v>
      </c>
      <c r="AN62" s="228">
        <f t="shared" si="19"/>
        <v>6.2661674961120717</v>
      </c>
      <c r="AO62" s="228">
        <f t="shared" si="19"/>
        <v>6.3187334063674854</v>
      </c>
      <c r="AP62" s="228">
        <f t="shared" si="19"/>
        <v>6.2682003012027527</v>
      </c>
      <c r="AQ62" s="228">
        <f t="shared" si="19"/>
        <v>6.1403262723154022</v>
      </c>
      <c r="AR62" s="228">
        <f t="shared" si="19"/>
        <v>6.3691974197610985</v>
      </c>
      <c r="AS62" s="228">
        <f t="shared" si="19"/>
        <v>6.166324125568444</v>
      </c>
      <c r="AT62" s="228">
        <f t="shared" si="19"/>
        <v>5.9168800786853053</v>
      </c>
      <c r="AU62" s="228">
        <f t="shared" si="19"/>
        <v>5.7854515467443814</v>
      </c>
      <c r="AV62" s="228">
        <f t="shared" si="19"/>
        <v>5.770550477706629</v>
      </c>
      <c r="AW62" s="228">
        <f t="shared" si="19"/>
        <v>5.8301061577602784</v>
      </c>
      <c r="AX62" s="228">
        <f t="shared" si="19"/>
        <v>5.9113777867994566</v>
      </c>
      <c r="AY62" s="228">
        <f t="shared" si="19"/>
        <v>5.7785488316963276</v>
      </c>
      <c r="AZ62" s="228">
        <f t="shared" si="19"/>
        <v>5.8233060165329693</v>
      </c>
      <c r="BA62" s="228">
        <f t="shared" si="19"/>
        <v>5.6099926512372349</v>
      </c>
      <c r="BB62" s="228">
        <f t="shared" si="19"/>
        <v>5.6095649126310683</v>
      </c>
      <c r="BC62" s="228">
        <f t="shared" si="19"/>
        <v>5.5190732742355788</v>
      </c>
      <c r="BD62" s="228">
        <f t="shared" si="19"/>
        <v>5.3846137419404725</v>
      </c>
      <c r="BE62" s="228">
        <f t="shared" ref="BE62:BF62" si="20">SUM(BE63:BE69)</f>
        <v>4.977751455464726</v>
      </c>
      <c r="BF62" s="228">
        <f t="shared" si="20"/>
        <v>4.950254797516731</v>
      </c>
    </row>
    <row r="63" spans="1:58" ht="16" customHeight="1">
      <c r="V63" s="149"/>
      <c r="W63" s="573"/>
      <c r="Y63" s="154" t="s">
        <v>30</v>
      </c>
      <c r="Z63" s="298" t="s">
        <v>55</v>
      </c>
      <c r="AA63" s="228">
        <v>1.1179167715998335</v>
      </c>
      <c r="AB63" s="228">
        <v>1.1411675014263789</v>
      </c>
      <c r="AC63" s="228">
        <v>1.1530033542512648</v>
      </c>
      <c r="AD63" s="228">
        <v>1.2184285463861815</v>
      </c>
      <c r="AE63" s="228">
        <v>1.3221234675403721</v>
      </c>
      <c r="AF63" s="228">
        <v>1.3388284544544817</v>
      </c>
      <c r="AG63" s="228">
        <v>1.2245948315691966</v>
      </c>
      <c r="AH63" s="228">
        <v>1.2735377767787641</v>
      </c>
      <c r="AI63" s="228">
        <v>1.2438137046489059</v>
      </c>
      <c r="AJ63" s="228">
        <v>1.328703921113404</v>
      </c>
      <c r="AK63" s="228">
        <v>1.3987009104418415</v>
      </c>
      <c r="AL63" s="228">
        <v>1.4006710366129118</v>
      </c>
      <c r="AM63" s="228">
        <v>1.4967052850230005</v>
      </c>
      <c r="AN63" s="228">
        <v>1.5021991075699015</v>
      </c>
      <c r="AO63" s="228">
        <v>1.5700580560466819</v>
      </c>
      <c r="AP63" s="228">
        <v>1.4747382676512737</v>
      </c>
      <c r="AQ63" s="228">
        <v>1.4035966196264105</v>
      </c>
      <c r="AR63" s="228">
        <v>1.6870592430291358</v>
      </c>
      <c r="AS63" s="228">
        <v>1.559846971441033</v>
      </c>
      <c r="AT63" s="228">
        <v>1.4611967757083359</v>
      </c>
      <c r="AU63" s="228">
        <v>1.4978453196977179</v>
      </c>
      <c r="AV63" s="228">
        <v>1.2094649197167116</v>
      </c>
      <c r="AW63" s="228">
        <v>1.2642182230656549</v>
      </c>
      <c r="AX63" s="228">
        <v>1.324238188575144</v>
      </c>
      <c r="AY63" s="228">
        <v>1.3249640638046041</v>
      </c>
      <c r="AZ63" s="228">
        <v>1.3440205502008815</v>
      </c>
      <c r="BA63" s="228">
        <v>1.3349040906627772</v>
      </c>
      <c r="BB63" s="228">
        <v>1.3303296564068436</v>
      </c>
      <c r="BC63" s="228">
        <v>1.2837230144589935</v>
      </c>
      <c r="BD63" s="228">
        <v>1.3467586047512803</v>
      </c>
      <c r="BE63" s="228">
        <v>1.2046056909413927</v>
      </c>
      <c r="BF63" s="228">
        <v>1.180571059202949</v>
      </c>
    </row>
    <row r="64" spans="1:58" ht="16" customHeight="1">
      <c r="V64" s="149"/>
      <c r="W64" s="573"/>
      <c r="X64" s="230"/>
      <c r="Y64" s="223" t="s">
        <v>31</v>
      </c>
      <c r="Z64" s="298" t="s">
        <v>55</v>
      </c>
      <c r="AA64" s="228">
        <v>0.24571994009034145</v>
      </c>
      <c r="AB64" s="228">
        <v>0.24181477629625769</v>
      </c>
      <c r="AC64" s="228">
        <v>0.24119622122466722</v>
      </c>
      <c r="AD64" s="228">
        <v>0.23481501994921875</v>
      </c>
      <c r="AE64" s="228">
        <v>0.22622408406673841</v>
      </c>
      <c r="AF64" s="228">
        <v>0.23051439769195411</v>
      </c>
      <c r="AG64" s="228">
        <v>0.21525326182735113</v>
      </c>
      <c r="AH64" s="228">
        <v>0.22013721226708605</v>
      </c>
      <c r="AI64" s="228">
        <v>0.21924729298067205</v>
      </c>
      <c r="AJ64" s="228">
        <v>0.21596737689602163</v>
      </c>
      <c r="AK64" s="228">
        <v>0.20656020696410929</v>
      </c>
      <c r="AL64" s="228">
        <v>0.2075770572651513</v>
      </c>
      <c r="AM64" s="228">
        <v>0.20519449393294939</v>
      </c>
      <c r="AN64" s="228">
        <v>0.20216167846147784</v>
      </c>
      <c r="AO64" s="228">
        <v>0.17434789036910212</v>
      </c>
      <c r="AP64" s="228">
        <v>7.6232081320853073E-2</v>
      </c>
      <c r="AQ64" s="228">
        <v>7.2285714092115511E-2</v>
      </c>
      <c r="AR64" s="228">
        <v>6.1736649905963115E-2</v>
      </c>
      <c r="AS64" s="228">
        <v>5.8062727393291519E-2</v>
      </c>
      <c r="AT64" s="228">
        <v>4.9828240147321262E-2</v>
      </c>
      <c r="AU64" s="228">
        <v>4.8333884413720891E-2</v>
      </c>
      <c r="AV64" s="228">
        <v>5.992153449056347E-2</v>
      </c>
      <c r="AW64" s="228">
        <v>6.0264012877282627E-2</v>
      </c>
      <c r="AX64" s="228">
        <v>5.5153943041400796E-2</v>
      </c>
      <c r="AY64" s="228">
        <v>5.2538187271175804E-2</v>
      </c>
      <c r="AZ64" s="228">
        <v>4.7475830041716863E-2</v>
      </c>
      <c r="BA64" s="228">
        <v>5.4015583893539269E-2</v>
      </c>
      <c r="BB64" s="228">
        <v>4.9359284032534631E-2</v>
      </c>
      <c r="BC64" s="228">
        <v>5.4012872574157461E-2</v>
      </c>
      <c r="BD64" s="228">
        <v>4.5263009609504821E-2</v>
      </c>
      <c r="BE64" s="228">
        <v>4.3272119829484833E-2</v>
      </c>
      <c r="BF64" s="228">
        <v>4.8232826793687594E-2</v>
      </c>
    </row>
    <row r="65" spans="22:58" ht="16" customHeight="1">
      <c r="V65" s="149"/>
      <c r="W65" s="573"/>
      <c r="X65" s="230"/>
      <c r="Y65" s="223" t="s">
        <v>32</v>
      </c>
      <c r="Z65" s="298" t="s">
        <v>55</v>
      </c>
      <c r="AA65" s="228">
        <v>0.74341804861565397</v>
      </c>
      <c r="AB65" s="228">
        <v>0.97122601598760616</v>
      </c>
      <c r="AC65" s="228">
        <v>1.0550314709577506</v>
      </c>
      <c r="AD65" s="228">
        <v>1.0518831317372432</v>
      </c>
      <c r="AE65" s="228">
        <v>1.101795988537221</v>
      </c>
      <c r="AF65" s="228">
        <v>1.1870723130107752</v>
      </c>
      <c r="AG65" s="228">
        <v>1.2863446165752064</v>
      </c>
      <c r="AH65" s="228">
        <v>1.2665014262253085</v>
      </c>
      <c r="AI65" s="228">
        <v>1.1835437248630685</v>
      </c>
      <c r="AJ65" s="228">
        <v>1.2022890215042836</v>
      </c>
      <c r="AK65" s="228">
        <v>1.1971112453679909</v>
      </c>
      <c r="AL65" s="228">
        <v>1.1428486545526322</v>
      </c>
      <c r="AM65" s="228">
        <v>1.1980978391066339</v>
      </c>
      <c r="AN65" s="228">
        <v>1.1176519123396749</v>
      </c>
      <c r="AO65" s="228">
        <v>1.1151435130456919</v>
      </c>
      <c r="AP65" s="228">
        <v>1.0432855573546163</v>
      </c>
      <c r="AQ65" s="228">
        <v>1.0183911046343344</v>
      </c>
      <c r="AR65" s="228">
        <v>1.0081386803307861</v>
      </c>
      <c r="AS65" s="228">
        <v>0.96388357143389491</v>
      </c>
      <c r="AT65" s="228">
        <v>0.9447818531859371</v>
      </c>
      <c r="AU65" s="228">
        <v>0.96302818274284419</v>
      </c>
      <c r="AV65" s="228">
        <v>1.0766790053355479</v>
      </c>
      <c r="AW65" s="228">
        <v>1.0257528069599287</v>
      </c>
      <c r="AX65" s="228">
        <v>1.0650061284765224</v>
      </c>
      <c r="AY65" s="228">
        <v>1.0013596893695507</v>
      </c>
      <c r="AZ65" s="228">
        <v>0.9974679170502414</v>
      </c>
      <c r="BA65" s="228">
        <v>0.9119992419037215</v>
      </c>
      <c r="BB65" s="228">
        <v>1.0113243795059623</v>
      </c>
      <c r="BC65" s="228">
        <v>0.93929451807289754</v>
      </c>
      <c r="BD65" s="228">
        <v>0.93496651297587141</v>
      </c>
      <c r="BE65" s="228">
        <v>0.86998164067143147</v>
      </c>
      <c r="BF65" s="228">
        <v>0.94401568195576779</v>
      </c>
    </row>
    <row r="66" spans="22:58" ht="16" customHeight="1">
      <c r="V66" s="149"/>
      <c r="W66" s="573"/>
      <c r="X66" s="230"/>
      <c r="Y66" s="223" t="s">
        <v>33</v>
      </c>
      <c r="Z66" s="298" t="s">
        <v>55</v>
      </c>
      <c r="AA66" s="228">
        <v>0.48261518140181559</v>
      </c>
      <c r="AB66" s="228">
        <v>0.47274509949515681</v>
      </c>
      <c r="AC66" s="228">
        <v>0.4839694344210142</v>
      </c>
      <c r="AD66" s="228">
        <v>0.5052643024762028</v>
      </c>
      <c r="AE66" s="228">
        <v>0.74552142818913991</v>
      </c>
      <c r="AF66" s="228">
        <v>0.91239814342478842</v>
      </c>
      <c r="AG66" s="228">
        <v>0.90136411249364212</v>
      </c>
      <c r="AH66" s="228">
        <v>0.92268430919741673</v>
      </c>
      <c r="AI66" s="228">
        <v>0.88453589361356755</v>
      </c>
      <c r="AJ66" s="228">
        <v>0.90457580809549154</v>
      </c>
      <c r="AK66" s="228">
        <v>0.9541908328951707</v>
      </c>
      <c r="AL66" s="228">
        <v>0.94315181433416062</v>
      </c>
      <c r="AM66" s="228">
        <v>0.92997495300709532</v>
      </c>
      <c r="AN66" s="228">
        <v>0.92548476793387513</v>
      </c>
      <c r="AO66" s="228">
        <v>0.95097663446664948</v>
      </c>
      <c r="AP66" s="228">
        <v>0.98000008294011676</v>
      </c>
      <c r="AQ66" s="228">
        <v>0.9733956073990373</v>
      </c>
      <c r="AR66" s="228">
        <v>0.97922481827829588</v>
      </c>
      <c r="AS66" s="228">
        <v>1.1369190885964136</v>
      </c>
      <c r="AT66" s="228">
        <v>1.1627026880149205</v>
      </c>
      <c r="AU66" s="228">
        <v>1.1393354673523046</v>
      </c>
      <c r="AV66" s="228">
        <v>1.1511894189688712</v>
      </c>
      <c r="AW66" s="228">
        <v>1.1759364405833925</v>
      </c>
      <c r="AX66" s="228">
        <v>1.2261740938513142</v>
      </c>
      <c r="AY66" s="228">
        <v>1.256377855845729</v>
      </c>
      <c r="AZ66" s="228">
        <v>1.2597194291243141</v>
      </c>
      <c r="BA66" s="228">
        <v>1.2180369103978494</v>
      </c>
      <c r="BB66" s="228">
        <v>1.1937138225569843</v>
      </c>
      <c r="BC66" s="228">
        <v>1.1890606649859541</v>
      </c>
      <c r="BD66" s="228">
        <v>1.0674719101905572</v>
      </c>
      <c r="BE66" s="228">
        <v>0.84239736442962687</v>
      </c>
      <c r="BF66" s="228">
        <v>0.87307542491914747</v>
      </c>
    </row>
    <row r="67" spans="22:58" ht="16" customHeight="1">
      <c r="V67" s="149"/>
      <c r="W67" s="573"/>
      <c r="X67" s="230"/>
      <c r="Y67" s="223" t="s">
        <v>34</v>
      </c>
      <c r="Z67" s="298" t="s">
        <v>55</v>
      </c>
      <c r="AA67" s="228">
        <v>3.6847806515691202E-2</v>
      </c>
      <c r="AB67" s="228">
        <v>4.0051656580442761E-2</v>
      </c>
      <c r="AC67" s="228">
        <v>4.3646599459007847E-2</v>
      </c>
      <c r="AD67" s="228">
        <v>4.6700168490928777E-2</v>
      </c>
      <c r="AE67" s="228">
        <v>4.8232390971132487E-2</v>
      </c>
      <c r="AF67" s="228">
        <v>5.3071423506446447E-2</v>
      </c>
      <c r="AG67" s="228">
        <v>5.2816925309077889E-2</v>
      </c>
      <c r="AH67" s="228">
        <v>5.5430488560064668E-2</v>
      </c>
      <c r="AI67" s="228">
        <v>5.9814678868601354E-2</v>
      </c>
      <c r="AJ67" s="228">
        <v>6.5082555523864508E-2</v>
      </c>
      <c r="AK67" s="228">
        <v>6.5029937084569528E-2</v>
      </c>
      <c r="AL67" s="228">
        <v>6.8545721669280843E-2</v>
      </c>
      <c r="AM67" s="228">
        <v>7.2418570864418635E-2</v>
      </c>
      <c r="AN67" s="228">
        <v>7.2686003645211217E-2</v>
      </c>
      <c r="AO67" s="228">
        <v>7.8915753228391186E-2</v>
      </c>
      <c r="AP67" s="228">
        <v>8.1025570557622176E-2</v>
      </c>
      <c r="AQ67" s="228">
        <v>8.2547164866350206E-2</v>
      </c>
      <c r="AR67" s="228">
        <v>8.2487395012445314E-2</v>
      </c>
      <c r="AS67" s="228">
        <v>7.5783895538607371E-2</v>
      </c>
      <c r="AT67" s="228">
        <v>7.6399905912161198E-2</v>
      </c>
      <c r="AU67" s="228">
        <v>7.8325403229368123E-2</v>
      </c>
      <c r="AV67" s="228">
        <v>7.3475282742030759E-2</v>
      </c>
      <c r="AW67" s="228">
        <v>7.2195654098900705E-2</v>
      </c>
      <c r="AX67" s="228">
        <v>7.0923519965411477E-2</v>
      </c>
      <c r="AY67" s="228">
        <v>6.8482755131076753E-2</v>
      </c>
      <c r="AZ67" s="228">
        <v>6.0062466571989895E-2</v>
      </c>
      <c r="BA67" s="228">
        <v>5.5849124725687462E-2</v>
      </c>
      <c r="BB67" s="228">
        <v>4.710215599652149E-2</v>
      </c>
      <c r="BC67" s="228">
        <v>5.4653227238027804E-2</v>
      </c>
      <c r="BD67" s="228">
        <v>4.9895528066414854E-2</v>
      </c>
      <c r="BE67" s="228">
        <v>5.2316910438836628E-2</v>
      </c>
      <c r="BF67" s="228">
        <v>5.2473539557851674E-2</v>
      </c>
    </row>
    <row r="68" spans="22:58" ht="16" customHeight="1">
      <c r="V68" s="149"/>
      <c r="W68" s="573"/>
      <c r="X68" s="230"/>
      <c r="Y68" s="223" t="s">
        <v>35</v>
      </c>
      <c r="Z68" s="298" t="s">
        <v>55</v>
      </c>
      <c r="AA68" s="229">
        <v>0.79786132346184324</v>
      </c>
      <c r="AB68" s="229">
        <v>0.80537787237141034</v>
      </c>
      <c r="AC68" s="229">
        <v>0.82920635651522268</v>
      </c>
      <c r="AD68" s="229">
        <v>1.0003700614518123</v>
      </c>
      <c r="AE68" s="229">
        <v>1.0428113663477432</v>
      </c>
      <c r="AF68" s="229">
        <v>1.0605197835611697</v>
      </c>
      <c r="AG68" s="229">
        <v>1.3164505723111271</v>
      </c>
      <c r="AH68" s="229">
        <v>1.6707771059462997</v>
      </c>
      <c r="AI68" s="229">
        <v>1.586396230800023</v>
      </c>
      <c r="AJ68" s="229">
        <v>1.6203144188857519</v>
      </c>
      <c r="AK68" s="229">
        <v>1.7271403738969648</v>
      </c>
      <c r="AL68" s="229">
        <v>1.7836011893278014</v>
      </c>
      <c r="AM68" s="229">
        <v>1.7268272502239148</v>
      </c>
      <c r="AN68" s="229">
        <v>1.7648501087698532</v>
      </c>
      <c r="AO68" s="229">
        <v>1.7537817959754272</v>
      </c>
      <c r="AP68" s="229">
        <v>1.9751664467181242</v>
      </c>
      <c r="AQ68" s="229">
        <v>1.9812432977544578</v>
      </c>
      <c r="AR68" s="229">
        <v>1.987276860385117</v>
      </c>
      <c r="AS68" s="229">
        <v>1.8904751563461177</v>
      </c>
      <c r="AT68" s="229">
        <v>1.7387307588419225</v>
      </c>
      <c r="AU68" s="229">
        <v>1.5558876036654716</v>
      </c>
      <c r="AV68" s="229">
        <v>1.5812500547921375</v>
      </c>
      <c r="AW68" s="229">
        <v>1.6151030261920842</v>
      </c>
      <c r="AX68" s="229">
        <v>1.6486128569459679</v>
      </c>
      <c r="AY68" s="229">
        <v>1.6239750305171157</v>
      </c>
      <c r="AZ68" s="229">
        <v>1.661881706850058</v>
      </c>
      <c r="BA68" s="229">
        <v>1.5858698638360482</v>
      </c>
      <c r="BB68" s="229">
        <v>1.526842309721637</v>
      </c>
      <c r="BC68" s="229">
        <v>1.5380215038277771</v>
      </c>
      <c r="BD68" s="229">
        <v>1.5072690222087088</v>
      </c>
      <c r="BE68" s="229">
        <v>1.5066636618606317</v>
      </c>
      <c r="BF68" s="229">
        <v>1.382061519284788</v>
      </c>
    </row>
    <row r="69" spans="22:58" ht="16" customHeight="1">
      <c r="V69" s="149"/>
      <c r="W69" s="573"/>
      <c r="X69" s="148"/>
      <c r="Y69" s="223" t="s">
        <v>36</v>
      </c>
      <c r="Z69" s="298" t="s">
        <v>55</v>
      </c>
      <c r="AA69" s="228">
        <v>0.80317420815174323</v>
      </c>
      <c r="AB69" s="228">
        <v>0.80460828771723747</v>
      </c>
      <c r="AC69" s="228">
        <v>0.81609425544604275</v>
      </c>
      <c r="AD69" s="228">
        <v>0.91754362654161881</v>
      </c>
      <c r="AE69" s="228">
        <v>0.93180946976395063</v>
      </c>
      <c r="AF69" s="228">
        <v>0.94368318490239145</v>
      </c>
      <c r="AG69" s="228">
        <v>0.93051507130688815</v>
      </c>
      <c r="AH69" s="228">
        <v>0.85012515438715686</v>
      </c>
      <c r="AI69" s="228">
        <v>0.81063878564642422</v>
      </c>
      <c r="AJ69" s="228">
        <v>0.7932816630541687</v>
      </c>
      <c r="AK69" s="228">
        <v>0.75532916146503348</v>
      </c>
      <c r="AL69" s="228">
        <v>0.72499753440405812</v>
      </c>
      <c r="AM69" s="228">
        <v>0.70372765448046104</v>
      </c>
      <c r="AN69" s="228">
        <v>0.68113391739207829</v>
      </c>
      <c r="AO69" s="228">
        <v>0.67550976323554235</v>
      </c>
      <c r="AP69" s="228">
        <v>0.63775229466014716</v>
      </c>
      <c r="AQ69" s="228">
        <v>0.60886676394269701</v>
      </c>
      <c r="AR69" s="228">
        <v>0.56327377281935587</v>
      </c>
      <c r="AS69" s="228">
        <v>0.48135271481908576</v>
      </c>
      <c r="AT69" s="228">
        <v>0.48323985687470683</v>
      </c>
      <c r="AU69" s="228">
        <v>0.50269568564295464</v>
      </c>
      <c r="AV69" s="228">
        <v>0.61857026166076712</v>
      </c>
      <c r="AW69" s="228">
        <v>0.61663599398303504</v>
      </c>
      <c r="AX69" s="228">
        <v>0.52126905594369499</v>
      </c>
      <c r="AY69" s="228">
        <v>0.45085124975707558</v>
      </c>
      <c r="AZ69" s="228">
        <v>0.45267811669376729</v>
      </c>
      <c r="BA69" s="228">
        <v>0.44931783581761187</v>
      </c>
      <c r="BB69" s="228">
        <v>0.45089330441058451</v>
      </c>
      <c r="BC69" s="228">
        <v>0.46030747307777109</v>
      </c>
      <c r="BD69" s="228">
        <v>0.43298915413813527</v>
      </c>
      <c r="BE69" s="228">
        <v>0.45851406729332145</v>
      </c>
      <c r="BF69" s="228">
        <v>0.46982474580253969</v>
      </c>
    </row>
    <row r="70" spans="22:58" ht="16" customHeight="1">
      <c r="V70" s="149"/>
      <c r="W70" s="573"/>
      <c r="X70" s="147" t="s">
        <v>37</v>
      </c>
      <c r="Y70" s="223"/>
      <c r="Z70" s="298" t="s">
        <v>55</v>
      </c>
      <c r="AA70" s="228">
        <f t="shared" ref="AA70:BD70" si="21">SUM(AA71:AA75)</f>
        <v>12.547887847836696</v>
      </c>
      <c r="AB70" s="228">
        <f t="shared" si="21"/>
        <v>13.023971423451545</v>
      </c>
      <c r="AC70" s="228">
        <f t="shared" si="21"/>
        <v>13.267744069718491</v>
      </c>
      <c r="AD70" s="228">
        <f t="shared" si="21"/>
        <v>13.161955926302447</v>
      </c>
      <c r="AE70" s="228">
        <f t="shared" si="21"/>
        <v>13.396519699423299</v>
      </c>
      <c r="AF70" s="228">
        <f t="shared" si="21"/>
        <v>13.772737225329953</v>
      </c>
      <c r="AG70" s="228">
        <f t="shared" si="21"/>
        <v>14.020415442172514</v>
      </c>
      <c r="AH70" s="228">
        <f t="shared" si="21"/>
        <v>14.160285672707356</v>
      </c>
      <c r="AI70" s="228">
        <f t="shared" si="21"/>
        <v>13.828231392378395</v>
      </c>
      <c r="AJ70" s="228">
        <f t="shared" si="21"/>
        <v>13.757238602407307</v>
      </c>
      <c r="AK70" s="228">
        <f t="shared" si="21"/>
        <v>13.413549285334964</v>
      </c>
      <c r="AL70" s="228">
        <f t="shared" si="21"/>
        <v>12.860604978535564</v>
      </c>
      <c r="AM70" s="228">
        <f t="shared" si="21"/>
        <v>12.031076862006504</v>
      </c>
      <c r="AN70" s="228">
        <f t="shared" si="21"/>
        <v>11.158346867928252</v>
      </c>
      <c r="AO70" s="228">
        <f t="shared" si="21"/>
        <v>10.228037187009749</v>
      </c>
      <c r="AP70" s="228">
        <f t="shared" si="21"/>
        <v>9.4550489492257128</v>
      </c>
      <c r="AQ70" s="228">
        <f t="shared" si="21"/>
        <v>8.8531074732465616</v>
      </c>
      <c r="AR70" s="228">
        <f t="shared" si="21"/>
        <v>8.4082873812444525</v>
      </c>
      <c r="AS70" s="228">
        <f t="shared" si="21"/>
        <v>7.8881451694331099</v>
      </c>
      <c r="AT70" s="228">
        <f t="shared" si="21"/>
        <v>7.3459664103162616</v>
      </c>
      <c r="AU70" s="228">
        <f t="shared" si="21"/>
        <v>6.8926717292994741</v>
      </c>
      <c r="AV70" s="228">
        <f t="shared" si="21"/>
        <v>6.525469968422474</v>
      </c>
      <c r="AW70" s="228">
        <f t="shared" si="21"/>
        <v>6.239544883711944</v>
      </c>
      <c r="AX70" s="228">
        <f t="shared" si="21"/>
        <v>5.9576761576437054</v>
      </c>
      <c r="AY70" s="228">
        <f t="shared" si="21"/>
        <v>5.7330404677174727</v>
      </c>
      <c r="AZ70" s="228">
        <f t="shared" si="21"/>
        <v>5.5923946791725054</v>
      </c>
      <c r="BA70" s="228">
        <f t="shared" si="21"/>
        <v>5.4687222207412214</v>
      </c>
      <c r="BB70" s="228">
        <f t="shared" si="21"/>
        <v>5.3945044912347733</v>
      </c>
      <c r="BC70" s="228">
        <f t="shared" si="21"/>
        <v>5.3128643831790292</v>
      </c>
      <c r="BD70" s="228">
        <f t="shared" si="21"/>
        <v>5.207981209031284</v>
      </c>
      <c r="BE70" s="228">
        <f t="shared" ref="BE70:BF70" si="22">SUM(BE71:BE75)</f>
        <v>4.6289942974736498</v>
      </c>
      <c r="BF70" s="228">
        <f t="shared" si="22"/>
        <v>4.689901340907773</v>
      </c>
    </row>
    <row r="71" spans="22:58" ht="16" customHeight="1">
      <c r="V71" s="149"/>
      <c r="W71" s="573"/>
      <c r="Y71" s="223" t="s">
        <v>38</v>
      </c>
      <c r="Z71" s="298" t="s">
        <v>55</v>
      </c>
      <c r="AA71" s="228">
        <v>0.2148359181336264</v>
      </c>
      <c r="AB71" s="228">
        <v>0.23064016110767305</v>
      </c>
      <c r="AC71" s="228">
        <v>0.24382203914115916</v>
      </c>
      <c r="AD71" s="228">
        <v>0.2565454785986343</v>
      </c>
      <c r="AE71" s="228">
        <v>0.27327708596777445</v>
      </c>
      <c r="AF71" s="228">
        <v>0.28786485416973895</v>
      </c>
      <c r="AG71" s="228">
        <v>0.28654640543595328</v>
      </c>
      <c r="AH71" s="228">
        <v>0.30958475784846978</v>
      </c>
      <c r="AI71" s="228">
        <v>0.32137577207755186</v>
      </c>
      <c r="AJ71" s="228">
        <v>0.3186820919634924</v>
      </c>
      <c r="AK71" s="228">
        <v>0.32364887952882848</v>
      </c>
      <c r="AL71" s="228">
        <v>0.3257807554156128</v>
      </c>
      <c r="AM71" s="228">
        <v>0.3287473090566736</v>
      </c>
      <c r="AN71" s="228">
        <v>0.33089030847847783</v>
      </c>
      <c r="AO71" s="228">
        <v>0.32010463803130884</v>
      </c>
      <c r="AP71" s="228">
        <v>0.32384138874311413</v>
      </c>
      <c r="AQ71" s="228">
        <v>0.33381338002569805</v>
      </c>
      <c r="AR71" s="228">
        <v>0.32602573016635672</v>
      </c>
      <c r="AS71" s="228">
        <v>0.30697638358413382</v>
      </c>
      <c r="AT71" s="228">
        <v>0.29463973600487198</v>
      </c>
      <c r="AU71" s="228">
        <v>0.2787390303454283</v>
      </c>
      <c r="AV71" s="228">
        <v>0.27329679654215333</v>
      </c>
      <c r="AW71" s="228">
        <v>0.28875837013415356</v>
      </c>
      <c r="AX71" s="228">
        <v>0.29970293801085068</v>
      </c>
      <c r="AY71" s="228">
        <v>0.30279385869399544</v>
      </c>
      <c r="AZ71" s="228">
        <v>0.29839834145399985</v>
      </c>
      <c r="BA71" s="228">
        <v>0.30044979731402688</v>
      </c>
      <c r="BB71" s="228">
        <v>0.30502338577272731</v>
      </c>
      <c r="BC71" s="228">
        <v>0.30906741130638371</v>
      </c>
      <c r="BD71" s="228">
        <v>0.30173782240492125</v>
      </c>
      <c r="BE71" s="228">
        <v>0.15450798452540115</v>
      </c>
      <c r="BF71" s="228">
        <v>0.20296936063362997</v>
      </c>
    </row>
    <row r="72" spans="22:58" ht="16" customHeight="1">
      <c r="V72" s="149"/>
      <c r="W72" s="573"/>
      <c r="X72" s="230"/>
      <c r="Y72" s="223" t="s">
        <v>39</v>
      </c>
      <c r="Z72" s="298" t="s">
        <v>55</v>
      </c>
      <c r="AA72" s="228">
        <v>11.601460211425092</v>
      </c>
      <c r="AB72" s="228">
        <v>12.049911873780502</v>
      </c>
      <c r="AC72" s="228">
        <v>12.296799375574238</v>
      </c>
      <c r="AD72" s="228">
        <v>12.201451576612198</v>
      </c>
      <c r="AE72" s="228">
        <v>12.414211561880583</v>
      </c>
      <c r="AF72" s="228">
        <v>12.770997098878471</v>
      </c>
      <c r="AG72" s="228">
        <v>13.001365285128186</v>
      </c>
      <c r="AH72" s="228">
        <v>13.101851660223522</v>
      </c>
      <c r="AI72" s="228">
        <v>12.809834252664785</v>
      </c>
      <c r="AJ72" s="228">
        <v>12.761755707262171</v>
      </c>
      <c r="AK72" s="228">
        <v>12.41407363584505</v>
      </c>
      <c r="AL72" s="228">
        <v>11.883371028998919</v>
      </c>
      <c r="AM72" s="228">
        <v>11.051102905399247</v>
      </c>
      <c r="AN72" s="228">
        <v>10.202481191080505</v>
      </c>
      <c r="AO72" s="228">
        <v>9.3080671194405014</v>
      </c>
      <c r="AP72" s="228">
        <v>8.5333719318462187</v>
      </c>
      <c r="AQ72" s="228">
        <v>7.9379342534273931</v>
      </c>
      <c r="AR72" s="228">
        <v>7.5137663811190682</v>
      </c>
      <c r="AS72" s="228">
        <v>7.045076489835755</v>
      </c>
      <c r="AT72" s="228">
        <v>6.5436112502388557</v>
      </c>
      <c r="AU72" s="228">
        <v>6.1041917375353281</v>
      </c>
      <c r="AV72" s="228">
        <v>5.7572873101643136</v>
      </c>
      <c r="AW72" s="228">
        <v>5.4462620260192169</v>
      </c>
      <c r="AX72" s="228">
        <v>5.1698686223762023</v>
      </c>
      <c r="AY72" s="228">
        <v>4.9496647594783854</v>
      </c>
      <c r="AZ72" s="228">
        <v>4.8205257439715599</v>
      </c>
      <c r="BA72" s="228">
        <v>4.7032949666213248</v>
      </c>
      <c r="BB72" s="228">
        <v>4.6193835213867587</v>
      </c>
      <c r="BC72" s="228">
        <v>4.5451297687095407</v>
      </c>
      <c r="BD72" s="228">
        <v>4.4510704232074572</v>
      </c>
      <c r="BE72" s="228">
        <v>4.0386275681265671</v>
      </c>
      <c r="BF72" s="228">
        <v>4.0418506200821929</v>
      </c>
    </row>
    <row r="73" spans="22:58" ht="16" customHeight="1">
      <c r="V73" s="149"/>
      <c r="W73" s="573"/>
      <c r="X73" s="230"/>
      <c r="Y73" s="223" t="s">
        <v>40</v>
      </c>
      <c r="Z73" s="298" t="s">
        <v>55</v>
      </c>
      <c r="AA73" s="228">
        <v>0.36894672599202805</v>
      </c>
      <c r="AB73" s="228">
        <v>0.3648005234406827</v>
      </c>
      <c r="AC73" s="228">
        <v>0.35510294029372053</v>
      </c>
      <c r="AD73" s="228">
        <v>0.33570297747631389</v>
      </c>
      <c r="AE73" s="228">
        <v>0.33264142648295775</v>
      </c>
      <c r="AF73" s="228">
        <v>0.32420391077355576</v>
      </c>
      <c r="AG73" s="228">
        <v>0.31974321657038335</v>
      </c>
      <c r="AH73" s="228">
        <v>0.30842031437835538</v>
      </c>
      <c r="AI73" s="228">
        <v>0.30593507363097833</v>
      </c>
      <c r="AJ73" s="228">
        <v>0.28781679345783012</v>
      </c>
      <c r="AK73" s="228">
        <v>0.27988193965190539</v>
      </c>
      <c r="AL73" s="228">
        <v>0.26804359801897348</v>
      </c>
      <c r="AM73" s="228">
        <v>0.26358497040691109</v>
      </c>
      <c r="AN73" s="228">
        <v>0.24871824034450551</v>
      </c>
      <c r="AO73" s="228">
        <v>0.25637917420464518</v>
      </c>
      <c r="AP73" s="228">
        <v>0.25472046037190377</v>
      </c>
      <c r="AQ73" s="228">
        <v>0.24532486935607159</v>
      </c>
      <c r="AR73" s="228">
        <v>0.24686639903839014</v>
      </c>
      <c r="AS73" s="228">
        <v>0.23755556123122856</v>
      </c>
      <c r="AT73" s="228">
        <v>0.23181961948305771</v>
      </c>
      <c r="AU73" s="228">
        <v>0.22545322009202751</v>
      </c>
      <c r="AV73" s="228">
        <v>0.21790559493065342</v>
      </c>
      <c r="AW73" s="228">
        <v>0.21770086735113681</v>
      </c>
      <c r="AX73" s="228">
        <v>0.20924255321665713</v>
      </c>
      <c r="AY73" s="228">
        <v>0.20327154157635072</v>
      </c>
      <c r="AZ73" s="228">
        <v>0.20274838907744006</v>
      </c>
      <c r="BA73" s="228">
        <v>0.19328651895050442</v>
      </c>
      <c r="BB73" s="228">
        <v>0.20152383201075158</v>
      </c>
      <c r="BC73" s="228">
        <v>0.19060965511188263</v>
      </c>
      <c r="BD73" s="228">
        <v>0.19002823698919899</v>
      </c>
      <c r="BE73" s="228">
        <v>0.18212155783887338</v>
      </c>
      <c r="BF73" s="228">
        <v>0.18214534399120041</v>
      </c>
    </row>
    <row r="74" spans="22:58" ht="16" customHeight="1">
      <c r="V74" s="149"/>
      <c r="W74" s="573"/>
      <c r="X74" s="230"/>
      <c r="Y74" s="223" t="s">
        <v>41</v>
      </c>
      <c r="Z74" s="298" t="s">
        <v>55</v>
      </c>
      <c r="AA74" s="228">
        <v>0.36264499228594843</v>
      </c>
      <c r="AB74" s="228">
        <v>0.37861886512268828</v>
      </c>
      <c r="AC74" s="228">
        <v>0.37201971470937228</v>
      </c>
      <c r="AD74" s="228">
        <v>0.3682558936153002</v>
      </c>
      <c r="AE74" s="228">
        <v>0.37638962509198243</v>
      </c>
      <c r="AF74" s="228">
        <v>0.38967136150818865</v>
      </c>
      <c r="AG74" s="228">
        <v>0.41276053503799082</v>
      </c>
      <c r="AH74" s="228">
        <v>0.44042894025700863</v>
      </c>
      <c r="AI74" s="228">
        <v>0.39108629400507855</v>
      </c>
      <c r="AJ74" s="228">
        <v>0.38898400972381414</v>
      </c>
      <c r="AK74" s="228">
        <v>0.39594483030918021</v>
      </c>
      <c r="AL74" s="228">
        <v>0.38340959610205921</v>
      </c>
      <c r="AM74" s="228">
        <v>0.38764167714367337</v>
      </c>
      <c r="AN74" s="228">
        <v>0.37625712802476369</v>
      </c>
      <c r="AO74" s="228">
        <v>0.34348625533329447</v>
      </c>
      <c r="AP74" s="228">
        <v>0.34311516826447636</v>
      </c>
      <c r="AQ74" s="228">
        <v>0.33603497043740027</v>
      </c>
      <c r="AR74" s="228">
        <v>0.32162887092063674</v>
      </c>
      <c r="AS74" s="228">
        <v>0.29853673478199255</v>
      </c>
      <c r="AT74" s="228">
        <v>0.27589580458947649</v>
      </c>
      <c r="AU74" s="228">
        <v>0.28428774132669082</v>
      </c>
      <c r="AV74" s="228">
        <v>0.27698026678535365</v>
      </c>
      <c r="AW74" s="228">
        <v>0.28682362020743707</v>
      </c>
      <c r="AX74" s="228">
        <v>0.2788620440399962</v>
      </c>
      <c r="AY74" s="228">
        <v>0.27731030796874079</v>
      </c>
      <c r="AZ74" s="228">
        <v>0.27072220466950542</v>
      </c>
      <c r="BA74" s="228">
        <v>0.27169093785536574</v>
      </c>
      <c r="BB74" s="228">
        <v>0.26857375206453621</v>
      </c>
      <c r="BC74" s="228">
        <v>0.26805754805122317</v>
      </c>
      <c r="BD74" s="228">
        <v>0.26514472642970688</v>
      </c>
      <c r="BE74" s="228">
        <v>0.25373718698280795</v>
      </c>
      <c r="BF74" s="228">
        <v>0.26293601620074969</v>
      </c>
    </row>
    <row r="75" spans="22:58" ht="16" customHeight="1">
      <c r="V75" s="149"/>
      <c r="W75" s="573"/>
      <c r="X75" s="148"/>
      <c r="Y75" s="223" t="s">
        <v>42</v>
      </c>
      <c r="Z75" s="298" t="s">
        <v>55</v>
      </c>
      <c r="AA75" s="229" t="s">
        <v>514</v>
      </c>
      <c r="AB75" s="229" t="s">
        <v>514</v>
      </c>
      <c r="AC75" s="229" t="s">
        <v>514</v>
      </c>
      <c r="AD75" s="229" t="s">
        <v>514</v>
      </c>
      <c r="AE75" s="229" t="s">
        <v>514</v>
      </c>
      <c r="AF75" s="229" t="s">
        <v>514</v>
      </c>
      <c r="AG75" s="229" t="s">
        <v>514</v>
      </c>
      <c r="AH75" s="229" t="s">
        <v>514</v>
      </c>
      <c r="AI75" s="229" t="s">
        <v>514</v>
      </c>
      <c r="AJ75" s="229" t="s">
        <v>514</v>
      </c>
      <c r="AK75" s="229" t="s">
        <v>514</v>
      </c>
      <c r="AL75" s="229" t="s">
        <v>514</v>
      </c>
      <c r="AM75" s="229" t="s">
        <v>514</v>
      </c>
      <c r="AN75" s="229" t="s">
        <v>514</v>
      </c>
      <c r="AO75" s="229" t="s">
        <v>514</v>
      </c>
      <c r="AP75" s="229" t="s">
        <v>514</v>
      </c>
      <c r="AQ75" s="229" t="s">
        <v>514</v>
      </c>
      <c r="AR75" s="229" t="s">
        <v>514</v>
      </c>
      <c r="AS75" s="229" t="s">
        <v>514</v>
      </c>
      <c r="AT75" s="229" t="s">
        <v>514</v>
      </c>
      <c r="AU75" s="229" t="s">
        <v>514</v>
      </c>
      <c r="AV75" s="229" t="s">
        <v>514</v>
      </c>
      <c r="AW75" s="229" t="s">
        <v>514</v>
      </c>
      <c r="AX75" s="229" t="s">
        <v>514</v>
      </c>
      <c r="AY75" s="229" t="s">
        <v>514</v>
      </c>
      <c r="AZ75" s="229" t="s">
        <v>514</v>
      </c>
      <c r="BA75" s="229" t="s">
        <v>514</v>
      </c>
      <c r="BB75" s="229" t="s">
        <v>514</v>
      </c>
      <c r="BC75" s="229" t="s">
        <v>514</v>
      </c>
      <c r="BD75" s="229" t="s">
        <v>514</v>
      </c>
      <c r="BE75" s="229" t="s">
        <v>514</v>
      </c>
      <c r="BF75" s="229" t="s">
        <v>514</v>
      </c>
    </row>
    <row r="76" spans="22:58" ht="16" customHeight="1">
      <c r="V76" s="149"/>
      <c r="W76" s="573"/>
      <c r="X76" s="147" t="s">
        <v>43</v>
      </c>
      <c r="Y76" s="223"/>
      <c r="Z76" s="298" t="s">
        <v>55</v>
      </c>
      <c r="AA76" s="229">
        <f t="shared" ref="AA76:BD76" si="23">SUM(AA77:AA79)</f>
        <v>2.3134641600029751</v>
      </c>
      <c r="AB76" s="229">
        <f t="shared" si="23"/>
        <v>2.4003521435943269</v>
      </c>
      <c r="AC76" s="229">
        <f t="shared" si="23"/>
        <v>2.4430902839503896</v>
      </c>
      <c r="AD76" s="229">
        <f t="shared" si="23"/>
        <v>2.4926035490711267</v>
      </c>
      <c r="AE76" s="229">
        <f t="shared" si="23"/>
        <v>2.4776546882019108</v>
      </c>
      <c r="AF76" s="229">
        <f t="shared" si="23"/>
        <v>2.5548144226262486</v>
      </c>
      <c r="AG76" s="229">
        <f t="shared" si="23"/>
        <v>2.5927617402737222</v>
      </c>
      <c r="AH76" s="229">
        <f t="shared" si="23"/>
        <v>2.6482110295653363</v>
      </c>
      <c r="AI76" s="229">
        <f t="shared" si="23"/>
        <v>2.7217453472620581</v>
      </c>
      <c r="AJ76" s="229">
        <f t="shared" si="23"/>
        <v>2.7314737268117888</v>
      </c>
      <c r="AK76" s="229">
        <f t="shared" si="23"/>
        <v>2.8165605925524346</v>
      </c>
      <c r="AL76" s="229">
        <f t="shared" si="23"/>
        <v>2.8627733919142409</v>
      </c>
      <c r="AM76" s="229">
        <f t="shared" si="23"/>
        <v>2.4579996275213478</v>
      </c>
      <c r="AN76" s="229">
        <f t="shared" si="23"/>
        <v>2.4242383318803076</v>
      </c>
      <c r="AO76" s="229">
        <f t="shared" si="23"/>
        <v>2.4699941120701561</v>
      </c>
      <c r="AP76" s="229">
        <f t="shared" si="23"/>
        <v>2.4912830707280418</v>
      </c>
      <c r="AQ76" s="229">
        <f t="shared" si="23"/>
        <v>2.4596842994867871</v>
      </c>
      <c r="AR76" s="229">
        <f t="shared" si="23"/>
        <v>2.3962835919473253</v>
      </c>
      <c r="AS76" s="229">
        <f t="shared" si="23"/>
        <v>2.270488350035667</v>
      </c>
      <c r="AT76" s="229">
        <f t="shared" si="23"/>
        <v>2.1668829052162879</v>
      </c>
      <c r="AU76" s="229">
        <f t="shared" si="23"/>
        <v>2.1690176853147514</v>
      </c>
      <c r="AV76" s="229">
        <f t="shared" si="23"/>
        <v>1.9299540757220575</v>
      </c>
      <c r="AW76" s="229">
        <f t="shared" si="23"/>
        <v>1.9714013832413553</v>
      </c>
      <c r="AX76" s="229">
        <f t="shared" si="23"/>
        <v>2.0189073814349596</v>
      </c>
      <c r="AY76" s="229">
        <f t="shared" si="23"/>
        <v>2.0307495361731922</v>
      </c>
      <c r="AZ76" s="229">
        <f t="shared" si="23"/>
        <v>2.0567341783688637</v>
      </c>
      <c r="BA76" s="229">
        <f t="shared" si="23"/>
        <v>2.2551329971298824</v>
      </c>
      <c r="BB76" s="229">
        <f t="shared" si="23"/>
        <v>2.3842609572498015</v>
      </c>
      <c r="BC76" s="229">
        <f t="shared" si="23"/>
        <v>2.2769315485637227</v>
      </c>
      <c r="BD76" s="229">
        <f t="shared" si="23"/>
        <v>2.3071290334602068</v>
      </c>
      <c r="BE76" s="229">
        <f t="shared" ref="BE76:BF76" si="24">SUM(BE77:BE79)</f>
        <v>2.2246636052010249</v>
      </c>
      <c r="BF76" s="229">
        <f t="shared" si="24"/>
        <v>2.1110678744995388</v>
      </c>
    </row>
    <row r="77" spans="22:58" ht="16" customHeight="1">
      <c r="V77" s="149"/>
      <c r="W77" s="573"/>
      <c r="Y77" s="223" t="s">
        <v>44</v>
      </c>
      <c r="Z77" s="298" t="s">
        <v>55</v>
      </c>
      <c r="AA77" s="228">
        <v>1.5084564390431598</v>
      </c>
      <c r="AB77" s="228">
        <v>1.5689863522200609</v>
      </c>
      <c r="AC77" s="228">
        <v>1.589911850276146</v>
      </c>
      <c r="AD77" s="228">
        <v>1.646646983402662</v>
      </c>
      <c r="AE77" s="228">
        <v>1.6871537345210017</v>
      </c>
      <c r="AF77" s="228">
        <v>1.7824296605873959</v>
      </c>
      <c r="AG77" s="228">
        <v>1.776659513632342</v>
      </c>
      <c r="AH77" s="228">
        <v>1.8635774613893585</v>
      </c>
      <c r="AI77" s="228">
        <v>1.9512327619157448</v>
      </c>
      <c r="AJ77" s="228">
        <v>2.0160310350577526</v>
      </c>
      <c r="AK77" s="228">
        <v>2.081765203597719</v>
      </c>
      <c r="AL77" s="228">
        <v>2.1418338963782353</v>
      </c>
      <c r="AM77" s="228">
        <v>1.7434037590224916</v>
      </c>
      <c r="AN77" s="228">
        <v>1.7369509717466329</v>
      </c>
      <c r="AO77" s="228">
        <v>1.7740425385388747</v>
      </c>
      <c r="AP77" s="228">
        <v>1.792146060868554</v>
      </c>
      <c r="AQ77" s="228">
        <v>1.8026505208370516</v>
      </c>
      <c r="AR77" s="228">
        <v>1.748811275810545</v>
      </c>
      <c r="AS77" s="228">
        <v>1.6939393108007006</v>
      </c>
      <c r="AT77" s="228">
        <v>1.5443320573887156</v>
      </c>
      <c r="AU77" s="228">
        <v>1.5560017988981456</v>
      </c>
      <c r="AV77" s="228">
        <v>1.3435567746690431</v>
      </c>
      <c r="AW77" s="228">
        <v>1.3995560269614318</v>
      </c>
      <c r="AX77" s="228">
        <v>1.4919607742316243</v>
      </c>
      <c r="AY77" s="228">
        <v>1.5151698690274187</v>
      </c>
      <c r="AZ77" s="228">
        <v>1.5219523909122381</v>
      </c>
      <c r="BA77" s="228">
        <v>1.6952310261111583</v>
      </c>
      <c r="BB77" s="228">
        <v>1.811285965995721</v>
      </c>
      <c r="BC77" s="228">
        <v>1.7776501922658881</v>
      </c>
      <c r="BD77" s="228">
        <v>1.7860901711341688</v>
      </c>
      <c r="BE77" s="228">
        <v>1.694703678716444</v>
      </c>
      <c r="BF77" s="228">
        <v>1.6210060820316623</v>
      </c>
    </row>
    <row r="78" spans="22:58" ht="16" customHeight="1">
      <c r="V78" s="149"/>
      <c r="W78" s="573"/>
      <c r="X78" s="230"/>
      <c r="Y78" s="223" t="s">
        <v>45</v>
      </c>
      <c r="Z78" s="298" t="s">
        <v>55</v>
      </c>
      <c r="AA78" s="228">
        <v>0.27654999269031305</v>
      </c>
      <c r="AB78" s="228">
        <v>0.27662902184439886</v>
      </c>
      <c r="AC78" s="228">
        <v>0.29499428745469158</v>
      </c>
      <c r="AD78" s="228">
        <v>0.31035140370495007</v>
      </c>
      <c r="AE78" s="228">
        <v>0.30135596394964415</v>
      </c>
      <c r="AF78" s="228">
        <v>0.31954975143380765</v>
      </c>
      <c r="AG78" s="228">
        <v>0.33627465194937672</v>
      </c>
      <c r="AH78" s="228">
        <v>0.3156011789401808</v>
      </c>
      <c r="AI78" s="228">
        <v>0.31248072064882293</v>
      </c>
      <c r="AJ78" s="228">
        <v>0.32280304749791866</v>
      </c>
      <c r="AK78" s="228">
        <v>0.35001654250727776</v>
      </c>
      <c r="AL78" s="228">
        <v>0.32566734907749839</v>
      </c>
      <c r="AM78" s="228">
        <v>0.34411945894217166</v>
      </c>
      <c r="AN78" s="228">
        <v>0.30985112900248335</v>
      </c>
      <c r="AO78" s="228">
        <v>0.32357529010675318</v>
      </c>
      <c r="AP78" s="228">
        <v>0.34016538534547625</v>
      </c>
      <c r="AQ78" s="228">
        <v>0.30813802025083703</v>
      </c>
      <c r="AR78" s="228">
        <v>0.29910406783360965</v>
      </c>
      <c r="AS78" s="228">
        <v>0.2774502352037862</v>
      </c>
      <c r="AT78" s="228">
        <v>0.27711873889317967</v>
      </c>
      <c r="AU78" s="228">
        <v>0.29407014548728505</v>
      </c>
      <c r="AV78" s="228">
        <v>0.2881322271537814</v>
      </c>
      <c r="AW78" s="228">
        <v>0.28366771406404706</v>
      </c>
      <c r="AX78" s="228">
        <v>0.26780436141551361</v>
      </c>
      <c r="AY78" s="228">
        <v>0.25403499455032408</v>
      </c>
      <c r="AZ78" s="228">
        <v>0.23996718867979794</v>
      </c>
      <c r="BA78" s="228">
        <v>0.24426223254823928</v>
      </c>
      <c r="BB78" s="228">
        <v>0.26146553072055689</v>
      </c>
      <c r="BC78" s="228">
        <v>0.22152663683607302</v>
      </c>
      <c r="BD78" s="228">
        <v>0.22269939819760831</v>
      </c>
      <c r="BE78" s="228">
        <v>0.23347055875243686</v>
      </c>
      <c r="BF78" s="228">
        <v>0.20670310069746739</v>
      </c>
    </row>
    <row r="79" spans="22:58" ht="16" customHeight="1">
      <c r="V79" s="149"/>
      <c r="W79" s="573"/>
      <c r="X79" s="230"/>
      <c r="Y79" s="223" t="s">
        <v>46</v>
      </c>
      <c r="Z79" s="298" t="s">
        <v>55</v>
      </c>
      <c r="AA79" s="228">
        <v>0.5284577282695021</v>
      </c>
      <c r="AB79" s="228">
        <v>0.55473676952986695</v>
      </c>
      <c r="AC79" s="228">
        <v>0.55818414621955204</v>
      </c>
      <c r="AD79" s="228">
        <v>0.53560516196351438</v>
      </c>
      <c r="AE79" s="228">
        <v>0.48914498973126486</v>
      </c>
      <c r="AF79" s="228">
        <v>0.45283501060504522</v>
      </c>
      <c r="AG79" s="228">
        <v>0.47982757469200338</v>
      </c>
      <c r="AH79" s="228">
        <v>0.46903238923579677</v>
      </c>
      <c r="AI79" s="228">
        <v>0.45803186469749019</v>
      </c>
      <c r="AJ79" s="228">
        <v>0.39263964425611786</v>
      </c>
      <c r="AK79" s="228">
        <v>0.38477884644743771</v>
      </c>
      <c r="AL79" s="228">
        <v>0.39527214645850733</v>
      </c>
      <c r="AM79" s="228">
        <v>0.37047640955668465</v>
      </c>
      <c r="AN79" s="228">
        <v>0.37743623113119135</v>
      </c>
      <c r="AO79" s="228">
        <v>0.37237628342452816</v>
      </c>
      <c r="AP79" s="228">
        <v>0.3589716245140116</v>
      </c>
      <c r="AQ79" s="228">
        <v>0.34889575839889853</v>
      </c>
      <c r="AR79" s="228">
        <v>0.34836824830317054</v>
      </c>
      <c r="AS79" s="228">
        <v>0.29909880403118</v>
      </c>
      <c r="AT79" s="228">
        <v>0.34543210893439241</v>
      </c>
      <c r="AU79" s="228">
        <v>0.31894574092932099</v>
      </c>
      <c r="AV79" s="228">
        <v>0.29826507389923296</v>
      </c>
      <c r="AW79" s="228">
        <v>0.28817764221587633</v>
      </c>
      <c r="AX79" s="228">
        <v>0.25914224578782152</v>
      </c>
      <c r="AY79" s="228">
        <v>0.26154467259544928</v>
      </c>
      <c r="AZ79" s="228">
        <v>0.29481459877682797</v>
      </c>
      <c r="BA79" s="228">
        <v>0.31563973847048493</v>
      </c>
      <c r="BB79" s="228">
        <v>0.31150946053352313</v>
      </c>
      <c r="BC79" s="228">
        <v>0.27775471946176172</v>
      </c>
      <c r="BD79" s="228">
        <v>0.29833946412842971</v>
      </c>
      <c r="BE79" s="228">
        <v>0.2964893677321439</v>
      </c>
      <c r="BF79" s="228">
        <v>0.28335869177040918</v>
      </c>
    </row>
    <row r="80" spans="22:58" ht="16" customHeight="1">
      <c r="V80" s="149"/>
      <c r="W80" s="573"/>
      <c r="X80" s="147" t="s">
        <v>47</v>
      </c>
      <c r="Y80" s="223"/>
      <c r="Z80" s="298" t="s">
        <v>55</v>
      </c>
      <c r="AA80" s="229" t="s">
        <v>514</v>
      </c>
      <c r="AB80" s="229" t="s">
        <v>514</v>
      </c>
      <c r="AC80" s="229" t="s">
        <v>514</v>
      </c>
      <c r="AD80" s="229" t="s">
        <v>514</v>
      </c>
      <c r="AE80" s="229" t="s">
        <v>514</v>
      </c>
      <c r="AF80" s="229" t="s">
        <v>514</v>
      </c>
      <c r="AG80" s="229" t="s">
        <v>514</v>
      </c>
      <c r="AH80" s="229" t="s">
        <v>514</v>
      </c>
      <c r="AI80" s="229" t="s">
        <v>514</v>
      </c>
      <c r="AJ80" s="229" t="s">
        <v>514</v>
      </c>
      <c r="AK80" s="229" t="s">
        <v>514</v>
      </c>
      <c r="AL80" s="229" t="s">
        <v>514</v>
      </c>
      <c r="AM80" s="229" t="s">
        <v>514</v>
      </c>
      <c r="AN80" s="229" t="s">
        <v>514</v>
      </c>
      <c r="AO80" s="229" t="s">
        <v>514</v>
      </c>
      <c r="AP80" s="229" t="s">
        <v>514</v>
      </c>
      <c r="AQ80" s="229" t="s">
        <v>514</v>
      </c>
      <c r="AR80" s="229" t="s">
        <v>514</v>
      </c>
      <c r="AS80" s="229" t="s">
        <v>514</v>
      </c>
      <c r="AT80" s="229" t="s">
        <v>514</v>
      </c>
      <c r="AU80" s="229" t="s">
        <v>514</v>
      </c>
      <c r="AV80" s="229" t="s">
        <v>514</v>
      </c>
      <c r="AW80" s="229" t="s">
        <v>514</v>
      </c>
      <c r="AX80" s="229" t="s">
        <v>514</v>
      </c>
      <c r="AY80" s="229" t="s">
        <v>514</v>
      </c>
      <c r="AZ80" s="229" t="s">
        <v>514</v>
      </c>
      <c r="BA80" s="229" t="s">
        <v>514</v>
      </c>
      <c r="BB80" s="229" t="s">
        <v>514</v>
      </c>
      <c r="BC80" s="229" t="s">
        <v>514</v>
      </c>
      <c r="BD80" s="229" t="s">
        <v>514</v>
      </c>
      <c r="BE80" s="229" t="s">
        <v>514</v>
      </c>
      <c r="BF80" s="229" t="s">
        <v>514</v>
      </c>
    </row>
    <row r="81" spans="22:58" ht="16" customHeight="1">
      <c r="V81" s="149"/>
      <c r="W81" s="573"/>
      <c r="X81" s="231"/>
      <c r="Y81" s="154" t="s">
        <v>48</v>
      </c>
      <c r="Z81" s="298" t="s">
        <v>55</v>
      </c>
      <c r="AA81" s="229" t="s">
        <v>514</v>
      </c>
      <c r="AB81" s="229" t="s">
        <v>514</v>
      </c>
      <c r="AC81" s="229" t="s">
        <v>514</v>
      </c>
      <c r="AD81" s="229" t="s">
        <v>514</v>
      </c>
      <c r="AE81" s="229" t="s">
        <v>514</v>
      </c>
      <c r="AF81" s="229" t="s">
        <v>514</v>
      </c>
      <c r="AG81" s="229" t="s">
        <v>514</v>
      </c>
      <c r="AH81" s="229" t="s">
        <v>514</v>
      </c>
      <c r="AI81" s="229" t="s">
        <v>514</v>
      </c>
      <c r="AJ81" s="229" t="s">
        <v>514</v>
      </c>
      <c r="AK81" s="229" t="s">
        <v>514</v>
      </c>
      <c r="AL81" s="229" t="s">
        <v>514</v>
      </c>
      <c r="AM81" s="229" t="s">
        <v>514</v>
      </c>
      <c r="AN81" s="229" t="s">
        <v>514</v>
      </c>
      <c r="AO81" s="229" t="s">
        <v>514</v>
      </c>
      <c r="AP81" s="229" t="s">
        <v>514</v>
      </c>
      <c r="AQ81" s="229" t="s">
        <v>514</v>
      </c>
      <c r="AR81" s="229" t="s">
        <v>514</v>
      </c>
      <c r="AS81" s="229" t="s">
        <v>514</v>
      </c>
      <c r="AT81" s="229" t="s">
        <v>514</v>
      </c>
      <c r="AU81" s="229" t="s">
        <v>514</v>
      </c>
      <c r="AV81" s="229" t="s">
        <v>514</v>
      </c>
      <c r="AW81" s="229" t="s">
        <v>514</v>
      </c>
      <c r="AX81" s="229" t="s">
        <v>514</v>
      </c>
      <c r="AY81" s="229" t="s">
        <v>514</v>
      </c>
      <c r="AZ81" s="229" t="s">
        <v>514</v>
      </c>
      <c r="BA81" s="229" t="s">
        <v>514</v>
      </c>
      <c r="BB81" s="229" t="s">
        <v>514</v>
      </c>
      <c r="BC81" s="229" t="s">
        <v>514</v>
      </c>
      <c r="BD81" s="229" t="s">
        <v>514</v>
      </c>
      <c r="BE81" s="229" t="s">
        <v>514</v>
      </c>
      <c r="BF81" s="229" t="s">
        <v>514</v>
      </c>
    </row>
    <row r="82" spans="22:58" ht="16" customHeight="1" thickBot="1">
      <c r="V82" s="149"/>
      <c r="W82" s="573"/>
      <c r="X82" s="232"/>
      <c r="Y82" s="101" t="s">
        <v>49</v>
      </c>
      <c r="Z82" s="199" t="s">
        <v>55</v>
      </c>
      <c r="AA82" s="130" t="s">
        <v>514</v>
      </c>
      <c r="AB82" s="130" t="s">
        <v>514</v>
      </c>
      <c r="AC82" s="130" t="s">
        <v>514</v>
      </c>
      <c r="AD82" s="130" t="s">
        <v>514</v>
      </c>
      <c r="AE82" s="130" t="s">
        <v>514</v>
      </c>
      <c r="AF82" s="130" t="s">
        <v>514</v>
      </c>
      <c r="AG82" s="130" t="s">
        <v>514</v>
      </c>
      <c r="AH82" s="130" t="s">
        <v>514</v>
      </c>
      <c r="AI82" s="130" t="s">
        <v>514</v>
      </c>
      <c r="AJ82" s="130" t="s">
        <v>514</v>
      </c>
      <c r="AK82" s="130" t="s">
        <v>514</v>
      </c>
      <c r="AL82" s="130" t="s">
        <v>514</v>
      </c>
      <c r="AM82" s="130" t="s">
        <v>514</v>
      </c>
      <c r="AN82" s="130" t="s">
        <v>514</v>
      </c>
      <c r="AO82" s="130" t="s">
        <v>514</v>
      </c>
      <c r="AP82" s="130" t="s">
        <v>514</v>
      </c>
      <c r="AQ82" s="130" t="s">
        <v>514</v>
      </c>
      <c r="AR82" s="130" t="s">
        <v>514</v>
      </c>
      <c r="AS82" s="130" t="s">
        <v>514</v>
      </c>
      <c r="AT82" s="130" t="s">
        <v>514</v>
      </c>
      <c r="AU82" s="130" t="s">
        <v>514</v>
      </c>
      <c r="AV82" s="130" t="s">
        <v>514</v>
      </c>
      <c r="AW82" s="130" t="s">
        <v>514</v>
      </c>
      <c r="AX82" s="130" t="s">
        <v>514</v>
      </c>
      <c r="AY82" s="130" t="s">
        <v>514</v>
      </c>
      <c r="AZ82" s="130" t="s">
        <v>514</v>
      </c>
      <c r="BA82" s="130" t="s">
        <v>514</v>
      </c>
      <c r="BB82" s="130" t="s">
        <v>514</v>
      </c>
      <c r="BC82" s="130" t="s">
        <v>514</v>
      </c>
      <c r="BD82" s="130" t="s">
        <v>514</v>
      </c>
      <c r="BE82" s="130" t="s">
        <v>514</v>
      </c>
      <c r="BF82" s="130" t="s">
        <v>514</v>
      </c>
    </row>
    <row r="83" spans="22:58" ht="22" customHeight="1" thickTop="1" thickBot="1">
      <c r="V83" s="149"/>
      <c r="W83" s="573"/>
      <c r="X83" s="576" t="s">
        <v>56</v>
      </c>
      <c r="Y83" s="577"/>
      <c r="Z83" s="105" t="s">
        <v>55</v>
      </c>
      <c r="AA83" s="131">
        <f>SUM(AA58,AA62,AA70,AA76,AA80)</f>
        <v>22.073721149975544</v>
      </c>
      <c r="AB83" s="131">
        <f t="shared" ref="AB83:BC83" si="25">SUM(AB58,AB62,AB70,AB76,AB80)</f>
        <v>22.948697724043672</v>
      </c>
      <c r="AC83" s="131">
        <f t="shared" si="25"/>
        <v>23.355250353019212</v>
      </c>
      <c r="AD83" s="131">
        <f t="shared" si="25"/>
        <v>23.771686061797347</v>
      </c>
      <c r="AE83" s="131">
        <f t="shared" si="25"/>
        <v>24.614727463258852</v>
      </c>
      <c r="AF83" s="131">
        <f t="shared" si="25"/>
        <v>26.59493127281382</v>
      </c>
      <c r="AG83" s="131">
        <f t="shared" si="25"/>
        <v>27.231768208021474</v>
      </c>
      <c r="AH83" s="131">
        <f t="shared" si="25"/>
        <v>27.926778310597999</v>
      </c>
      <c r="AI83" s="131">
        <f t="shared" si="25"/>
        <v>27.414491424443948</v>
      </c>
      <c r="AJ83" s="131">
        <f t="shared" si="25"/>
        <v>27.846870553160056</v>
      </c>
      <c r="AK83" s="131">
        <f t="shared" si="25"/>
        <v>27.948114739558982</v>
      </c>
      <c r="AL83" s="131">
        <f t="shared" si="25"/>
        <v>27.995790006703498</v>
      </c>
      <c r="AM83" s="131">
        <f t="shared" si="25"/>
        <v>26.97991414902738</v>
      </c>
      <c r="AN83" s="131">
        <f t="shared" si="25"/>
        <v>26.145518571068944</v>
      </c>
      <c r="AO83" s="131">
        <f t="shared" si="25"/>
        <v>25.357095031646605</v>
      </c>
      <c r="AP83" s="131">
        <f t="shared" si="25"/>
        <v>25.318468595332263</v>
      </c>
      <c r="AQ83" s="131">
        <f t="shared" si="25"/>
        <v>24.547306179683282</v>
      </c>
      <c r="AR83" s="131">
        <f t="shared" si="25"/>
        <v>24.442652659235989</v>
      </c>
      <c r="AS83" s="131">
        <f t="shared" si="25"/>
        <v>23.468252308578087</v>
      </c>
      <c r="AT83" s="131">
        <f t="shared" si="25"/>
        <v>22.423140143237926</v>
      </c>
      <c r="AU83" s="131">
        <f t="shared" si="25"/>
        <v>21.801238373573359</v>
      </c>
      <c r="AV83" s="131">
        <f t="shared" si="25"/>
        <v>21.832772680509162</v>
      </c>
      <c r="AW83" s="131">
        <f t="shared" si="25"/>
        <v>21.725213254753157</v>
      </c>
      <c r="AX83" s="131">
        <f t="shared" si="25"/>
        <v>21.801055252785137</v>
      </c>
      <c r="AY83" s="131">
        <f t="shared" si="25"/>
        <v>21.417974117646015</v>
      </c>
      <c r="AZ83" s="131">
        <f t="shared" si="25"/>
        <v>21.486225925611564</v>
      </c>
      <c r="BA83" s="131">
        <f t="shared" si="25"/>
        <v>20.898766963414744</v>
      </c>
      <c r="BB83" s="131">
        <f t="shared" si="25"/>
        <v>21.583194046427991</v>
      </c>
      <c r="BC83" s="131">
        <f t="shared" si="25"/>
        <v>20.701541182690761</v>
      </c>
      <c r="BD83" s="131">
        <f>SUM(BD58,BD62,BD70,BD76,BD80)</f>
        <v>19.20553277882971</v>
      </c>
      <c r="BE83" s="131">
        <f>SUM(BE58,BE62,BE70,BE76,BE80)</f>
        <v>18.081727424389946</v>
      </c>
      <c r="BF83" s="131">
        <f>SUM(BF58,BF62,BF70,BF76,BF80)</f>
        <v>18.138915773333309</v>
      </c>
    </row>
    <row r="84" spans="22:58" ht="22" customHeight="1" thickTop="1" thickBot="1">
      <c r="V84" s="149"/>
      <c r="W84" s="574"/>
      <c r="X84" s="578"/>
      <c r="Y84" s="579"/>
      <c r="Z84" s="104" t="s">
        <v>53</v>
      </c>
      <c r="AA84" s="128">
        <f>AA83*GWP_N2O</f>
        <v>6577.9689026927117</v>
      </c>
      <c r="AB84" s="128">
        <f t="shared" ref="AB84:BE84" si="26">AB83*GWP_N2O</f>
        <v>6838.7119217650143</v>
      </c>
      <c r="AC84" s="128">
        <f t="shared" si="26"/>
        <v>6959.8646051997248</v>
      </c>
      <c r="AD84" s="128">
        <f t="shared" si="26"/>
        <v>7083.9624464156095</v>
      </c>
      <c r="AE84" s="128">
        <f t="shared" si="26"/>
        <v>7335.1887840511381</v>
      </c>
      <c r="AF84" s="128">
        <f t="shared" si="26"/>
        <v>7925.2895192985188</v>
      </c>
      <c r="AG84" s="128">
        <f t="shared" si="26"/>
        <v>8115.0669259903998</v>
      </c>
      <c r="AH84" s="128">
        <f t="shared" si="26"/>
        <v>8322.1799365582046</v>
      </c>
      <c r="AI84" s="128">
        <f t="shared" si="26"/>
        <v>8169.5184444842962</v>
      </c>
      <c r="AJ84" s="128">
        <f t="shared" si="26"/>
        <v>8298.3674248416974</v>
      </c>
      <c r="AK84" s="128">
        <f t="shared" si="26"/>
        <v>8328.5381923885761</v>
      </c>
      <c r="AL84" s="128">
        <f t="shared" si="26"/>
        <v>8342.7454219976426</v>
      </c>
      <c r="AM84" s="128">
        <f t="shared" si="26"/>
        <v>8040.0144164101594</v>
      </c>
      <c r="AN84" s="128">
        <f t="shared" si="26"/>
        <v>7791.364534178545</v>
      </c>
      <c r="AO84" s="128">
        <f t="shared" si="26"/>
        <v>7556.414319430688</v>
      </c>
      <c r="AP84" s="128">
        <f t="shared" si="26"/>
        <v>7544.9036414090142</v>
      </c>
      <c r="AQ84" s="128">
        <f t="shared" si="26"/>
        <v>7315.0972415456181</v>
      </c>
      <c r="AR84" s="128">
        <f t="shared" si="26"/>
        <v>7283.9104924523244</v>
      </c>
      <c r="AS84" s="128">
        <f t="shared" si="26"/>
        <v>6993.5391879562703</v>
      </c>
      <c r="AT84" s="128">
        <f t="shared" si="26"/>
        <v>6682.0957626849022</v>
      </c>
      <c r="AU84" s="128">
        <f t="shared" si="26"/>
        <v>6496.7690353248609</v>
      </c>
      <c r="AV84" s="128">
        <f t="shared" si="26"/>
        <v>6506.1662587917299</v>
      </c>
      <c r="AW84" s="128">
        <f t="shared" si="26"/>
        <v>6474.1135499164411</v>
      </c>
      <c r="AX84" s="128">
        <f t="shared" si="26"/>
        <v>6496.7144653299711</v>
      </c>
      <c r="AY84" s="128">
        <f t="shared" si="26"/>
        <v>6382.5562870585127</v>
      </c>
      <c r="AZ84" s="128">
        <f t="shared" si="26"/>
        <v>6402.8953258322463</v>
      </c>
      <c r="BA84" s="128">
        <f t="shared" si="26"/>
        <v>6227.8325550975933</v>
      </c>
      <c r="BB84" s="128">
        <f t="shared" si="26"/>
        <v>6431.7918258355412</v>
      </c>
      <c r="BC84" s="128">
        <f t="shared" si="26"/>
        <v>6169.0592724418466</v>
      </c>
      <c r="BD84" s="128">
        <f t="shared" si="26"/>
        <v>5723.2487680912536</v>
      </c>
      <c r="BE84" s="128">
        <f t="shared" si="26"/>
        <v>5388.3547724682039</v>
      </c>
      <c r="BF84" s="128">
        <f t="shared" ref="BF84" si="27">BF83*GWP_N2O</f>
        <v>5405.3969004533265</v>
      </c>
    </row>
    <row r="85" spans="22:58" ht="22" customHeight="1" thickTop="1">
      <c r="V85" s="149"/>
      <c r="W85" s="569" t="s">
        <v>57</v>
      </c>
      <c r="X85" s="570"/>
      <c r="Y85" s="571"/>
      <c r="Z85" s="106" t="s">
        <v>53</v>
      </c>
      <c r="AA85" s="129">
        <f t="shared" ref="AA85:BC85" si="28">SUM(AA30,AA57,AA84)</f>
        <v>1086590.4950696037</v>
      </c>
      <c r="AB85" s="129">
        <f t="shared" si="28"/>
        <v>1097298.71702962</v>
      </c>
      <c r="AC85" s="129">
        <f t="shared" si="28"/>
        <v>1106228.0122515839</v>
      </c>
      <c r="AD85" s="129">
        <f t="shared" si="28"/>
        <v>1100840.4997980127</v>
      </c>
      <c r="AE85" s="129">
        <f t="shared" si="28"/>
        <v>1152037.4205550379</v>
      </c>
      <c r="AF85" s="129">
        <f t="shared" si="28"/>
        <v>1164144.4873691213</v>
      </c>
      <c r="AG85" s="129">
        <f t="shared" si="28"/>
        <v>1175881.5275932297</v>
      </c>
      <c r="AH85" s="129">
        <f t="shared" si="28"/>
        <v>1170629.0607895895</v>
      </c>
      <c r="AI85" s="129">
        <f t="shared" si="28"/>
        <v>1136709.5744864375</v>
      </c>
      <c r="AJ85" s="129">
        <f t="shared" si="28"/>
        <v>1173278.2262099932</v>
      </c>
      <c r="AK85" s="129">
        <f t="shared" si="28"/>
        <v>1195386.3516830849</v>
      </c>
      <c r="AL85" s="129">
        <f t="shared" si="28"/>
        <v>1183322.3983769678</v>
      </c>
      <c r="AM85" s="129">
        <f t="shared" si="28"/>
        <v>1215562.3768417118</v>
      </c>
      <c r="AN85" s="129">
        <f t="shared" si="28"/>
        <v>1224522.0474698802</v>
      </c>
      <c r="AO85" s="129">
        <f t="shared" si="28"/>
        <v>1220381.626175307</v>
      </c>
      <c r="AP85" s="129">
        <f t="shared" si="28"/>
        <v>1227294.7215695104</v>
      </c>
      <c r="AQ85" s="129">
        <f t="shared" si="28"/>
        <v>1204529.237612034</v>
      </c>
      <c r="AR85" s="129">
        <f t="shared" si="28"/>
        <v>1240649.8040735489</v>
      </c>
      <c r="AS85" s="129">
        <f t="shared" si="28"/>
        <v>1172891.1454833245</v>
      </c>
      <c r="AT85" s="129">
        <f t="shared" si="28"/>
        <v>1111551.5693029657</v>
      </c>
      <c r="AU85" s="129">
        <f t="shared" si="28"/>
        <v>1161735.1119296362</v>
      </c>
      <c r="AV85" s="129">
        <f t="shared" si="28"/>
        <v>1212388.3859424815</v>
      </c>
      <c r="AW85" s="129">
        <f t="shared" si="28"/>
        <v>1252762.989049861</v>
      </c>
      <c r="AX85" s="129">
        <f t="shared" si="28"/>
        <v>1260371.6775729109</v>
      </c>
      <c r="AY85" s="129">
        <f t="shared" si="28"/>
        <v>1210185.4040041231</v>
      </c>
      <c r="AZ85" s="129">
        <f t="shared" si="28"/>
        <v>1171010.017930734</v>
      </c>
      <c r="BA85" s="129">
        <f t="shared" si="28"/>
        <v>1151177.3747942888</v>
      </c>
      <c r="BB85" s="129">
        <f t="shared" si="28"/>
        <v>1135296.2273170701</v>
      </c>
      <c r="BC85" s="129">
        <f t="shared" si="28"/>
        <v>1089890.8905819124</v>
      </c>
      <c r="BD85" s="129">
        <f>SUM(BD30,BD57,BD84)</f>
        <v>1054337.1751516843</v>
      </c>
      <c r="BE85" s="129">
        <f>SUM(BE30,BE57,BE84)</f>
        <v>993057.49686070438</v>
      </c>
      <c r="BF85" s="129">
        <f>SUM(BF30,BF57,BF84)</f>
        <v>1013905.8963280728</v>
      </c>
    </row>
    <row r="86" spans="22:58" ht="15" customHeight="1">
      <c r="V86" s="149"/>
    </row>
  </sheetData>
  <mergeCells count="8">
    <mergeCell ref="X4:Y4"/>
    <mergeCell ref="X30:Y30"/>
    <mergeCell ref="W85:Y85"/>
    <mergeCell ref="W5:W30"/>
    <mergeCell ref="W31:W57"/>
    <mergeCell ref="W58:W84"/>
    <mergeCell ref="X83:Y84"/>
    <mergeCell ref="X56:Y57"/>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44183-E94C-4316-A154-679529083D4E}">
  <sheetPr codeName="Sheet26"/>
  <dimension ref="B1:BF8"/>
  <sheetViews>
    <sheetView zoomScaleNormal="100" workbookViewId="0">
      <pane xSplit="26" ySplit="4" topLeftCell="AA5" activePane="bottomRight" state="frozen"/>
      <selection pane="topRight"/>
      <selection pane="bottomLeft"/>
      <selection pane="bottomRight"/>
    </sheetView>
  </sheetViews>
  <sheetFormatPr defaultColWidth="10" defaultRowHeight="13" customHeight="1" outlineLevelCol="1"/>
  <cols>
    <col min="1" max="1" width="1.7265625" style="15" customWidth="1"/>
    <col min="2" max="21" width="1.7265625" style="15" hidden="1" customWidth="1"/>
    <col min="22" max="22" width="4.453125" style="15" customWidth="1"/>
    <col min="23" max="23" width="5.453125" style="15" customWidth="1"/>
    <col min="24" max="24" width="18.7265625" style="15" customWidth="1"/>
    <col min="25" max="25" width="21.26953125" style="15" bestFit="1" customWidth="1"/>
    <col min="26" max="26" width="12.26953125" style="15" customWidth="1"/>
    <col min="27" max="27" width="6.1796875" style="15" customWidth="1"/>
    <col min="28" max="31" width="6.1796875" style="15" customWidth="1" outlineLevel="1"/>
    <col min="32" max="32" width="6.1796875" style="15" customWidth="1"/>
    <col min="33" max="36" width="6.1796875" style="15" customWidth="1" outlineLevel="1"/>
    <col min="37" max="37" width="6.1796875" style="15" customWidth="1"/>
    <col min="38" max="41" width="6.1796875" style="15" customWidth="1" outlineLevel="1"/>
    <col min="42" max="42" width="6.1796875" style="15" customWidth="1"/>
    <col min="43" max="46" width="6.1796875" style="15" customWidth="1" outlineLevel="1"/>
    <col min="47" max="47" width="6.1796875" style="15" customWidth="1"/>
    <col min="48" max="51" width="6.1796875" style="15" customWidth="1" outlineLevel="1"/>
    <col min="52" max="58" width="6.1796875" style="15" customWidth="1"/>
    <col min="59" max="16384" width="10" style="15"/>
  </cols>
  <sheetData>
    <row r="1" spans="22:58" ht="17.5">
      <c r="W1" s="249" t="s">
        <v>58</v>
      </c>
    </row>
    <row r="2" spans="22:58"/>
    <row r="3" spans="22:58" ht="15" customHeight="1">
      <c r="V3" s="287" t="s">
        <v>59</v>
      </c>
      <c r="W3" s="275">
        <v>3</v>
      </c>
      <c r="X3" s="288" t="s">
        <v>60</v>
      </c>
    </row>
    <row r="4" spans="22:58" s="2" customFormat="1" ht="16" customHeight="1">
      <c r="W4" s="151" t="s">
        <v>61</v>
      </c>
      <c r="X4" s="152" t="s">
        <v>62</v>
      </c>
      <c r="Y4" s="151" t="s">
        <v>63</v>
      </c>
      <c r="Z4" s="151" t="s">
        <v>21</v>
      </c>
      <c r="AA4" s="153">
        <v>1990</v>
      </c>
      <c r="AB4" s="153">
        <f t="shared" ref="AB4:BF4" si="0">AA4+1</f>
        <v>1991</v>
      </c>
      <c r="AC4" s="153">
        <f t="shared" si="0"/>
        <v>1992</v>
      </c>
      <c r="AD4" s="153">
        <f t="shared" si="0"/>
        <v>1993</v>
      </c>
      <c r="AE4" s="153">
        <f t="shared" si="0"/>
        <v>1994</v>
      </c>
      <c r="AF4" s="153">
        <f t="shared" si="0"/>
        <v>1995</v>
      </c>
      <c r="AG4" s="153">
        <f t="shared" si="0"/>
        <v>1996</v>
      </c>
      <c r="AH4" s="153">
        <f t="shared" si="0"/>
        <v>1997</v>
      </c>
      <c r="AI4" s="153">
        <f t="shared" si="0"/>
        <v>1998</v>
      </c>
      <c r="AJ4" s="153">
        <f t="shared" si="0"/>
        <v>1999</v>
      </c>
      <c r="AK4" s="153">
        <f t="shared" si="0"/>
        <v>2000</v>
      </c>
      <c r="AL4" s="153">
        <f t="shared" si="0"/>
        <v>2001</v>
      </c>
      <c r="AM4" s="153">
        <f t="shared" si="0"/>
        <v>2002</v>
      </c>
      <c r="AN4" s="153">
        <f t="shared" si="0"/>
        <v>2003</v>
      </c>
      <c r="AO4" s="153">
        <f t="shared" si="0"/>
        <v>2004</v>
      </c>
      <c r="AP4" s="153">
        <f t="shared" si="0"/>
        <v>2005</v>
      </c>
      <c r="AQ4" s="153">
        <f t="shared" si="0"/>
        <v>2006</v>
      </c>
      <c r="AR4" s="153">
        <f t="shared" si="0"/>
        <v>2007</v>
      </c>
      <c r="AS4" s="153">
        <f t="shared" si="0"/>
        <v>2008</v>
      </c>
      <c r="AT4" s="153">
        <f t="shared" si="0"/>
        <v>2009</v>
      </c>
      <c r="AU4" s="153">
        <f t="shared" si="0"/>
        <v>2010</v>
      </c>
      <c r="AV4" s="153">
        <f t="shared" si="0"/>
        <v>2011</v>
      </c>
      <c r="AW4" s="153">
        <f t="shared" si="0"/>
        <v>2012</v>
      </c>
      <c r="AX4" s="153">
        <f t="shared" si="0"/>
        <v>2013</v>
      </c>
      <c r="AY4" s="153">
        <f t="shared" si="0"/>
        <v>2014</v>
      </c>
      <c r="AZ4" s="153">
        <f t="shared" si="0"/>
        <v>2015</v>
      </c>
      <c r="BA4" s="153">
        <f t="shared" si="0"/>
        <v>2016</v>
      </c>
      <c r="BB4" s="153">
        <f t="shared" si="0"/>
        <v>2017</v>
      </c>
      <c r="BC4" s="153">
        <f t="shared" si="0"/>
        <v>2018</v>
      </c>
      <c r="BD4" s="153">
        <f t="shared" si="0"/>
        <v>2019</v>
      </c>
      <c r="BE4" s="153">
        <f t="shared" si="0"/>
        <v>2020</v>
      </c>
      <c r="BF4" s="153">
        <f t="shared" si="0"/>
        <v>2021</v>
      </c>
    </row>
    <row r="5" spans="22:58" s="2" customFormat="1" ht="28">
      <c r="W5" s="154">
        <v>1</v>
      </c>
      <c r="X5" s="154" t="s">
        <v>64</v>
      </c>
      <c r="Y5" s="393" t="s">
        <v>65</v>
      </c>
      <c r="Z5" s="394" t="s">
        <v>66</v>
      </c>
      <c r="AA5" s="395">
        <v>764.81096206214477</v>
      </c>
      <c r="AB5" s="395">
        <v>787.96562235129261</v>
      </c>
      <c r="AC5" s="395">
        <v>795.51861992580871</v>
      </c>
      <c r="AD5" s="395">
        <v>802.36468538956797</v>
      </c>
      <c r="AE5" s="395">
        <v>854.73564047798016</v>
      </c>
      <c r="AF5" s="395">
        <v>871.70525068785628</v>
      </c>
      <c r="AG5" s="395">
        <v>891.43101435958692</v>
      </c>
      <c r="AH5" s="395">
        <v>901.71578000419731</v>
      </c>
      <c r="AI5" s="395">
        <v>911.10426719708641</v>
      </c>
      <c r="AJ5" s="395">
        <v>931.9278336880551</v>
      </c>
      <c r="AK5" s="395">
        <v>972.67861330306368</v>
      </c>
      <c r="AL5" s="395">
        <v>956.32485135501486</v>
      </c>
      <c r="AM5" s="395">
        <v>973.78343019731574</v>
      </c>
      <c r="AN5" s="395">
        <v>967.59167013365072</v>
      </c>
      <c r="AO5" s="395">
        <v>1001.0723194142373</v>
      </c>
      <c r="AP5" s="395">
        <v>1024.8480208671422</v>
      </c>
      <c r="AQ5" s="395">
        <v>1029.1259147321971</v>
      </c>
      <c r="AR5" s="395">
        <v>1061.3172465287985</v>
      </c>
      <c r="AS5" s="395">
        <v>1021.8215202132267</v>
      </c>
      <c r="AT5" s="395">
        <v>988.91810925926086</v>
      </c>
      <c r="AU5" s="395">
        <v>1035.4185938077858</v>
      </c>
      <c r="AV5" s="395">
        <v>996.59045885981027</v>
      </c>
      <c r="AW5" s="395">
        <v>991.44145194944861</v>
      </c>
      <c r="AX5" s="395">
        <v>989.56123341685759</v>
      </c>
      <c r="AY5" s="395">
        <v>973.66051856811305</v>
      </c>
      <c r="AZ5" s="395">
        <v>949.49157983354655</v>
      </c>
      <c r="BA5" s="395">
        <v>950.70278415092457</v>
      </c>
      <c r="BB5" s="395">
        <v>964.61979537794525</v>
      </c>
      <c r="BC5" s="395">
        <v>945.56952803166155</v>
      </c>
      <c r="BD5" s="395">
        <v>927.13873704907473</v>
      </c>
      <c r="BE5" s="395">
        <v>913.43213706039774</v>
      </c>
      <c r="BF5" s="395">
        <v>923.72980436692103</v>
      </c>
    </row>
    <row r="6" spans="22:58" s="2" customFormat="1" ht="30" customHeight="1">
      <c r="W6" s="154">
        <v>2</v>
      </c>
      <c r="X6" s="156" t="s">
        <v>67</v>
      </c>
      <c r="Y6" s="393" t="s">
        <v>68</v>
      </c>
      <c r="Z6" s="394" t="s">
        <v>513</v>
      </c>
      <c r="AA6" s="396">
        <v>109.1</v>
      </c>
      <c r="AB6" s="396">
        <v>108.3</v>
      </c>
      <c r="AC6" s="396">
        <v>101.9</v>
      </c>
      <c r="AD6" s="396">
        <v>98.2</v>
      </c>
      <c r="AE6" s="396">
        <v>101.2</v>
      </c>
      <c r="AF6" s="396">
        <v>103.3</v>
      </c>
      <c r="AG6" s="396">
        <v>106.8</v>
      </c>
      <c r="AH6" s="396">
        <v>108.1</v>
      </c>
      <c r="AI6" s="396">
        <v>100.6</v>
      </c>
      <c r="AJ6" s="396">
        <v>103.3</v>
      </c>
      <c r="AK6" s="396">
        <v>107.7</v>
      </c>
      <c r="AL6" s="396">
        <v>97.8</v>
      </c>
      <c r="AM6" s="396">
        <v>100.7</v>
      </c>
      <c r="AN6" s="396">
        <v>103.6</v>
      </c>
      <c r="AO6" s="396">
        <v>107.6</v>
      </c>
      <c r="AP6" s="396">
        <v>109.3</v>
      </c>
      <c r="AQ6" s="396">
        <v>114.3</v>
      </c>
      <c r="AR6" s="396">
        <v>117.5</v>
      </c>
      <c r="AS6" s="396">
        <v>102.8</v>
      </c>
      <c r="AT6" s="396">
        <v>93</v>
      </c>
      <c r="AU6" s="396">
        <v>101.2</v>
      </c>
      <c r="AV6" s="396">
        <v>100.5</v>
      </c>
      <c r="AW6" s="396">
        <v>97.8</v>
      </c>
      <c r="AX6" s="396">
        <v>101.1</v>
      </c>
      <c r="AY6" s="396">
        <v>100.5</v>
      </c>
      <c r="AZ6" s="396">
        <v>99.8</v>
      </c>
      <c r="BA6" s="396">
        <v>100.6</v>
      </c>
      <c r="BB6" s="396">
        <v>103.5</v>
      </c>
      <c r="BC6" s="396">
        <v>103.8</v>
      </c>
      <c r="BD6" s="396">
        <v>99.9</v>
      </c>
      <c r="BE6" s="396">
        <v>90.3</v>
      </c>
      <c r="BF6" s="396">
        <v>95.5</v>
      </c>
    </row>
    <row r="7" spans="22:58" s="2" customFormat="1" ht="30" customHeight="1">
      <c r="W7" s="154">
        <v>3</v>
      </c>
      <c r="X7" s="156" t="s">
        <v>69</v>
      </c>
      <c r="Y7" s="393" t="s">
        <v>70</v>
      </c>
      <c r="Z7" s="394" t="s">
        <v>71</v>
      </c>
      <c r="AA7" s="397">
        <v>584.86411169500002</v>
      </c>
      <c r="AB7" s="397">
        <v>611.88541986799999</v>
      </c>
      <c r="AC7" s="397">
        <v>632.17481400600002</v>
      </c>
      <c r="AD7" s="397">
        <v>637.90521921899983</v>
      </c>
      <c r="AE7" s="397">
        <v>648.50907637099965</v>
      </c>
      <c r="AF7" s="397">
        <v>673.09642523399998</v>
      </c>
      <c r="AG7" s="397">
        <v>689.91275628500011</v>
      </c>
      <c r="AH7" s="397">
        <v>696.61274210999989</v>
      </c>
      <c r="AI7" s="397">
        <v>698.71208355299996</v>
      </c>
      <c r="AJ7" s="397">
        <v>717.27260952699987</v>
      </c>
      <c r="AK7" s="397">
        <v>727.57657268799983</v>
      </c>
      <c r="AL7" s="397">
        <v>742.58810252199987</v>
      </c>
      <c r="AM7" s="397">
        <v>743.50326161300006</v>
      </c>
      <c r="AN7" s="397">
        <v>746.85574061799991</v>
      </c>
      <c r="AO7" s="397">
        <v>737.71111118700014</v>
      </c>
      <c r="AP7" s="397">
        <v>726.88639995499989</v>
      </c>
      <c r="AQ7" s="397">
        <v>721.80090099900019</v>
      </c>
      <c r="AR7" s="397">
        <v>723.59769022399996</v>
      </c>
      <c r="AS7" s="397">
        <v>708.78557558800003</v>
      </c>
      <c r="AT7" s="397">
        <v>709.29445961500016</v>
      </c>
      <c r="AU7" s="397">
        <v>707.98551600200005</v>
      </c>
      <c r="AV7" s="397">
        <v>711.71441800000002</v>
      </c>
      <c r="AW7" s="397">
        <v>722.73930299999995</v>
      </c>
      <c r="AX7" s="397">
        <v>723.56120899999996</v>
      </c>
      <c r="AY7" s="397">
        <v>718.01603799999998</v>
      </c>
      <c r="AZ7" s="397">
        <v>721.11888699999997</v>
      </c>
      <c r="BA7" s="397">
        <v>729.76024099999995</v>
      </c>
      <c r="BB7" s="397">
        <v>739.898146</v>
      </c>
      <c r="BC7" s="397">
        <v>747.92979000000003</v>
      </c>
      <c r="BD7" s="397">
        <v>744.64435100000003</v>
      </c>
      <c r="BE7" s="397">
        <v>665.85634600000003</v>
      </c>
      <c r="BF7" s="397">
        <v>649.99400800000001</v>
      </c>
    </row>
    <row r="8" spans="22:58" s="2" customFormat="1" ht="30" customHeight="1">
      <c r="W8" s="154">
        <v>4</v>
      </c>
      <c r="X8" s="154" t="s">
        <v>72</v>
      </c>
      <c r="Y8" s="393" t="s">
        <v>73</v>
      </c>
      <c r="Z8" s="394" t="s">
        <v>513</v>
      </c>
      <c r="AA8" s="396">
        <v>83.8</v>
      </c>
      <c r="AB8" s="396">
        <v>86.6</v>
      </c>
      <c r="AC8" s="396">
        <v>86.1</v>
      </c>
      <c r="AD8" s="396">
        <v>87.1</v>
      </c>
      <c r="AE8" s="396">
        <v>88.7</v>
      </c>
      <c r="AF8" s="396">
        <v>90.8</v>
      </c>
      <c r="AG8" s="396">
        <v>93.1</v>
      </c>
      <c r="AH8" s="396">
        <v>92.7</v>
      </c>
      <c r="AI8" s="396">
        <v>92.8</v>
      </c>
      <c r="AJ8" s="396">
        <v>93.3</v>
      </c>
      <c r="AK8" s="396">
        <v>95.2</v>
      </c>
      <c r="AL8" s="396">
        <v>95.5</v>
      </c>
      <c r="AM8" s="396">
        <v>95.9</v>
      </c>
      <c r="AN8" s="396">
        <v>97</v>
      </c>
      <c r="AO8" s="396">
        <v>98.5</v>
      </c>
      <c r="AP8" s="396">
        <v>100.7</v>
      </c>
      <c r="AQ8" s="396">
        <v>102</v>
      </c>
      <c r="AR8" s="396">
        <v>103</v>
      </c>
      <c r="AS8" s="396">
        <v>99.8</v>
      </c>
      <c r="AT8" s="396">
        <v>96.6</v>
      </c>
      <c r="AU8" s="396">
        <v>97.6</v>
      </c>
      <c r="AV8" s="396">
        <v>98.3</v>
      </c>
      <c r="AW8" s="396">
        <v>99.6</v>
      </c>
      <c r="AX8" s="396">
        <v>100.8</v>
      </c>
      <c r="AY8" s="396">
        <v>99.2</v>
      </c>
      <c r="AZ8" s="396">
        <v>100.3</v>
      </c>
      <c r="BA8" s="396">
        <v>100.5</v>
      </c>
      <c r="BB8" s="396">
        <v>101.9</v>
      </c>
      <c r="BC8" s="396">
        <v>103</v>
      </c>
      <c r="BD8" s="396">
        <v>102.3</v>
      </c>
      <c r="BE8" s="396">
        <v>95.3</v>
      </c>
      <c r="BF8" s="396">
        <v>97.5</v>
      </c>
    </row>
  </sheetData>
  <phoneticPr fontId="4"/>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B1:BF59"/>
  <sheetViews>
    <sheetView zoomScaleNormal="100" workbookViewId="0">
      <pane xSplit="26" ySplit="5" topLeftCell="AA6" activePane="bottomRight" state="frozen"/>
      <selection pane="topRight"/>
      <selection pane="bottomLeft"/>
      <selection pane="bottomRight"/>
    </sheetView>
  </sheetViews>
  <sheetFormatPr defaultColWidth="18.7265625" defaultRowHeight="12.75" customHeight="1" outlineLevelCol="1"/>
  <cols>
    <col min="1" max="1" width="3.26953125" style="2" customWidth="1"/>
    <col min="2" max="23" width="3.26953125" style="2" hidden="1" customWidth="1"/>
    <col min="24" max="24" width="6.1796875" style="2" bestFit="1" customWidth="1"/>
    <col min="25" max="25" width="2.81640625" style="2" bestFit="1" customWidth="1"/>
    <col min="26" max="26" width="22.1796875" style="2" customWidth="1"/>
    <col min="27" max="27" width="8.81640625" style="2" customWidth="1"/>
    <col min="28" max="31" width="8.81640625" style="2" customWidth="1" outlineLevel="1"/>
    <col min="32" max="32" width="8.81640625" style="2" customWidth="1"/>
    <col min="33" max="36" width="8.81640625" style="2" customWidth="1" outlineLevel="1"/>
    <col min="37" max="37" width="8.81640625" style="2" customWidth="1"/>
    <col min="38" max="41" width="8.81640625" style="2" customWidth="1" outlineLevel="1"/>
    <col min="42" max="42" width="8.81640625" style="2" customWidth="1"/>
    <col min="43" max="46" width="8.81640625" style="2" customWidth="1" outlineLevel="1"/>
    <col min="47" max="47" width="8.81640625" style="2" customWidth="1"/>
    <col min="48" max="51" width="8.81640625" style="2" customWidth="1" outlineLevel="1"/>
    <col min="52" max="58" width="8.81640625" style="2" customWidth="1"/>
    <col min="59" max="59" width="7.453125" style="2" customWidth="1"/>
    <col min="60" max="68" width="9.1796875" style="2" customWidth="1"/>
    <col min="69" max="16384" width="18.7265625" style="2"/>
  </cols>
  <sheetData>
    <row r="1" spans="24:58" ht="16.5">
      <c r="X1" s="254" t="s">
        <v>74</v>
      </c>
    </row>
    <row r="2" spans="24:58" ht="14"/>
    <row r="3" spans="24:58" ht="14">
      <c r="X3" s="25" t="s">
        <v>75</v>
      </c>
      <c r="Y3" s="14">
        <v>5</v>
      </c>
      <c r="Z3" s="221" t="s">
        <v>76</v>
      </c>
    </row>
    <row r="4" spans="24:58" ht="14.5" thickBot="1">
      <c r="Z4" s="2" t="s">
        <v>77</v>
      </c>
    </row>
    <row r="5" spans="24:58" ht="14.5" thickBot="1">
      <c r="Z5" s="24"/>
      <c r="AA5" s="23">
        <v>1990</v>
      </c>
      <c r="AB5" s="23">
        <f t="shared" ref="AB5:BF5" si="0">AA5+1</f>
        <v>1991</v>
      </c>
      <c r="AC5" s="23">
        <f t="shared" si="0"/>
        <v>1992</v>
      </c>
      <c r="AD5" s="23">
        <f t="shared" si="0"/>
        <v>1993</v>
      </c>
      <c r="AE5" s="23">
        <f t="shared" si="0"/>
        <v>1994</v>
      </c>
      <c r="AF5" s="23">
        <f t="shared" si="0"/>
        <v>1995</v>
      </c>
      <c r="AG5" s="23">
        <f t="shared" si="0"/>
        <v>1996</v>
      </c>
      <c r="AH5" s="23">
        <f t="shared" si="0"/>
        <v>1997</v>
      </c>
      <c r="AI5" s="23">
        <f t="shared" si="0"/>
        <v>1998</v>
      </c>
      <c r="AJ5" s="23">
        <f t="shared" si="0"/>
        <v>1999</v>
      </c>
      <c r="AK5" s="23">
        <f t="shared" si="0"/>
        <v>2000</v>
      </c>
      <c r="AL5" s="23">
        <f t="shared" si="0"/>
        <v>2001</v>
      </c>
      <c r="AM5" s="23">
        <f t="shared" si="0"/>
        <v>2002</v>
      </c>
      <c r="AN5" s="23">
        <f t="shared" si="0"/>
        <v>2003</v>
      </c>
      <c r="AO5" s="23">
        <f t="shared" si="0"/>
        <v>2004</v>
      </c>
      <c r="AP5" s="23">
        <f t="shared" si="0"/>
        <v>2005</v>
      </c>
      <c r="AQ5" s="23">
        <f t="shared" si="0"/>
        <v>2006</v>
      </c>
      <c r="AR5" s="23">
        <f t="shared" si="0"/>
        <v>2007</v>
      </c>
      <c r="AS5" s="23">
        <f t="shared" si="0"/>
        <v>2008</v>
      </c>
      <c r="AT5" s="23">
        <f t="shared" si="0"/>
        <v>2009</v>
      </c>
      <c r="AU5" s="23">
        <f t="shared" si="0"/>
        <v>2010</v>
      </c>
      <c r="AV5" s="23">
        <f t="shared" si="0"/>
        <v>2011</v>
      </c>
      <c r="AW5" s="23">
        <f t="shared" si="0"/>
        <v>2012</v>
      </c>
      <c r="AX5" s="23">
        <f t="shared" si="0"/>
        <v>2013</v>
      </c>
      <c r="AY5" s="23">
        <f t="shared" si="0"/>
        <v>2014</v>
      </c>
      <c r="AZ5" s="23">
        <f t="shared" si="0"/>
        <v>2015</v>
      </c>
      <c r="BA5" s="23">
        <f t="shared" si="0"/>
        <v>2016</v>
      </c>
      <c r="BB5" s="23">
        <f t="shared" si="0"/>
        <v>2017</v>
      </c>
      <c r="BC5" s="23">
        <f t="shared" si="0"/>
        <v>2018</v>
      </c>
      <c r="BD5" s="23">
        <f t="shared" si="0"/>
        <v>2019</v>
      </c>
      <c r="BE5" s="23">
        <f t="shared" si="0"/>
        <v>2020</v>
      </c>
      <c r="BF5" s="23">
        <f t="shared" si="0"/>
        <v>2021</v>
      </c>
    </row>
    <row r="6" spans="24:58" ht="14">
      <c r="Z6" s="22" t="s">
        <v>78</v>
      </c>
    </row>
    <row r="7" spans="24:58" ht="14">
      <c r="Z7" s="2" t="s">
        <v>79</v>
      </c>
      <c r="AA7" s="207">
        <v>9526.1187951531047</v>
      </c>
      <c r="AB7" s="207">
        <v>9646.8646959716698</v>
      </c>
      <c r="AC7" s="207">
        <v>9883.4419354691981</v>
      </c>
      <c r="AD7" s="207">
        <v>9639.7205823553122</v>
      </c>
      <c r="AE7" s="207">
        <v>10156.198074864018</v>
      </c>
      <c r="AF7" s="207">
        <v>10131.869038624111</v>
      </c>
      <c r="AG7" s="207">
        <v>10045.424013768277</v>
      </c>
      <c r="AH7" s="207">
        <v>9750.7087395909202</v>
      </c>
      <c r="AI7" s="207">
        <v>9496.7934907794443</v>
      </c>
      <c r="AJ7" s="207">
        <v>9594.4294824026019</v>
      </c>
      <c r="AK7" s="207">
        <v>9442.3948661784871</v>
      </c>
      <c r="AL7" s="207">
        <v>9193.7076936837821</v>
      </c>
      <c r="AM7" s="207">
        <v>9265.7072068218476</v>
      </c>
      <c r="AN7" s="207">
        <v>9136.5880724880244</v>
      </c>
      <c r="AO7" s="207">
        <v>8915.651608443126</v>
      </c>
      <c r="AP7" s="207">
        <v>8919.2912338602018</v>
      </c>
      <c r="AQ7" s="207">
        <v>8377.7810782093984</v>
      </c>
      <c r="AR7" s="207">
        <v>8418.6482238500157</v>
      </c>
      <c r="AS7" s="207">
        <v>7781.6502934135297</v>
      </c>
      <c r="AT7" s="207">
        <v>7124.7926686836327</v>
      </c>
      <c r="AU7" s="207">
        <v>7178.9211087008207</v>
      </c>
      <c r="AV7" s="207">
        <v>7530.875600821385</v>
      </c>
      <c r="AW7" s="207">
        <v>7640.0454532174126</v>
      </c>
      <c r="AX7" s="207">
        <v>7394.8049314140026</v>
      </c>
      <c r="AY7" s="207">
        <v>6811.1043243001513</v>
      </c>
      <c r="AZ7" s="207">
        <v>6500.9103747739919</v>
      </c>
      <c r="BA7" s="207">
        <v>6270.7666171998462</v>
      </c>
      <c r="BB7" s="207">
        <v>6179.7171257990549</v>
      </c>
      <c r="BC7" s="207">
        <v>5821.2209385879396</v>
      </c>
      <c r="BD7" s="207">
        <v>5545.1577759408274</v>
      </c>
      <c r="BE7" s="207">
        <v>5144.3644032542052</v>
      </c>
      <c r="BF7" s="207">
        <v>5332.6734617807651</v>
      </c>
    </row>
    <row r="8" spans="24:58" ht="14">
      <c r="Z8" s="2" t="s">
        <v>80</v>
      </c>
      <c r="AA8" s="207">
        <v>3285.2721837223521</v>
      </c>
      <c r="AB8" s="207">
        <v>3370.2558853374694</v>
      </c>
      <c r="AC8" s="207">
        <v>3278.3403980527705</v>
      </c>
      <c r="AD8" s="207">
        <v>3287.9009901367972</v>
      </c>
      <c r="AE8" s="207">
        <v>3484.0049757603379</v>
      </c>
      <c r="AF8" s="207">
        <v>3602.9236631656704</v>
      </c>
      <c r="AG8" s="207">
        <v>3701.9879704288423</v>
      </c>
      <c r="AH8" s="207">
        <v>3816.5254781965773</v>
      </c>
      <c r="AI8" s="207">
        <v>3590.8724137540371</v>
      </c>
      <c r="AJ8" s="207">
        <v>3827.1883486736056</v>
      </c>
      <c r="AK8" s="207">
        <v>4179.7209108885017</v>
      </c>
      <c r="AL8" s="207">
        <v>4264.4273168519157</v>
      </c>
      <c r="AM8" s="207">
        <v>4441.0389346345182</v>
      </c>
      <c r="AN8" s="207">
        <v>4573.433079604978</v>
      </c>
      <c r="AO8" s="207">
        <v>5000.6593170654933</v>
      </c>
      <c r="AP8" s="207">
        <v>4763.2016098409167</v>
      </c>
      <c r="AQ8" s="207">
        <v>4823.9709922603861</v>
      </c>
      <c r="AR8" s="207">
        <v>5036.3403906801868</v>
      </c>
      <c r="AS8" s="207">
        <v>4920.4077064554276</v>
      </c>
      <c r="AT8" s="207">
        <v>4385.3237252716199</v>
      </c>
      <c r="AU8" s="207">
        <v>4979.3411707106907</v>
      </c>
      <c r="AV8" s="207">
        <v>4652.5278300429918</v>
      </c>
      <c r="AW8" s="207">
        <v>4863.7598042521222</v>
      </c>
      <c r="AX8" s="207">
        <v>5284.3035299002167</v>
      </c>
      <c r="AY8" s="207">
        <v>5079.4447200911645</v>
      </c>
      <c r="AZ8" s="207">
        <v>5136.6310778106681</v>
      </c>
      <c r="BA8" s="207">
        <v>5022.1439352484658</v>
      </c>
      <c r="BB8" s="207">
        <v>5023.510732504662</v>
      </c>
      <c r="BC8" s="207">
        <v>4927.4373160009281</v>
      </c>
      <c r="BD8" s="207">
        <v>4829.5936823592074</v>
      </c>
      <c r="BE8" s="207">
        <v>4400.7395408844523</v>
      </c>
      <c r="BF8" s="207">
        <v>4788.7143414761722</v>
      </c>
    </row>
    <row r="9" spans="24:58" ht="14">
      <c r="Z9" s="2" t="s">
        <v>81</v>
      </c>
      <c r="AA9" s="207">
        <v>2042.2910359697155</v>
      </c>
      <c r="AB9" s="207">
        <v>2149.7454704604766</v>
      </c>
      <c r="AC9" s="207">
        <v>2205.9611370256521</v>
      </c>
      <c r="AD9" s="207">
        <v>2269.3992563924007</v>
      </c>
      <c r="AE9" s="207">
        <v>2396.4864580580293</v>
      </c>
      <c r="AF9" s="207">
        <v>2465.2235716963287</v>
      </c>
      <c r="AG9" s="207">
        <v>2616.4794324317591</v>
      </c>
      <c r="AH9" s="207">
        <v>2725.4858682239674</v>
      </c>
      <c r="AI9" s="207">
        <v>2788.7823781089833</v>
      </c>
      <c r="AJ9" s="207">
        <v>2931.3162436029975</v>
      </c>
      <c r="AK9" s="207">
        <v>3050.3548164787935</v>
      </c>
      <c r="AL9" s="207">
        <v>3064.6117892614739</v>
      </c>
      <c r="AM9" s="207">
        <v>3103.267912207054</v>
      </c>
      <c r="AN9" s="207">
        <v>3297.0039263971048</v>
      </c>
      <c r="AO9" s="207">
        <v>3271.3651634168723</v>
      </c>
      <c r="AP9" s="207">
        <v>3275.1222054784553</v>
      </c>
      <c r="AQ9" s="207">
        <v>3579.7698112853436</v>
      </c>
      <c r="AR9" s="207">
        <v>3862.1097061392511</v>
      </c>
      <c r="AS9" s="207">
        <v>3859.7857700498953</v>
      </c>
      <c r="AT9" s="207">
        <v>3761.5746338080489</v>
      </c>
      <c r="AU9" s="207">
        <v>3978.656814019088</v>
      </c>
      <c r="AV9" s="207">
        <v>4664.9597404703227</v>
      </c>
      <c r="AW9" s="207">
        <v>4853.9646931914358</v>
      </c>
      <c r="AX9" s="207">
        <v>4882.2721951780086</v>
      </c>
      <c r="AY9" s="207">
        <v>4947.7052288947862</v>
      </c>
      <c r="AZ9" s="207">
        <v>4645.6485388493666</v>
      </c>
      <c r="BA9" s="207">
        <v>4718.0986606453253</v>
      </c>
      <c r="BB9" s="207">
        <v>4685.7566027699377</v>
      </c>
      <c r="BC9" s="207">
        <v>4499.1845081051279</v>
      </c>
      <c r="BD9" s="207">
        <v>4271.0966166594444</v>
      </c>
      <c r="BE9" s="207">
        <v>4261.8090473246675</v>
      </c>
      <c r="BF9" s="207">
        <v>3987.5553733915112</v>
      </c>
    </row>
    <row r="10" spans="24:58" ht="14">
      <c r="Z10" s="2" t="s">
        <v>82</v>
      </c>
      <c r="AA10" s="207">
        <v>281.37316512225203</v>
      </c>
      <c r="AB10" s="207">
        <v>288.88764622034586</v>
      </c>
      <c r="AC10" s="207">
        <v>301.59069379378911</v>
      </c>
      <c r="AD10" s="207">
        <v>292.66793101885469</v>
      </c>
      <c r="AE10" s="207">
        <v>310.27673062305212</v>
      </c>
      <c r="AF10" s="207">
        <v>318.07694724793862</v>
      </c>
      <c r="AG10" s="207">
        <v>320.25028326929942</v>
      </c>
      <c r="AH10" s="207">
        <v>336.8580451130664</v>
      </c>
      <c r="AI10" s="207">
        <v>339.29936459280879</v>
      </c>
      <c r="AJ10" s="207">
        <v>343.59360294664799</v>
      </c>
      <c r="AK10" s="207">
        <v>372.78081162811628</v>
      </c>
      <c r="AL10" s="207">
        <v>381.21958300263924</v>
      </c>
      <c r="AM10" s="207">
        <v>401.010704211887</v>
      </c>
      <c r="AN10" s="207">
        <v>430.18350612990292</v>
      </c>
      <c r="AO10" s="207">
        <v>437.96225271420911</v>
      </c>
      <c r="AP10" s="207">
        <v>457.1697219344133</v>
      </c>
      <c r="AQ10" s="207">
        <v>459.66132982201054</v>
      </c>
      <c r="AR10" s="207">
        <v>466.30968833161847</v>
      </c>
      <c r="AS10" s="207">
        <v>461.54491026942981</v>
      </c>
      <c r="AT10" s="207">
        <v>443.35812929337254</v>
      </c>
      <c r="AU10" s="207">
        <v>451.89539811472974</v>
      </c>
      <c r="AV10" s="207">
        <v>451.23297807183104</v>
      </c>
      <c r="AW10" s="207">
        <v>472.74304539288465</v>
      </c>
      <c r="AX10" s="207">
        <v>462.47498510953136</v>
      </c>
      <c r="AY10" s="207">
        <v>467.85936309440444</v>
      </c>
      <c r="AZ10" s="207">
        <v>464.06645157941364</v>
      </c>
      <c r="BA10" s="207">
        <v>495.76977655391914</v>
      </c>
      <c r="BB10" s="207">
        <v>506.92617857656268</v>
      </c>
      <c r="BC10" s="207">
        <v>493.52415617985372</v>
      </c>
      <c r="BD10" s="207">
        <v>509.60280592253594</v>
      </c>
      <c r="BE10" s="207">
        <v>489.44533955355729</v>
      </c>
      <c r="BF10" s="207">
        <v>487.26605846986723</v>
      </c>
    </row>
    <row r="11" spans="24:58" ht="14">
      <c r="Z11" s="2" t="s">
        <v>83</v>
      </c>
      <c r="AA11" s="207" t="s">
        <v>92</v>
      </c>
      <c r="AB11" s="207" t="s">
        <v>92</v>
      </c>
      <c r="AC11" s="207" t="s">
        <v>92</v>
      </c>
      <c r="AD11" s="207" t="s">
        <v>92</v>
      </c>
      <c r="AE11" s="207" t="s">
        <v>92</v>
      </c>
      <c r="AF11" s="207" t="s">
        <v>92</v>
      </c>
      <c r="AG11" s="207" t="s">
        <v>92</v>
      </c>
      <c r="AH11" s="207" t="s">
        <v>92</v>
      </c>
      <c r="AI11" s="207" t="s">
        <v>92</v>
      </c>
      <c r="AJ11" s="207" t="s">
        <v>92</v>
      </c>
      <c r="AK11" s="207" t="s">
        <v>92</v>
      </c>
      <c r="AL11" s="207" t="s">
        <v>92</v>
      </c>
      <c r="AM11" s="207" t="s">
        <v>92</v>
      </c>
      <c r="AN11" s="207" t="s">
        <v>92</v>
      </c>
      <c r="AO11" s="207" t="s">
        <v>92</v>
      </c>
      <c r="AP11" s="207" t="s">
        <v>92</v>
      </c>
      <c r="AQ11" s="207" t="s">
        <v>92</v>
      </c>
      <c r="AR11" s="207" t="s">
        <v>92</v>
      </c>
      <c r="AS11" s="207" t="s">
        <v>92</v>
      </c>
      <c r="AT11" s="207" t="s">
        <v>92</v>
      </c>
      <c r="AU11" s="207" t="s">
        <v>92</v>
      </c>
      <c r="AV11" s="207" t="s">
        <v>92</v>
      </c>
      <c r="AW11" s="207" t="s">
        <v>92</v>
      </c>
      <c r="AX11" s="207" t="s">
        <v>92</v>
      </c>
      <c r="AY11" s="207" t="s">
        <v>92</v>
      </c>
      <c r="AZ11" s="207" t="s">
        <v>92</v>
      </c>
      <c r="BA11" s="207" t="s">
        <v>92</v>
      </c>
      <c r="BB11" s="207" t="s">
        <v>92</v>
      </c>
      <c r="BC11" s="207" t="s">
        <v>92</v>
      </c>
      <c r="BD11" s="207" t="s">
        <v>92</v>
      </c>
      <c r="BE11" s="207" t="s">
        <v>92</v>
      </c>
      <c r="BF11" s="207" t="s">
        <v>92</v>
      </c>
    </row>
    <row r="12" spans="24:58" ht="14.5" thickBot="1">
      <c r="Z12" s="20" t="s">
        <v>84</v>
      </c>
      <c r="AA12" s="208">
        <f t="shared" ref="AA12:AX12" si="1">SUM(AA7:AA11)</f>
        <v>15135.055179967425</v>
      </c>
      <c r="AB12" s="208">
        <f t="shared" si="1"/>
        <v>15455.753697989963</v>
      </c>
      <c r="AC12" s="208">
        <f t="shared" si="1"/>
        <v>15669.33416434141</v>
      </c>
      <c r="AD12" s="208">
        <f t="shared" si="1"/>
        <v>15489.688759903365</v>
      </c>
      <c r="AE12" s="208">
        <f t="shared" si="1"/>
        <v>16346.966239305437</v>
      </c>
      <c r="AF12" s="208">
        <f t="shared" si="1"/>
        <v>16518.093220734048</v>
      </c>
      <c r="AG12" s="208">
        <f t="shared" si="1"/>
        <v>16684.141699898177</v>
      </c>
      <c r="AH12" s="208">
        <f t="shared" si="1"/>
        <v>16629.57813112453</v>
      </c>
      <c r="AI12" s="208">
        <f t="shared" si="1"/>
        <v>16215.747647235274</v>
      </c>
      <c r="AJ12" s="208">
        <f t="shared" si="1"/>
        <v>16696.527677625854</v>
      </c>
      <c r="AK12" s="208">
        <f t="shared" si="1"/>
        <v>17045.251405173898</v>
      </c>
      <c r="AL12" s="208">
        <f t="shared" si="1"/>
        <v>16903.966382799812</v>
      </c>
      <c r="AM12" s="208">
        <f t="shared" si="1"/>
        <v>17211.024757875308</v>
      </c>
      <c r="AN12" s="208">
        <f t="shared" si="1"/>
        <v>17437.20858462001</v>
      </c>
      <c r="AO12" s="208">
        <f t="shared" si="1"/>
        <v>17625.6383416397</v>
      </c>
      <c r="AP12" s="208">
        <f t="shared" si="1"/>
        <v>17414.784771113988</v>
      </c>
      <c r="AQ12" s="208">
        <f t="shared" si="1"/>
        <v>17241.183211577139</v>
      </c>
      <c r="AR12" s="208">
        <f t="shared" si="1"/>
        <v>17783.408009001072</v>
      </c>
      <c r="AS12" s="208">
        <f t="shared" si="1"/>
        <v>17023.38868018828</v>
      </c>
      <c r="AT12" s="208">
        <f t="shared" si="1"/>
        <v>15715.049157056676</v>
      </c>
      <c r="AU12" s="208">
        <f t="shared" si="1"/>
        <v>16588.81449154533</v>
      </c>
      <c r="AV12" s="208">
        <f t="shared" si="1"/>
        <v>17299.59614940653</v>
      </c>
      <c r="AW12" s="208">
        <f t="shared" si="1"/>
        <v>17830.512996053858</v>
      </c>
      <c r="AX12" s="208">
        <f t="shared" si="1"/>
        <v>18023.85564160176</v>
      </c>
      <c r="AY12" s="208">
        <f t="shared" ref="AY12:BD12" si="2">SUM(AY7:AY11)</f>
        <v>17306.113636380505</v>
      </c>
      <c r="AZ12" s="208">
        <f t="shared" si="2"/>
        <v>16747.256443013441</v>
      </c>
      <c r="BA12" s="208">
        <f t="shared" si="2"/>
        <v>16506.778989647559</v>
      </c>
      <c r="BB12" s="208">
        <f t="shared" si="2"/>
        <v>16395.910639650217</v>
      </c>
      <c r="BC12" s="208">
        <f t="shared" si="2"/>
        <v>15741.366918873849</v>
      </c>
      <c r="BD12" s="208">
        <f t="shared" si="2"/>
        <v>15155.450880882014</v>
      </c>
      <c r="BE12" s="208">
        <f t="shared" ref="BE12:BF12" si="3">SUM(BE7:BE11)</f>
        <v>14296.35833101688</v>
      </c>
      <c r="BF12" s="208">
        <f t="shared" si="3"/>
        <v>14596.209235118316</v>
      </c>
    </row>
    <row r="13" spans="24:58" ht="7.5" customHeight="1">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row>
    <row r="14" spans="24:58" ht="14">
      <c r="Z14" s="22" t="s">
        <v>85</v>
      </c>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row>
    <row r="15" spans="24:58" ht="14">
      <c r="Z15" s="2" t="s">
        <v>79</v>
      </c>
      <c r="AA15" s="207">
        <v>9459.2580806501846</v>
      </c>
      <c r="AB15" s="207">
        <v>9497.0057809024274</v>
      </c>
      <c r="AC15" s="207">
        <v>9667.0309441343852</v>
      </c>
      <c r="AD15" s="207">
        <v>9478.3287197262198</v>
      </c>
      <c r="AE15" s="207">
        <v>9993.880651351803</v>
      </c>
      <c r="AF15" s="207">
        <v>9972.5988705814361</v>
      </c>
      <c r="AG15" s="207">
        <v>9937.6604017267673</v>
      </c>
      <c r="AH15" s="207">
        <v>9698.1740628854932</v>
      </c>
      <c r="AI15" s="207">
        <v>9462.3343744832182</v>
      </c>
      <c r="AJ15" s="207">
        <v>9600.029810393431</v>
      </c>
      <c r="AK15" s="207">
        <v>9451.1076282904414</v>
      </c>
      <c r="AL15" s="207">
        <v>9149.3326262507799</v>
      </c>
      <c r="AM15" s="207">
        <v>9299.2553132545472</v>
      </c>
      <c r="AN15" s="207">
        <v>9132.4735464873156</v>
      </c>
      <c r="AO15" s="207">
        <v>8983.7032149139905</v>
      </c>
      <c r="AP15" s="207">
        <v>8949.0845253190182</v>
      </c>
      <c r="AQ15" s="207">
        <v>8454.3414327423088</v>
      </c>
      <c r="AR15" s="207">
        <v>8467.174570786301</v>
      </c>
      <c r="AS15" s="207">
        <v>7798.329078630185</v>
      </c>
      <c r="AT15" s="207">
        <v>7179.9972304819166</v>
      </c>
      <c r="AU15" s="207">
        <v>7260.9319917936919</v>
      </c>
      <c r="AV15" s="207">
        <v>7704.172325398099</v>
      </c>
      <c r="AW15" s="207">
        <v>7850.4859969177014</v>
      </c>
      <c r="AX15" s="207">
        <v>7462.917207249272</v>
      </c>
      <c r="AY15" s="207">
        <v>6838.7546358660802</v>
      </c>
      <c r="AZ15" s="207">
        <v>6544.0009136203562</v>
      </c>
      <c r="BA15" s="207">
        <v>6294.1151112033986</v>
      </c>
      <c r="BB15" s="207">
        <v>6122.3976834298901</v>
      </c>
      <c r="BC15" s="207">
        <v>5884.6799465802569</v>
      </c>
      <c r="BD15" s="207">
        <v>5635.9007621100254</v>
      </c>
      <c r="BE15" s="207">
        <v>5245.5387941741974</v>
      </c>
      <c r="BF15" s="207">
        <v>5299.6321581102275</v>
      </c>
    </row>
    <row r="16" spans="24:58" ht="14">
      <c r="Z16" s="2" t="s">
        <v>80</v>
      </c>
      <c r="AA16" s="207">
        <v>3368.1673638772354</v>
      </c>
      <c r="AB16" s="207">
        <v>3377.684528904781</v>
      </c>
      <c r="AC16" s="207">
        <v>3325.1412855663375</v>
      </c>
      <c r="AD16" s="207">
        <v>3391.4899226138864</v>
      </c>
      <c r="AE16" s="207">
        <v>3486.1147715228312</v>
      </c>
      <c r="AF16" s="207">
        <v>3597.6269260600079</v>
      </c>
      <c r="AG16" s="207">
        <v>3689.1543322229145</v>
      </c>
      <c r="AH16" s="207">
        <v>3745.6978752796276</v>
      </c>
      <c r="AI16" s="207">
        <v>3508.7719297863437</v>
      </c>
      <c r="AJ16" s="207">
        <v>3697.211292758278</v>
      </c>
      <c r="AK16" s="207">
        <v>3985.6331871340335</v>
      </c>
      <c r="AL16" s="207">
        <v>4095.6902298598789</v>
      </c>
      <c r="AM16" s="207">
        <v>4283.7436750810093</v>
      </c>
      <c r="AN16" s="207">
        <v>4441.3703229074972</v>
      </c>
      <c r="AO16" s="207">
        <v>4520.3203487263763</v>
      </c>
      <c r="AP16" s="207">
        <v>4637.9174351754209</v>
      </c>
      <c r="AQ16" s="207">
        <v>4610.3807133699693</v>
      </c>
      <c r="AR16" s="207">
        <v>4801.8755743803986</v>
      </c>
      <c r="AS16" s="207">
        <v>4606.1747742302714</v>
      </c>
      <c r="AT16" s="207">
        <v>4447.2885783171287</v>
      </c>
      <c r="AU16" s="207">
        <v>4819.3643254808958</v>
      </c>
      <c r="AV16" s="207">
        <v>4660.3202471337981</v>
      </c>
      <c r="AW16" s="207">
        <v>4877.9046576478258</v>
      </c>
      <c r="AX16" s="207">
        <v>5223.089904779742</v>
      </c>
      <c r="AY16" s="207">
        <v>5124.2258355519389</v>
      </c>
      <c r="AZ16" s="207">
        <v>5049.3464936509126</v>
      </c>
      <c r="BA16" s="207">
        <v>4955.9570152003571</v>
      </c>
      <c r="BB16" s="207">
        <v>4980.6510457790628</v>
      </c>
      <c r="BC16" s="207">
        <v>4825.5528936512119</v>
      </c>
      <c r="BD16" s="207">
        <v>4723.3391901200112</v>
      </c>
      <c r="BE16" s="207">
        <v>4374.3357035931258</v>
      </c>
      <c r="BF16" s="207">
        <v>4675.8102218499871</v>
      </c>
    </row>
    <row r="17" spans="26:58" ht="14">
      <c r="Z17" s="2" t="s">
        <v>81</v>
      </c>
      <c r="AA17" s="207">
        <v>2209.3105987499152</v>
      </c>
      <c r="AB17" s="207">
        <v>2367.3330474928312</v>
      </c>
      <c r="AC17" s="207">
        <v>2395.2189310542585</v>
      </c>
      <c r="AD17" s="207">
        <v>2452.7229067079957</v>
      </c>
      <c r="AE17" s="207">
        <v>2574.9930455634822</v>
      </c>
      <c r="AF17" s="207">
        <v>2667.3260437141644</v>
      </c>
      <c r="AG17" s="207">
        <v>2781.9113909687967</v>
      </c>
      <c r="AH17" s="207">
        <v>2875.3225618870183</v>
      </c>
      <c r="AI17" s="207">
        <v>2950.7411667122365</v>
      </c>
      <c r="AJ17" s="207">
        <v>3127.7305471951445</v>
      </c>
      <c r="AK17" s="207">
        <v>3225.5246880769523</v>
      </c>
      <c r="AL17" s="207">
        <v>3213.7864802768072</v>
      </c>
      <c r="AM17" s="207">
        <v>3291.272883953467</v>
      </c>
      <c r="AN17" s="207">
        <v>3398.4044048341188</v>
      </c>
      <c r="AO17" s="207">
        <v>3378.7957824801506</v>
      </c>
      <c r="AP17" s="207">
        <v>3355.1336392300018</v>
      </c>
      <c r="AQ17" s="207">
        <v>3686.6308642401259</v>
      </c>
      <c r="AR17" s="207">
        <v>4005.7080244920339</v>
      </c>
      <c r="AS17" s="207">
        <v>3925.3070678886329</v>
      </c>
      <c r="AT17" s="207">
        <v>3882.7328157280931</v>
      </c>
      <c r="AU17" s="207">
        <v>4093.4597224582631</v>
      </c>
      <c r="AV17" s="207">
        <v>4772.0163096117276</v>
      </c>
      <c r="AW17" s="207">
        <v>4953.6563495528981</v>
      </c>
      <c r="AX17" s="207">
        <v>4939.3432348259839</v>
      </c>
      <c r="AY17" s="207">
        <v>4981.2796300312384</v>
      </c>
      <c r="AZ17" s="207">
        <v>4744.2291257559227</v>
      </c>
      <c r="BA17" s="207">
        <v>4850.1323500911112</v>
      </c>
      <c r="BB17" s="207">
        <v>4731.0241671081139</v>
      </c>
      <c r="BC17" s="207">
        <v>4535.1178347530613</v>
      </c>
      <c r="BD17" s="207">
        <v>4341.035931104564</v>
      </c>
      <c r="BE17" s="207">
        <v>4319.2435674837598</v>
      </c>
      <c r="BF17" s="207">
        <v>4100.7192719768136</v>
      </c>
    </row>
    <row r="18" spans="26:58" ht="14">
      <c r="Z18" s="2" t="s">
        <v>82</v>
      </c>
      <c r="AA18" s="207">
        <v>281.37316512225203</v>
      </c>
      <c r="AB18" s="207">
        <v>288.88764622034586</v>
      </c>
      <c r="AC18" s="207">
        <v>301.59069379378911</v>
      </c>
      <c r="AD18" s="207">
        <v>292.66793101885469</v>
      </c>
      <c r="AE18" s="207">
        <v>310.27673062305212</v>
      </c>
      <c r="AF18" s="207">
        <v>318.07694724793862</v>
      </c>
      <c r="AG18" s="207">
        <v>320.25028326929942</v>
      </c>
      <c r="AH18" s="207">
        <v>336.8580451130664</v>
      </c>
      <c r="AI18" s="207">
        <v>339.29936459280879</v>
      </c>
      <c r="AJ18" s="207">
        <v>343.59360294664799</v>
      </c>
      <c r="AK18" s="207">
        <v>372.78081162811628</v>
      </c>
      <c r="AL18" s="207">
        <v>381.21958300263924</v>
      </c>
      <c r="AM18" s="207">
        <v>401.010704211887</v>
      </c>
      <c r="AN18" s="207">
        <v>430.18350612990292</v>
      </c>
      <c r="AO18" s="207">
        <v>437.96225271420911</v>
      </c>
      <c r="AP18" s="207">
        <v>457.1697219344133</v>
      </c>
      <c r="AQ18" s="207">
        <v>459.66132982201054</v>
      </c>
      <c r="AR18" s="207">
        <v>466.30968833161847</v>
      </c>
      <c r="AS18" s="207">
        <v>461.54491026942981</v>
      </c>
      <c r="AT18" s="207">
        <v>443.35812929337254</v>
      </c>
      <c r="AU18" s="207">
        <v>451.89539811472974</v>
      </c>
      <c r="AV18" s="207">
        <v>451.23297807183104</v>
      </c>
      <c r="AW18" s="207">
        <v>472.74304539288465</v>
      </c>
      <c r="AX18" s="207">
        <v>462.47498510953136</v>
      </c>
      <c r="AY18" s="207">
        <v>467.85936309440444</v>
      </c>
      <c r="AZ18" s="207">
        <v>464.06645157941364</v>
      </c>
      <c r="BA18" s="207">
        <v>495.76977655391914</v>
      </c>
      <c r="BB18" s="207">
        <v>506.92617857656268</v>
      </c>
      <c r="BC18" s="207">
        <v>493.52415617985372</v>
      </c>
      <c r="BD18" s="207">
        <v>509.60280592253594</v>
      </c>
      <c r="BE18" s="207">
        <v>489.44533955355729</v>
      </c>
      <c r="BF18" s="207">
        <v>487.26605846986723</v>
      </c>
    </row>
    <row r="19" spans="26:58" ht="14">
      <c r="Z19" s="2" t="s">
        <v>83</v>
      </c>
      <c r="AA19" s="207" t="s">
        <v>92</v>
      </c>
      <c r="AB19" s="207" t="s">
        <v>92</v>
      </c>
      <c r="AC19" s="207" t="s">
        <v>92</v>
      </c>
      <c r="AD19" s="207" t="s">
        <v>92</v>
      </c>
      <c r="AE19" s="207" t="s">
        <v>92</v>
      </c>
      <c r="AF19" s="207" t="s">
        <v>92</v>
      </c>
      <c r="AG19" s="207" t="s">
        <v>92</v>
      </c>
      <c r="AH19" s="207" t="s">
        <v>92</v>
      </c>
      <c r="AI19" s="207" t="s">
        <v>92</v>
      </c>
      <c r="AJ19" s="207" t="s">
        <v>92</v>
      </c>
      <c r="AK19" s="207" t="s">
        <v>92</v>
      </c>
      <c r="AL19" s="207" t="s">
        <v>92</v>
      </c>
      <c r="AM19" s="207" t="s">
        <v>92</v>
      </c>
      <c r="AN19" s="207" t="s">
        <v>92</v>
      </c>
      <c r="AO19" s="207" t="s">
        <v>92</v>
      </c>
      <c r="AP19" s="207" t="s">
        <v>92</v>
      </c>
      <c r="AQ19" s="207" t="s">
        <v>92</v>
      </c>
      <c r="AR19" s="207" t="s">
        <v>92</v>
      </c>
      <c r="AS19" s="207" t="s">
        <v>92</v>
      </c>
      <c r="AT19" s="207" t="s">
        <v>92</v>
      </c>
      <c r="AU19" s="207" t="s">
        <v>92</v>
      </c>
      <c r="AV19" s="207" t="s">
        <v>92</v>
      </c>
      <c r="AW19" s="207" t="s">
        <v>92</v>
      </c>
      <c r="AX19" s="207" t="s">
        <v>92</v>
      </c>
      <c r="AY19" s="207" t="s">
        <v>92</v>
      </c>
      <c r="AZ19" s="207" t="s">
        <v>92</v>
      </c>
      <c r="BA19" s="207" t="s">
        <v>92</v>
      </c>
      <c r="BB19" s="207" t="s">
        <v>92</v>
      </c>
      <c r="BC19" s="207" t="s">
        <v>92</v>
      </c>
      <c r="BD19" s="207" t="s">
        <v>92</v>
      </c>
      <c r="BE19" s="207" t="s">
        <v>92</v>
      </c>
      <c r="BF19" s="207" t="s">
        <v>92</v>
      </c>
    </row>
    <row r="20" spans="26:58" ht="14.5" thickBot="1">
      <c r="Z20" s="20" t="s">
        <v>84</v>
      </c>
      <c r="AA20" s="208">
        <f t="shared" ref="AA20:AX20" si="4">SUM(AA15:AA19)</f>
        <v>15318.109208399586</v>
      </c>
      <c r="AB20" s="208">
        <f t="shared" si="4"/>
        <v>15530.911003520387</v>
      </c>
      <c r="AC20" s="208">
        <f t="shared" si="4"/>
        <v>15688.981854548769</v>
      </c>
      <c r="AD20" s="208">
        <f t="shared" si="4"/>
        <v>15615.209480066955</v>
      </c>
      <c r="AE20" s="208">
        <f t="shared" si="4"/>
        <v>16365.265199061168</v>
      </c>
      <c r="AF20" s="208">
        <f t="shared" si="4"/>
        <v>16555.628787603546</v>
      </c>
      <c r="AG20" s="208">
        <f t="shared" si="4"/>
        <v>16728.97640818778</v>
      </c>
      <c r="AH20" s="208">
        <f t="shared" si="4"/>
        <v>16656.052545165207</v>
      </c>
      <c r="AI20" s="208">
        <f t="shared" si="4"/>
        <v>16261.146835574607</v>
      </c>
      <c r="AJ20" s="208">
        <f t="shared" si="4"/>
        <v>16768.565253293502</v>
      </c>
      <c r="AK20" s="208">
        <f t="shared" si="4"/>
        <v>17035.046315129544</v>
      </c>
      <c r="AL20" s="208">
        <f t="shared" si="4"/>
        <v>16840.028919390104</v>
      </c>
      <c r="AM20" s="208">
        <f t="shared" si="4"/>
        <v>17275.282576500911</v>
      </c>
      <c r="AN20" s="208">
        <f t="shared" si="4"/>
        <v>17402.431780358835</v>
      </c>
      <c r="AO20" s="208">
        <f t="shared" si="4"/>
        <v>17320.781598834725</v>
      </c>
      <c r="AP20" s="208">
        <f t="shared" si="4"/>
        <v>17399.305321658852</v>
      </c>
      <c r="AQ20" s="208">
        <f t="shared" si="4"/>
        <v>17211.014340174417</v>
      </c>
      <c r="AR20" s="208">
        <f t="shared" si="4"/>
        <v>17741.067857990351</v>
      </c>
      <c r="AS20" s="208">
        <f t="shared" si="4"/>
        <v>16791.355831018518</v>
      </c>
      <c r="AT20" s="208">
        <f t="shared" si="4"/>
        <v>15953.376753820512</v>
      </c>
      <c r="AU20" s="208">
        <f t="shared" si="4"/>
        <v>16625.65143784758</v>
      </c>
      <c r="AV20" s="208">
        <f t="shared" si="4"/>
        <v>17587.741860215458</v>
      </c>
      <c r="AW20" s="208">
        <f t="shared" si="4"/>
        <v>18154.79004951131</v>
      </c>
      <c r="AX20" s="208">
        <f t="shared" si="4"/>
        <v>18087.82533196453</v>
      </c>
      <c r="AY20" s="208">
        <f t="shared" ref="AY20:BD20" si="5">SUM(AY15:AY19)</f>
        <v>17412.119464543663</v>
      </c>
      <c r="AZ20" s="208">
        <f t="shared" si="5"/>
        <v>16801.642984606606</v>
      </c>
      <c r="BA20" s="208">
        <f t="shared" si="5"/>
        <v>16595.974253048786</v>
      </c>
      <c r="BB20" s="208">
        <f t="shared" si="5"/>
        <v>16340.999074893629</v>
      </c>
      <c r="BC20" s="208">
        <f t="shared" si="5"/>
        <v>15738.874831164383</v>
      </c>
      <c r="BD20" s="208">
        <f t="shared" si="5"/>
        <v>15209.878689257137</v>
      </c>
      <c r="BE20" s="208">
        <f t="shared" ref="BE20:BF20" si="6">SUM(BE15:BE19)</f>
        <v>14428.56340480464</v>
      </c>
      <c r="BF20" s="208">
        <f t="shared" si="6"/>
        <v>14563.427710406897</v>
      </c>
    </row>
    <row r="21" spans="26:58" ht="7.5" customHeight="1"/>
    <row r="22" spans="26:58" ht="14">
      <c r="Z22" s="22" t="s">
        <v>86</v>
      </c>
    </row>
    <row r="23" spans="26:58" ht="14">
      <c r="Z23" s="2" t="s">
        <v>79</v>
      </c>
      <c r="AA23" s="209">
        <f t="shared" ref="AA23:AX23" si="7">(AA7-AA15)/AA15</f>
        <v>7.0682831499956633E-3</v>
      </c>
      <c r="AB23" s="209">
        <f t="shared" si="7"/>
        <v>1.5779596067067195E-2</v>
      </c>
      <c r="AC23" s="209">
        <f t="shared" si="7"/>
        <v>2.2386500321086023E-2</v>
      </c>
      <c r="AD23" s="209">
        <f t="shared" si="7"/>
        <v>1.7027459945887401E-2</v>
      </c>
      <c r="AE23" s="209">
        <f t="shared" si="7"/>
        <v>1.6241681202212432E-2</v>
      </c>
      <c r="AF23" s="209">
        <f t="shared" si="7"/>
        <v>1.5970778541239815E-2</v>
      </c>
      <c r="AG23" s="209">
        <f t="shared" si="7"/>
        <v>1.0843962027801331E-2</v>
      </c>
      <c r="AH23" s="209">
        <f t="shared" si="7"/>
        <v>5.4169657468280613E-3</v>
      </c>
      <c r="AI23" s="209">
        <f t="shared" si="7"/>
        <v>3.641714077358213E-3</v>
      </c>
      <c r="AJ23" s="209">
        <f t="shared" si="7"/>
        <v>-5.8336568754879586E-4</v>
      </c>
      <c r="AK23" s="209">
        <f t="shared" si="7"/>
        <v>-9.2187735603328064E-4</v>
      </c>
      <c r="AL23" s="209">
        <f t="shared" si="7"/>
        <v>4.8500878966498163E-3</v>
      </c>
      <c r="AM23" s="209">
        <f t="shared" si="7"/>
        <v>-3.607612147704161E-3</v>
      </c>
      <c r="AN23" s="209">
        <f t="shared" si="7"/>
        <v>4.5053795992558779E-4</v>
      </c>
      <c r="AO23" s="209">
        <f t="shared" si="7"/>
        <v>-7.5750060796633319E-3</v>
      </c>
      <c r="AP23" s="209">
        <f t="shared" si="7"/>
        <v>-3.3291999169886384E-3</v>
      </c>
      <c r="AQ23" s="209">
        <f t="shared" si="7"/>
        <v>-9.0557443346686289E-3</v>
      </c>
      <c r="AR23" s="209">
        <f t="shared" si="7"/>
        <v>-5.7311144975931393E-3</v>
      </c>
      <c r="AS23" s="209">
        <f t="shared" si="7"/>
        <v>-2.1387639644959754E-3</v>
      </c>
      <c r="AT23" s="209">
        <f t="shared" si="7"/>
        <v>-7.6886605977950608E-3</v>
      </c>
      <c r="AU23" s="209">
        <f t="shared" si="7"/>
        <v>-1.1294814933614568E-2</v>
      </c>
      <c r="AV23" s="209">
        <f t="shared" si="7"/>
        <v>-2.2493879583328148E-2</v>
      </c>
      <c r="AW23" s="209">
        <f t="shared" si="7"/>
        <v>-2.6806052998873325E-2</v>
      </c>
      <c r="AX23" s="209">
        <f t="shared" si="7"/>
        <v>-9.1267628922785098E-3</v>
      </c>
      <c r="AY23" s="209">
        <f t="shared" ref="AY23:BA25" si="8">(AY7-AY15)/AY15</f>
        <v>-4.0431793562114163E-3</v>
      </c>
      <c r="AZ23" s="209">
        <f t="shared" si="8"/>
        <v>-6.5847391244518065E-3</v>
      </c>
      <c r="BA23" s="209">
        <f t="shared" si="8"/>
        <v>-3.7095753082101216E-3</v>
      </c>
      <c r="BB23" s="209">
        <f t="shared" ref="BB23:BD25" si="9">(BB7-BB15)/BB15</f>
        <v>9.3622540274210485E-3</v>
      </c>
      <c r="BC23" s="209">
        <f t="shared" si="9"/>
        <v>-1.0783765399033302E-2</v>
      </c>
      <c r="BD23" s="209">
        <f t="shared" si="9"/>
        <v>-1.6100884312807661E-2</v>
      </c>
      <c r="BE23" s="209">
        <f t="shared" ref="BE23:BF23" si="10">(BE7-BE15)/BE15</f>
        <v>-1.9287702348585921E-2</v>
      </c>
      <c r="BF23" s="209">
        <f t="shared" si="10"/>
        <v>6.2346409495559639E-3</v>
      </c>
    </row>
    <row r="24" spans="26:58" ht="14">
      <c r="Z24" s="2" t="s">
        <v>80</v>
      </c>
      <c r="AA24" s="209">
        <f t="shared" ref="AA24:AX24" si="11">(AA8-AA16)/AA16</f>
        <v>-2.4611360184744281E-2</v>
      </c>
      <c r="AB24" s="209">
        <f t="shared" si="11"/>
        <v>-2.1993301931368821E-3</v>
      </c>
      <c r="AC24" s="209">
        <f t="shared" si="11"/>
        <v>-1.4074856823894585E-2</v>
      </c>
      <c r="AD24" s="209">
        <f t="shared" si="11"/>
        <v>-3.0543783069020954E-2</v>
      </c>
      <c r="AE24" s="209">
        <f t="shared" si="11"/>
        <v>-6.0519974262687856E-4</v>
      </c>
      <c r="AF24" s="209">
        <f t="shared" si="11"/>
        <v>1.4722863750253514E-3</v>
      </c>
      <c r="AG24" s="209">
        <f t="shared" si="11"/>
        <v>3.4787479867221752E-3</v>
      </c>
      <c r="AH24" s="209">
        <f t="shared" si="11"/>
        <v>1.8909053873348548E-2</v>
      </c>
      <c r="AI24" s="209">
        <f t="shared" si="11"/>
        <v>2.3398637931047489E-2</v>
      </c>
      <c r="AJ24" s="209">
        <f t="shared" si="11"/>
        <v>3.5155430843217816E-2</v>
      </c>
      <c r="AK24" s="209">
        <f t="shared" si="11"/>
        <v>4.8696835519385001E-2</v>
      </c>
      <c r="AL24" s="209">
        <f t="shared" si="11"/>
        <v>4.1198693632113308E-2</v>
      </c>
      <c r="AM24" s="209">
        <f t="shared" si="11"/>
        <v>3.6719111012293311E-2</v>
      </c>
      <c r="AN24" s="209">
        <f t="shared" si="11"/>
        <v>2.9734687066361832E-2</v>
      </c>
      <c r="AO24" s="209">
        <f>(AO8-AO16)/AO16</f>
        <v>0.10626215207832669</v>
      </c>
      <c r="AP24" s="209">
        <f t="shared" si="11"/>
        <v>2.7013023930805954E-2</v>
      </c>
      <c r="AQ24" s="209">
        <f t="shared" si="11"/>
        <v>4.6328121725611779E-2</v>
      </c>
      <c r="AR24" s="209">
        <f t="shared" si="11"/>
        <v>4.8827757543476541E-2</v>
      </c>
      <c r="AS24" s="209">
        <f t="shared" si="11"/>
        <v>6.8219932509544653E-2</v>
      </c>
      <c r="AT24" s="209">
        <f t="shared" si="11"/>
        <v>-1.3933175676438009E-2</v>
      </c>
      <c r="AU24" s="209">
        <f t="shared" si="11"/>
        <v>3.3194594644768163E-2</v>
      </c>
      <c r="AV24" s="209">
        <f t="shared" si="11"/>
        <v>-1.672077599302076E-3</v>
      </c>
      <c r="AW24" s="209">
        <f t="shared" si="11"/>
        <v>-2.8997806206660132E-3</v>
      </c>
      <c r="AX24" s="209">
        <f t="shared" si="11"/>
        <v>1.1719810732045229E-2</v>
      </c>
      <c r="AY24" s="209">
        <f t="shared" si="8"/>
        <v>-8.7390987239638115E-3</v>
      </c>
      <c r="AZ24" s="209">
        <f t="shared" si="8"/>
        <v>1.7286313044570775E-2</v>
      </c>
      <c r="BA24" s="209">
        <f t="shared" si="8"/>
        <v>1.3355023024838111E-2</v>
      </c>
      <c r="BB24" s="209">
        <f t="shared" si="9"/>
        <v>8.605237815630825E-3</v>
      </c>
      <c r="BC24" s="209">
        <f t="shared" si="9"/>
        <v>2.1113523070850918E-2</v>
      </c>
      <c r="BD24" s="209">
        <f t="shared" si="9"/>
        <v>2.2495630307781581E-2</v>
      </c>
      <c r="BE24" s="209">
        <f t="shared" ref="BE24:BF24" si="12">(BE8-BE16)/BE16</f>
        <v>6.0360793227730693E-3</v>
      </c>
      <c r="BF24" s="209">
        <f t="shared" si="12"/>
        <v>2.4146429018565795E-2</v>
      </c>
    </row>
    <row r="25" spans="26:58" ht="14">
      <c r="Z25" s="2" t="s">
        <v>81</v>
      </c>
      <c r="AA25" s="209">
        <f t="shared" ref="AA25:AX25" si="13">(AA9-AA17)/AA17</f>
        <v>-7.5598045324502455E-2</v>
      </c>
      <c r="AB25" s="209">
        <f t="shared" si="13"/>
        <v>-9.1912533077166667E-2</v>
      </c>
      <c r="AC25" s="209">
        <f t="shared" si="13"/>
        <v>-7.9014820555590878E-2</v>
      </c>
      <c r="AD25" s="209">
        <f t="shared" si="13"/>
        <v>-7.4742911159764447E-2</v>
      </c>
      <c r="AE25" s="209">
        <f t="shared" si="13"/>
        <v>-6.932313382865489E-2</v>
      </c>
      <c r="AF25" s="209">
        <f t="shared" si="13"/>
        <v>-7.576969170833521E-2</v>
      </c>
      <c r="AG25" s="209">
        <f t="shared" si="13"/>
        <v>-5.9467012167999427E-2</v>
      </c>
      <c r="AH25" s="209">
        <f t="shared" si="13"/>
        <v>-5.2111264193161005E-2</v>
      </c>
      <c r="AI25" s="209">
        <f t="shared" si="13"/>
        <v>-5.4887494176153136E-2</v>
      </c>
      <c r="AJ25" s="209">
        <f t="shared" si="13"/>
        <v>-6.2797706077425852E-2</v>
      </c>
      <c r="AK25" s="209">
        <f t="shared" si="13"/>
        <v>-5.4307403767724541E-2</v>
      </c>
      <c r="AL25" s="209">
        <f t="shared" si="13"/>
        <v>-4.6417113249690674E-2</v>
      </c>
      <c r="AM25" s="209">
        <f t="shared" si="13"/>
        <v>-5.7122268002458079E-2</v>
      </c>
      <c r="AN25" s="209">
        <f t="shared" si="13"/>
        <v>-2.9837672730407008E-2</v>
      </c>
      <c r="AO25" s="209">
        <f t="shared" si="13"/>
        <v>-3.1795534853077324E-2</v>
      </c>
      <c r="AP25" s="209">
        <f t="shared" si="13"/>
        <v>-2.3847465512553779E-2</v>
      </c>
      <c r="AQ25" s="209">
        <f t="shared" si="13"/>
        <v>-2.8986100559001332E-2</v>
      </c>
      <c r="AR25" s="209">
        <f t="shared" si="13"/>
        <v>-3.5848423668121097E-2</v>
      </c>
      <c r="AS25" s="209">
        <f t="shared" si="13"/>
        <v>-1.6692018409143361E-2</v>
      </c>
      <c r="AT25" s="209">
        <f t="shared" si="13"/>
        <v>-3.1204357258181437E-2</v>
      </c>
      <c r="AU25" s="209">
        <f t="shared" si="13"/>
        <v>-2.8045447182324299E-2</v>
      </c>
      <c r="AV25" s="209">
        <f t="shared" si="13"/>
        <v>-2.2434242088773478E-2</v>
      </c>
      <c r="AW25" s="209">
        <f t="shared" si="13"/>
        <v>-2.012486319735525E-2</v>
      </c>
      <c r="AX25" s="209">
        <f t="shared" si="13"/>
        <v>-1.1554378170276313E-2</v>
      </c>
      <c r="AY25" s="209">
        <f t="shared" si="8"/>
        <v>-6.7401157192698499E-3</v>
      </c>
      <c r="AZ25" s="209">
        <f t="shared" si="8"/>
        <v>-2.0779052675043135E-2</v>
      </c>
      <c r="BA25" s="209">
        <f t="shared" si="8"/>
        <v>-2.7222698251379816E-2</v>
      </c>
      <c r="BB25" s="209">
        <f t="shared" si="9"/>
        <v>-9.5682378147407612E-3</v>
      </c>
      <c r="BC25" s="209">
        <f t="shared" si="9"/>
        <v>-7.9233501658044596E-3</v>
      </c>
      <c r="BD25" s="209">
        <f t="shared" si="9"/>
        <v>-1.6111203766821569E-2</v>
      </c>
      <c r="BE25" s="209">
        <f t="shared" ref="BE25:BF25" si="14">(BE9-BE17)/BE17</f>
        <v>-1.3297356183261409E-2</v>
      </c>
      <c r="BF25" s="209">
        <f t="shared" si="14"/>
        <v>-2.7596109628531096E-2</v>
      </c>
    </row>
    <row r="26" spans="26:58" ht="14">
      <c r="Z26" s="2" t="s">
        <v>82</v>
      </c>
      <c r="AA26" s="209" t="s">
        <v>87</v>
      </c>
      <c r="AB26" s="209" t="s">
        <v>87</v>
      </c>
      <c r="AC26" s="209" t="s">
        <v>87</v>
      </c>
      <c r="AD26" s="209" t="s">
        <v>87</v>
      </c>
      <c r="AE26" s="209" t="s">
        <v>87</v>
      </c>
      <c r="AF26" s="209" t="s">
        <v>87</v>
      </c>
      <c r="AG26" s="209" t="s">
        <v>87</v>
      </c>
      <c r="AH26" s="209" t="s">
        <v>87</v>
      </c>
      <c r="AI26" s="209" t="s">
        <v>87</v>
      </c>
      <c r="AJ26" s="209" t="s">
        <v>87</v>
      </c>
      <c r="AK26" s="209" t="s">
        <v>87</v>
      </c>
      <c r="AL26" s="209" t="s">
        <v>87</v>
      </c>
      <c r="AM26" s="209" t="s">
        <v>87</v>
      </c>
      <c r="AN26" s="209" t="s">
        <v>87</v>
      </c>
      <c r="AO26" s="209" t="s">
        <v>87</v>
      </c>
      <c r="AP26" s="209" t="s">
        <v>87</v>
      </c>
      <c r="AQ26" s="209" t="s">
        <v>87</v>
      </c>
      <c r="AR26" s="209" t="s">
        <v>87</v>
      </c>
      <c r="AS26" s="209" t="s">
        <v>87</v>
      </c>
      <c r="AT26" s="209" t="s">
        <v>87</v>
      </c>
      <c r="AU26" s="209" t="s">
        <v>87</v>
      </c>
      <c r="AV26" s="209" t="s">
        <v>87</v>
      </c>
      <c r="AW26" s="209" t="s">
        <v>87</v>
      </c>
      <c r="AX26" s="209" t="s">
        <v>87</v>
      </c>
      <c r="AY26" s="209" t="s">
        <v>87</v>
      </c>
      <c r="AZ26" s="209" t="s">
        <v>87</v>
      </c>
      <c r="BA26" s="209" t="s">
        <v>87</v>
      </c>
      <c r="BB26" s="209" t="s">
        <v>87</v>
      </c>
      <c r="BC26" s="209" t="s">
        <v>87</v>
      </c>
      <c r="BD26" s="209" t="s">
        <v>87</v>
      </c>
      <c r="BE26" s="209" t="s">
        <v>87</v>
      </c>
      <c r="BF26" s="209" t="s">
        <v>87</v>
      </c>
    </row>
    <row r="27" spans="26:58" ht="14">
      <c r="Z27" s="2" t="s">
        <v>83</v>
      </c>
      <c r="AA27" s="210" t="s">
        <v>88</v>
      </c>
      <c r="AB27" s="210" t="s">
        <v>88</v>
      </c>
      <c r="AC27" s="210" t="s">
        <v>88</v>
      </c>
      <c r="AD27" s="210" t="s">
        <v>88</v>
      </c>
      <c r="AE27" s="210" t="s">
        <v>88</v>
      </c>
      <c r="AF27" s="210" t="s">
        <v>88</v>
      </c>
      <c r="AG27" s="210" t="s">
        <v>88</v>
      </c>
      <c r="AH27" s="210" t="s">
        <v>88</v>
      </c>
      <c r="AI27" s="210" t="s">
        <v>88</v>
      </c>
      <c r="AJ27" s="210" t="s">
        <v>88</v>
      </c>
      <c r="AK27" s="210" t="s">
        <v>88</v>
      </c>
      <c r="AL27" s="210" t="s">
        <v>88</v>
      </c>
      <c r="AM27" s="210" t="s">
        <v>88</v>
      </c>
      <c r="AN27" s="210" t="s">
        <v>88</v>
      </c>
      <c r="AO27" s="210" t="s">
        <v>88</v>
      </c>
      <c r="AP27" s="210" t="s">
        <v>88</v>
      </c>
      <c r="AQ27" s="210" t="s">
        <v>88</v>
      </c>
      <c r="AR27" s="210" t="s">
        <v>88</v>
      </c>
      <c r="AS27" s="210" t="s">
        <v>88</v>
      </c>
      <c r="AT27" s="210" t="s">
        <v>88</v>
      </c>
      <c r="AU27" s="210" t="s">
        <v>88</v>
      </c>
      <c r="AV27" s="210" t="s">
        <v>88</v>
      </c>
      <c r="AW27" s="210" t="s">
        <v>88</v>
      </c>
      <c r="AX27" s="210" t="s">
        <v>88</v>
      </c>
      <c r="AY27" s="210" t="s">
        <v>88</v>
      </c>
      <c r="AZ27" s="210" t="s">
        <v>88</v>
      </c>
      <c r="BA27" s="210" t="s">
        <v>88</v>
      </c>
      <c r="BB27" s="210" t="s">
        <v>88</v>
      </c>
      <c r="BC27" s="210" t="s">
        <v>88</v>
      </c>
      <c r="BD27" s="210" t="s">
        <v>88</v>
      </c>
      <c r="BE27" s="210" t="s">
        <v>88</v>
      </c>
      <c r="BF27" s="210" t="s">
        <v>88</v>
      </c>
    </row>
    <row r="28" spans="26:58" ht="14.5" thickBot="1">
      <c r="Z28" s="20" t="s">
        <v>84</v>
      </c>
      <c r="AA28" s="211">
        <f>(AA12-AA20)/AA20</f>
        <v>-1.1950171260809718E-2</v>
      </c>
      <c r="AB28" s="211">
        <f t="shared" ref="AB28:AY28" si="15">(AB12-AB20)/AB20</f>
        <v>-4.8392077910553678E-3</v>
      </c>
      <c r="AC28" s="211">
        <f t="shared" si="15"/>
        <v>-1.2523241080594778E-3</v>
      </c>
      <c r="AD28" s="211">
        <f t="shared" si="15"/>
        <v>-8.0383628745947008E-3</v>
      </c>
      <c r="AE28" s="211">
        <f t="shared" si="15"/>
        <v>-1.1181584614211686E-3</v>
      </c>
      <c r="AF28" s="211">
        <f t="shared" si="15"/>
        <v>-2.2672389766073484E-3</v>
      </c>
      <c r="AG28" s="211">
        <f t="shared" si="15"/>
        <v>-2.6800628559473416E-3</v>
      </c>
      <c r="AH28" s="211">
        <f t="shared" si="15"/>
        <v>-1.5894770966222297E-3</v>
      </c>
      <c r="AI28" s="211">
        <f t="shared" si="15"/>
        <v>-2.7918810892238934E-3</v>
      </c>
      <c r="AJ28" s="211">
        <f t="shared" si="15"/>
        <v>-4.2959892262397804E-3</v>
      </c>
      <c r="AK28" s="211">
        <f t="shared" si="15"/>
        <v>5.9906441435912845E-4</v>
      </c>
      <c r="AL28" s="211">
        <f t="shared" si="15"/>
        <v>3.796754964956627E-3</v>
      </c>
      <c r="AM28" s="211">
        <f t="shared" si="15"/>
        <v>-3.7196392210111446E-3</v>
      </c>
      <c r="AN28" s="211">
        <f t="shared" si="15"/>
        <v>1.9983876219199313E-3</v>
      </c>
      <c r="AO28" s="211">
        <f t="shared" si="15"/>
        <v>1.7600634305410624E-2</v>
      </c>
      <c r="AP28" s="211">
        <f t="shared" si="15"/>
        <v>8.8965905069015531E-4</v>
      </c>
      <c r="AQ28" s="211">
        <f t="shared" si="15"/>
        <v>1.7528816609199663E-3</v>
      </c>
      <c r="AR28" s="211">
        <f t="shared" si="15"/>
        <v>2.3865615840960776E-3</v>
      </c>
      <c r="AS28" s="211">
        <f t="shared" si="15"/>
        <v>1.3818589249423786E-2</v>
      </c>
      <c r="AT28" s="211">
        <f t="shared" si="15"/>
        <v>-1.4939006358435172E-2</v>
      </c>
      <c r="AU28" s="211">
        <f t="shared" si="15"/>
        <v>-2.21566934925583E-3</v>
      </c>
      <c r="AV28" s="211">
        <f t="shared" si="15"/>
        <v>-1.6383326131294333E-2</v>
      </c>
      <c r="AW28" s="211">
        <f t="shared" si="15"/>
        <v>-1.7861790335943921E-2</v>
      </c>
      <c r="AX28" s="211">
        <f t="shared" si="15"/>
        <v>-3.5366158832661762E-3</v>
      </c>
      <c r="AY28" s="211">
        <f t="shared" si="15"/>
        <v>-6.0880485215494403E-3</v>
      </c>
      <c r="AZ28" s="211">
        <f t="shared" ref="AZ28:BE28" si="16">(AZ12-AZ20)/AZ20</f>
        <v>-3.236977576716342E-3</v>
      </c>
      <c r="BA28" s="211">
        <f t="shared" si="16"/>
        <v>-5.3745120377516314E-3</v>
      </c>
      <c r="BB28" s="211">
        <f t="shared" si="16"/>
        <v>3.3603554167599805E-3</v>
      </c>
      <c r="BC28" s="211">
        <f t="shared" si="16"/>
        <v>1.5833963585070739E-4</v>
      </c>
      <c r="BD28" s="211">
        <f t="shared" si="16"/>
        <v>-3.5784511820969411E-3</v>
      </c>
      <c r="BE28" s="211">
        <f t="shared" si="16"/>
        <v>-9.1627329817004655E-3</v>
      </c>
      <c r="BF28" s="211">
        <f t="shared" ref="BF28" si="17">(BF12-BF20)/BF20</f>
        <v>2.2509484280266033E-3</v>
      </c>
    </row>
    <row r="29" spans="26:58" ht="14"/>
    <row r="33" spans="24:58" ht="12.75" customHeight="1">
      <c r="X33" s="25" t="s">
        <v>75</v>
      </c>
      <c r="Y33" s="14">
        <f>Y3+1</f>
        <v>6</v>
      </c>
      <c r="Z33" s="2" t="s">
        <v>89</v>
      </c>
    </row>
    <row r="34" spans="24:58" ht="17.5" thickBot="1">
      <c r="Z34" s="13" t="s">
        <v>90</v>
      </c>
    </row>
    <row r="35" spans="24:58" ht="14.5" thickBot="1">
      <c r="Z35" s="24"/>
      <c r="AA35" s="23">
        <v>1990</v>
      </c>
      <c r="AB35" s="23">
        <f t="shared" ref="AB35:BF35" si="18">AA35+1</f>
        <v>1991</v>
      </c>
      <c r="AC35" s="23">
        <f t="shared" si="18"/>
        <v>1992</v>
      </c>
      <c r="AD35" s="23">
        <f t="shared" si="18"/>
        <v>1993</v>
      </c>
      <c r="AE35" s="23">
        <f t="shared" si="18"/>
        <v>1994</v>
      </c>
      <c r="AF35" s="23">
        <f t="shared" si="18"/>
        <v>1995</v>
      </c>
      <c r="AG35" s="23">
        <f t="shared" si="18"/>
        <v>1996</v>
      </c>
      <c r="AH35" s="23">
        <f t="shared" si="18"/>
        <v>1997</v>
      </c>
      <c r="AI35" s="23">
        <f t="shared" si="18"/>
        <v>1998</v>
      </c>
      <c r="AJ35" s="23">
        <f t="shared" si="18"/>
        <v>1999</v>
      </c>
      <c r="AK35" s="23">
        <f t="shared" si="18"/>
        <v>2000</v>
      </c>
      <c r="AL35" s="23">
        <f t="shared" si="18"/>
        <v>2001</v>
      </c>
      <c r="AM35" s="23">
        <f t="shared" si="18"/>
        <v>2002</v>
      </c>
      <c r="AN35" s="23">
        <f t="shared" si="18"/>
        <v>2003</v>
      </c>
      <c r="AO35" s="23">
        <f t="shared" si="18"/>
        <v>2004</v>
      </c>
      <c r="AP35" s="23">
        <f t="shared" si="18"/>
        <v>2005</v>
      </c>
      <c r="AQ35" s="23">
        <f t="shared" si="18"/>
        <v>2006</v>
      </c>
      <c r="AR35" s="23">
        <f t="shared" si="18"/>
        <v>2007</v>
      </c>
      <c r="AS35" s="23">
        <f t="shared" si="18"/>
        <v>2008</v>
      </c>
      <c r="AT35" s="23">
        <f t="shared" si="18"/>
        <v>2009</v>
      </c>
      <c r="AU35" s="23">
        <f t="shared" si="18"/>
        <v>2010</v>
      </c>
      <c r="AV35" s="23">
        <f t="shared" si="18"/>
        <v>2011</v>
      </c>
      <c r="AW35" s="23">
        <f t="shared" si="18"/>
        <v>2012</v>
      </c>
      <c r="AX35" s="23">
        <f t="shared" si="18"/>
        <v>2013</v>
      </c>
      <c r="AY35" s="23">
        <f t="shared" si="18"/>
        <v>2014</v>
      </c>
      <c r="AZ35" s="23">
        <f t="shared" si="18"/>
        <v>2015</v>
      </c>
      <c r="BA35" s="23">
        <f t="shared" si="18"/>
        <v>2016</v>
      </c>
      <c r="BB35" s="23">
        <f t="shared" si="18"/>
        <v>2017</v>
      </c>
      <c r="BC35" s="23">
        <f t="shared" si="18"/>
        <v>2018</v>
      </c>
      <c r="BD35" s="23">
        <f t="shared" si="18"/>
        <v>2019</v>
      </c>
      <c r="BE35" s="23">
        <f t="shared" si="18"/>
        <v>2020</v>
      </c>
      <c r="BF35" s="23">
        <f t="shared" si="18"/>
        <v>2021</v>
      </c>
    </row>
    <row r="36" spans="24:58" ht="14">
      <c r="Z36" s="22" t="s">
        <v>78</v>
      </c>
    </row>
    <row r="37" spans="24:58" ht="14">
      <c r="Z37" s="2" t="s">
        <v>79</v>
      </c>
      <c r="AA37" s="212">
        <v>659.90126692436911</v>
      </c>
      <c r="AB37" s="212">
        <v>667.66312481237821</v>
      </c>
      <c r="AC37" s="212">
        <v>683.9024472958065</v>
      </c>
      <c r="AD37" s="212">
        <v>666.8375820497273</v>
      </c>
      <c r="AE37" s="212">
        <v>703.49405819554863</v>
      </c>
      <c r="AF37" s="212">
        <v>701.91758226662148</v>
      </c>
      <c r="AG37" s="212">
        <v>696.50253296269898</v>
      </c>
      <c r="AH37" s="212">
        <v>677.1777885007325</v>
      </c>
      <c r="AI37" s="212">
        <v>659.26401371551322</v>
      </c>
      <c r="AJ37" s="212">
        <v>666.89895150099676</v>
      </c>
      <c r="AK37" s="212">
        <v>656.21740164368657</v>
      </c>
      <c r="AL37" s="212">
        <v>639.3227658485132</v>
      </c>
      <c r="AM37" s="212">
        <v>643.32914656140952</v>
      </c>
      <c r="AN37" s="212">
        <v>635.20881847849944</v>
      </c>
      <c r="AO37" s="212">
        <v>620.11059896773418</v>
      </c>
      <c r="AP37" s="212">
        <v>621.11255202808161</v>
      </c>
      <c r="AQ37" s="212">
        <v>583.3022350877111</v>
      </c>
      <c r="AR37" s="212">
        <v>586.97269730773064</v>
      </c>
      <c r="AS37" s="212">
        <v>545.62002765831915</v>
      </c>
      <c r="AT37" s="212">
        <v>497.63663508972616</v>
      </c>
      <c r="AU37" s="212">
        <v>501.8407834133285</v>
      </c>
      <c r="AV37" s="212">
        <v>523.56171544154711</v>
      </c>
      <c r="AW37" s="212">
        <v>532.88292775650871</v>
      </c>
      <c r="AX37" s="212">
        <v>512.21484703031433</v>
      </c>
      <c r="AY37" s="212">
        <v>472.08890694122692</v>
      </c>
      <c r="AZ37" s="212">
        <v>450.12431736715058</v>
      </c>
      <c r="BA37" s="212">
        <v>433.61180409019516</v>
      </c>
      <c r="BB37" s="212">
        <v>427.72051300817367</v>
      </c>
      <c r="BC37" s="212">
        <v>402.27753200559397</v>
      </c>
      <c r="BD37" s="212">
        <v>382.89534422439658</v>
      </c>
      <c r="BE37" s="212">
        <v>354.06580569468747</v>
      </c>
      <c r="BF37" s="212">
        <v>367.99536196189115</v>
      </c>
    </row>
    <row r="38" spans="24:58" ht="14">
      <c r="Z38" s="2" t="s">
        <v>80</v>
      </c>
      <c r="AA38" s="212">
        <v>295.65061998894362</v>
      </c>
      <c r="AB38" s="212">
        <v>302.72485682388765</v>
      </c>
      <c r="AC38" s="212">
        <v>294.72902224091615</v>
      </c>
      <c r="AD38" s="212">
        <v>295.45644150301081</v>
      </c>
      <c r="AE38" s="212">
        <v>313.10615078790357</v>
      </c>
      <c r="AF38" s="212">
        <v>323.77972169952164</v>
      </c>
      <c r="AG38" s="212">
        <v>333.43439988355669</v>
      </c>
      <c r="AH38" s="212">
        <v>344.17627348019153</v>
      </c>
      <c r="AI38" s="212">
        <v>323.40847762347931</v>
      </c>
      <c r="AJ38" s="212">
        <v>345.672765802507</v>
      </c>
      <c r="AK38" s="212">
        <v>377.91637959386162</v>
      </c>
      <c r="AL38" s="212">
        <v>385.10122644631593</v>
      </c>
      <c r="AM38" s="212">
        <v>401.66257718157721</v>
      </c>
      <c r="AN38" s="212">
        <v>413.60411623196615</v>
      </c>
      <c r="AO38" s="212">
        <v>452.8777723522673</v>
      </c>
      <c r="AP38" s="212">
        <v>431.0901215014689</v>
      </c>
      <c r="AQ38" s="212">
        <v>436.66705478813668</v>
      </c>
      <c r="AR38" s="212">
        <v>456.06128876675268</v>
      </c>
      <c r="AS38" s="212">
        <v>444.94940955094143</v>
      </c>
      <c r="AT38" s="212">
        <v>396.81782054463986</v>
      </c>
      <c r="AU38" s="212">
        <v>450.75679228446182</v>
      </c>
      <c r="AV38" s="212">
        <v>420.78215891347241</v>
      </c>
      <c r="AW38" s="212">
        <v>439.88807372606641</v>
      </c>
      <c r="AX38" s="212">
        <v>474.51536444648428</v>
      </c>
      <c r="AY38" s="212">
        <v>457.24976283173987</v>
      </c>
      <c r="AZ38" s="212">
        <v>462.08923746485181</v>
      </c>
      <c r="BA38" s="212">
        <v>451.14909369966301</v>
      </c>
      <c r="BB38" s="212">
        <v>450.78955314930931</v>
      </c>
      <c r="BC38" s="212">
        <v>440.77217056296257</v>
      </c>
      <c r="BD38" s="212">
        <v>431.56014514712854</v>
      </c>
      <c r="BE38" s="212">
        <v>392.28372212548345</v>
      </c>
      <c r="BF38" s="212">
        <v>428.29379380474359</v>
      </c>
    </row>
    <row r="39" spans="24:58" ht="14">
      <c r="Z39" s="2" t="s">
        <v>81</v>
      </c>
      <c r="AA39" s="212">
        <v>104.39785936563302</v>
      </c>
      <c r="AB39" s="212">
        <v>109.88484121517602</v>
      </c>
      <c r="AC39" s="212">
        <v>112.78731852121294</v>
      </c>
      <c r="AD39" s="212">
        <v>116.03726439408418</v>
      </c>
      <c r="AE39" s="212">
        <v>122.53819113505656</v>
      </c>
      <c r="AF39" s="212">
        <v>126.05333638950066</v>
      </c>
      <c r="AG39" s="212">
        <v>133.78916225827177</v>
      </c>
      <c r="AH39" s="212">
        <v>139.35291504859975</v>
      </c>
      <c r="AI39" s="212">
        <v>142.57690690709708</v>
      </c>
      <c r="AJ39" s="212">
        <v>149.86448034017872</v>
      </c>
      <c r="AK39" s="212">
        <v>155.9324627865912</v>
      </c>
      <c r="AL39" s="212">
        <v>156.65483826265236</v>
      </c>
      <c r="AM39" s="212">
        <v>158.62105367565772</v>
      </c>
      <c r="AN39" s="212">
        <v>168.5465052419963</v>
      </c>
      <c r="AO39" s="212">
        <v>167.25547950522193</v>
      </c>
      <c r="AP39" s="212">
        <v>167.43425117781942</v>
      </c>
      <c r="AQ39" s="212">
        <v>183.04362775869919</v>
      </c>
      <c r="AR39" s="212">
        <v>197.50416250942834</v>
      </c>
      <c r="AS39" s="212">
        <v>197.37314931896148</v>
      </c>
      <c r="AT39" s="212">
        <v>192.3802560508226</v>
      </c>
      <c r="AU39" s="212">
        <v>203.49756266375971</v>
      </c>
      <c r="AV39" s="212">
        <v>238.61022356906074</v>
      </c>
      <c r="AW39" s="212">
        <v>248.35125172703093</v>
      </c>
      <c r="AX39" s="212">
        <v>249.86155578475737</v>
      </c>
      <c r="AY39" s="212">
        <v>253.1671860582708</v>
      </c>
      <c r="AZ39" s="212">
        <v>237.78805167694696</v>
      </c>
      <c r="BA39" s="212">
        <v>241.53989261674161</v>
      </c>
      <c r="BB39" s="212">
        <v>239.91037047764857</v>
      </c>
      <c r="BC39" s="212">
        <v>228.87728393357031</v>
      </c>
      <c r="BD39" s="212">
        <v>217.19260694858789</v>
      </c>
      <c r="BE39" s="212">
        <v>216.61042402970577</v>
      </c>
      <c r="BF39" s="212">
        <v>202.69992105155038</v>
      </c>
    </row>
    <row r="40" spans="24:58" ht="14">
      <c r="Z40" s="2" t="s">
        <v>91</v>
      </c>
      <c r="AA40" s="212">
        <v>10.71220842056918</v>
      </c>
      <c r="AB40" s="212">
        <v>10.887818647505963</v>
      </c>
      <c r="AC40" s="212">
        <v>11.659104102729806</v>
      </c>
      <c r="AD40" s="212">
        <v>10.964461719068485</v>
      </c>
      <c r="AE40" s="212">
        <v>12.029274432941941</v>
      </c>
      <c r="AF40" s="212">
        <v>12.294110067956916</v>
      </c>
      <c r="AG40" s="212">
        <v>12.371542704132226</v>
      </c>
      <c r="AH40" s="212">
        <v>13.351583092063859</v>
      </c>
      <c r="AI40" s="212">
        <v>13.55589343956915</v>
      </c>
      <c r="AJ40" s="212">
        <v>13.678510855403355</v>
      </c>
      <c r="AK40" s="212">
        <v>14.966167275466082</v>
      </c>
      <c r="AL40" s="212">
        <v>15.886182520058767</v>
      </c>
      <c r="AM40" s="212">
        <v>16.819085974081229</v>
      </c>
      <c r="AN40" s="212">
        <v>17.736827514148032</v>
      </c>
      <c r="AO40" s="212">
        <v>17.581826333669014</v>
      </c>
      <c r="AP40" s="212">
        <v>17.341305203078054</v>
      </c>
      <c r="AQ40" s="212">
        <v>16.578972037195861</v>
      </c>
      <c r="AR40" s="212">
        <v>16.961243171780673</v>
      </c>
      <c r="AS40" s="212">
        <v>17.132080230228627</v>
      </c>
      <c r="AT40" s="212">
        <v>16.00867234337802</v>
      </c>
      <c r="AU40" s="212">
        <v>16.433099934939353</v>
      </c>
      <c r="AV40" s="212">
        <v>16.45535966649123</v>
      </c>
      <c r="AW40" s="212">
        <v>17.541008345610535</v>
      </c>
      <c r="AX40" s="212">
        <v>17.103889835061324</v>
      </c>
      <c r="AY40" s="212">
        <v>16.830420450836165</v>
      </c>
      <c r="AZ40" s="212">
        <v>17.311373876758076</v>
      </c>
      <c r="BA40" s="212">
        <v>18.066037072514217</v>
      </c>
      <c r="BB40" s="212">
        <v>18.648003144881667</v>
      </c>
      <c r="BC40" s="212">
        <v>18.497117765300384</v>
      </c>
      <c r="BD40" s="212">
        <v>19.380550132574843</v>
      </c>
      <c r="BE40" s="212">
        <v>18.777763583087921</v>
      </c>
      <c r="BF40" s="212">
        <v>18.847773943607866</v>
      </c>
    </row>
    <row r="41" spans="24:58" ht="14">
      <c r="Z41" s="2" t="s">
        <v>83</v>
      </c>
      <c r="AA41" s="212" t="s">
        <v>92</v>
      </c>
      <c r="AB41" s="212" t="s">
        <v>92</v>
      </c>
      <c r="AC41" s="212" t="s">
        <v>92</v>
      </c>
      <c r="AD41" s="212" t="s">
        <v>92</v>
      </c>
      <c r="AE41" s="212" t="s">
        <v>92</v>
      </c>
      <c r="AF41" s="212" t="s">
        <v>92</v>
      </c>
      <c r="AG41" s="212" t="s">
        <v>92</v>
      </c>
      <c r="AH41" s="212" t="s">
        <v>92</v>
      </c>
      <c r="AI41" s="212" t="s">
        <v>92</v>
      </c>
      <c r="AJ41" s="212" t="s">
        <v>92</v>
      </c>
      <c r="AK41" s="212" t="s">
        <v>92</v>
      </c>
      <c r="AL41" s="212" t="s">
        <v>92</v>
      </c>
      <c r="AM41" s="212" t="s">
        <v>92</v>
      </c>
      <c r="AN41" s="212" t="s">
        <v>92</v>
      </c>
      <c r="AO41" s="212" t="s">
        <v>92</v>
      </c>
      <c r="AP41" s="212" t="s">
        <v>92</v>
      </c>
      <c r="AQ41" s="212" t="s">
        <v>92</v>
      </c>
      <c r="AR41" s="212" t="s">
        <v>92</v>
      </c>
      <c r="AS41" s="212" t="s">
        <v>92</v>
      </c>
      <c r="AT41" s="212" t="s">
        <v>92</v>
      </c>
      <c r="AU41" s="212" t="s">
        <v>92</v>
      </c>
      <c r="AV41" s="212" t="s">
        <v>92</v>
      </c>
      <c r="AW41" s="212" t="s">
        <v>92</v>
      </c>
      <c r="AX41" s="212" t="s">
        <v>92</v>
      </c>
      <c r="AY41" s="212" t="s">
        <v>92</v>
      </c>
      <c r="AZ41" s="212" t="s">
        <v>92</v>
      </c>
      <c r="BA41" s="212" t="s">
        <v>92</v>
      </c>
      <c r="BB41" s="212" t="s">
        <v>92</v>
      </c>
      <c r="BC41" s="212" t="s">
        <v>92</v>
      </c>
      <c r="BD41" s="212" t="s">
        <v>92</v>
      </c>
      <c r="BE41" s="212" t="s">
        <v>92</v>
      </c>
      <c r="BF41" s="212" t="s">
        <v>92</v>
      </c>
    </row>
    <row r="42" spans="24:58" ht="14.5" thickBot="1">
      <c r="Z42" s="20" t="s">
        <v>84</v>
      </c>
      <c r="AA42" s="206">
        <f t="shared" ref="AA42:AX42" si="19">SUM(AA37:AA40)</f>
        <v>1070.6619546995148</v>
      </c>
      <c r="AB42" s="206">
        <f t="shared" si="19"/>
        <v>1091.1606414989478</v>
      </c>
      <c r="AC42" s="206">
        <f t="shared" si="19"/>
        <v>1103.0778921606654</v>
      </c>
      <c r="AD42" s="206">
        <f t="shared" si="19"/>
        <v>1089.2957496658908</v>
      </c>
      <c r="AE42" s="206">
        <f t="shared" si="19"/>
        <v>1151.1676745514508</v>
      </c>
      <c r="AF42" s="206">
        <f t="shared" si="19"/>
        <v>1164.0447504236006</v>
      </c>
      <c r="AG42" s="206">
        <f t="shared" si="19"/>
        <v>1176.0976378086598</v>
      </c>
      <c r="AH42" s="206">
        <f t="shared" si="19"/>
        <v>1174.0585601215878</v>
      </c>
      <c r="AI42" s="206">
        <f t="shared" si="19"/>
        <v>1138.8052916856589</v>
      </c>
      <c r="AJ42" s="206">
        <f t="shared" si="19"/>
        <v>1176.114708499086</v>
      </c>
      <c r="AK42" s="206">
        <f t="shared" si="19"/>
        <v>1205.0324112996054</v>
      </c>
      <c r="AL42" s="206">
        <f t="shared" si="19"/>
        <v>1196.9650130775403</v>
      </c>
      <c r="AM42" s="206">
        <f t="shared" si="19"/>
        <v>1220.4318633927257</v>
      </c>
      <c r="AN42" s="206">
        <f t="shared" si="19"/>
        <v>1235.0962674666098</v>
      </c>
      <c r="AO42" s="206">
        <f t="shared" si="19"/>
        <v>1257.8256771588924</v>
      </c>
      <c r="AP42" s="206">
        <f t="shared" si="19"/>
        <v>1236.9782299104479</v>
      </c>
      <c r="AQ42" s="206">
        <f t="shared" si="19"/>
        <v>1219.5918896717428</v>
      </c>
      <c r="AR42" s="206">
        <f t="shared" si="19"/>
        <v>1257.4993917556926</v>
      </c>
      <c r="AS42" s="206">
        <f t="shared" si="19"/>
        <v>1205.0746667584506</v>
      </c>
      <c r="AT42" s="206">
        <f t="shared" si="19"/>
        <v>1102.8433840285668</v>
      </c>
      <c r="AU42" s="206">
        <f t="shared" si="19"/>
        <v>1172.5282382964892</v>
      </c>
      <c r="AV42" s="206">
        <f t="shared" si="19"/>
        <v>1199.4094575905715</v>
      </c>
      <c r="AW42" s="206">
        <f t="shared" si="19"/>
        <v>1238.6632615552166</v>
      </c>
      <c r="AX42" s="206">
        <f t="shared" si="19"/>
        <v>1253.6956570966174</v>
      </c>
      <c r="AY42" s="206">
        <f t="shared" ref="AY42:BD42" si="20">SUM(AY37:AY40)</f>
        <v>1199.3362762820736</v>
      </c>
      <c r="AZ42" s="206">
        <f t="shared" si="20"/>
        <v>1167.3129803857075</v>
      </c>
      <c r="BA42" s="206">
        <f t="shared" si="20"/>
        <v>1144.3668274791141</v>
      </c>
      <c r="BB42" s="206">
        <f t="shared" si="20"/>
        <v>1137.068439780013</v>
      </c>
      <c r="BC42" s="206">
        <f t="shared" si="20"/>
        <v>1090.4241042674273</v>
      </c>
      <c r="BD42" s="206">
        <f t="shared" si="20"/>
        <v>1051.0286464526878</v>
      </c>
      <c r="BE42" s="206">
        <f t="shared" ref="BE42:BF42" si="21">SUM(BE37:BE40)</f>
        <v>981.73771543296459</v>
      </c>
      <c r="BF42" s="206">
        <f t="shared" si="21"/>
        <v>1017.836850761793</v>
      </c>
    </row>
    <row r="43" spans="24:58" ht="7.5" customHeight="1">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row>
    <row r="44" spans="24:58" ht="14">
      <c r="Z44" s="22" t="s">
        <v>85</v>
      </c>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row>
    <row r="45" spans="24:58" ht="14">
      <c r="Z45" s="2" t="s">
        <v>79</v>
      </c>
      <c r="AA45" s="212">
        <v>644.30242489425314</v>
      </c>
      <c r="AB45" s="212">
        <v>646.37642047572183</v>
      </c>
      <c r="AC45" s="212">
        <v>658.23038193113427</v>
      </c>
      <c r="AD45" s="212">
        <v>644.6801828865257</v>
      </c>
      <c r="AE45" s="212">
        <v>680.7760283688574</v>
      </c>
      <c r="AF45" s="212">
        <v>677.41600412853643</v>
      </c>
      <c r="AG45" s="212">
        <v>674.3337779857402</v>
      </c>
      <c r="AH45" s="212">
        <v>657.78005567746027</v>
      </c>
      <c r="AI45" s="212">
        <v>642.00270207794028</v>
      </c>
      <c r="AJ45" s="212">
        <v>651.35893982202379</v>
      </c>
      <c r="AK45" s="212">
        <v>640.66687611005989</v>
      </c>
      <c r="AL45" s="212">
        <v>619.2967940638157</v>
      </c>
      <c r="AM45" s="212">
        <v>629.67465658607648</v>
      </c>
      <c r="AN45" s="212">
        <v>618.88923148145159</v>
      </c>
      <c r="AO45" s="212">
        <v>608.29073678991494</v>
      </c>
      <c r="AP45" s="212">
        <v>606.11251842398303</v>
      </c>
      <c r="AQ45" s="212">
        <v>570.63700618385474</v>
      </c>
      <c r="AR45" s="212">
        <v>572.66966420839549</v>
      </c>
      <c r="AS45" s="212">
        <v>527.22253589537331</v>
      </c>
      <c r="AT45" s="212">
        <v>483.77692002422503</v>
      </c>
      <c r="AU45" s="212">
        <v>488.92448027137772</v>
      </c>
      <c r="AV45" s="212">
        <v>520.34920672965291</v>
      </c>
      <c r="AW45" s="212">
        <v>530.75392844127941</v>
      </c>
      <c r="AX45" s="212">
        <v>508.46593914749889</v>
      </c>
      <c r="AY45" s="212">
        <v>464.73671786974086</v>
      </c>
      <c r="AZ45" s="212">
        <v>444.00728919506389</v>
      </c>
      <c r="BA45" s="212">
        <v>427.21524012208573</v>
      </c>
      <c r="BB45" s="212">
        <v>414.49392347514072</v>
      </c>
      <c r="BC45" s="212">
        <v>397.44010900681951</v>
      </c>
      <c r="BD45" s="212">
        <v>380.8676750541639</v>
      </c>
      <c r="BE45" s="212">
        <v>354.2789454093479</v>
      </c>
      <c r="BF45" s="212">
        <v>357.81742446421981</v>
      </c>
    </row>
    <row r="46" spans="24:58" ht="14">
      <c r="Z46" s="2" t="s">
        <v>80</v>
      </c>
      <c r="AA46" s="212">
        <v>309.48210255425914</v>
      </c>
      <c r="AB46" s="212">
        <v>309.47898698812622</v>
      </c>
      <c r="AC46" s="212">
        <v>304.18461469349262</v>
      </c>
      <c r="AD46" s="212">
        <v>309.87922157633858</v>
      </c>
      <c r="AE46" s="212">
        <v>317.50547503985064</v>
      </c>
      <c r="AF46" s="212">
        <v>327.20117132118713</v>
      </c>
      <c r="AG46" s="212">
        <v>335.98458846764294</v>
      </c>
      <c r="AH46" s="212">
        <v>341.54112917027237</v>
      </c>
      <c r="AI46" s="212">
        <v>319.64116362859551</v>
      </c>
      <c r="AJ46" s="212">
        <v>337.5029212468732</v>
      </c>
      <c r="AK46" s="212">
        <v>364.07896725849844</v>
      </c>
      <c r="AL46" s="212">
        <v>373.20721540551926</v>
      </c>
      <c r="AM46" s="212">
        <v>390.46893230908461</v>
      </c>
      <c r="AN46" s="212">
        <v>404.08821297772749</v>
      </c>
      <c r="AO46" s="212">
        <v>411.92102121001989</v>
      </c>
      <c r="AP46" s="212">
        <v>422.44745618619925</v>
      </c>
      <c r="AQ46" s="212">
        <v>419.46946811795488</v>
      </c>
      <c r="AR46" s="212">
        <v>436.81397418166966</v>
      </c>
      <c r="AS46" s="212">
        <v>418.79638471530546</v>
      </c>
      <c r="AT46" s="212">
        <v>404.59129718348493</v>
      </c>
      <c r="AU46" s="212">
        <v>438.51253276858569</v>
      </c>
      <c r="AV46" s="212">
        <v>423.24542935056587</v>
      </c>
      <c r="AW46" s="212">
        <v>442.77774178182966</v>
      </c>
      <c r="AX46" s="212">
        <v>473.81694280362012</v>
      </c>
      <c r="AY46" s="212">
        <v>465.63018723125754</v>
      </c>
      <c r="AZ46" s="212">
        <v>458.7759587401531</v>
      </c>
      <c r="BA46" s="212">
        <v>449.60599168494844</v>
      </c>
      <c r="BB46" s="212">
        <v>451.60612462032913</v>
      </c>
      <c r="BC46" s="212">
        <v>435.17500026700816</v>
      </c>
      <c r="BD46" s="212">
        <v>425.70406536861424</v>
      </c>
      <c r="BE46" s="212">
        <v>393.15447881486779</v>
      </c>
      <c r="BF46" s="212">
        <v>421.34029248849612</v>
      </c>
    </row>
    <row r="47" spans="24:58" ht="14">
      <c r="Z47" s="2" t="s">
        <v>81</v>
      </c>
      <c r="AA47" s="212">
        <v>114.16673504855927</v>
      </c>
      <c r="AB47" s="212">
        <v>122.37222691216378</v>
      </c>
      <c r="AC47" s="212">
        <v>123.86063796834769</v>
      </c>
      <c r="AD47" s="212">
        <v>126.88111995433854</v>
      </c>
      <c r="AE47" s="212">
        <v>133.04493787801692</v>
      </c>
      <c r="AF47" s="212">
        <v>137.92699952162812</v>
      </c>
      <c r="AG47" s="212">
        <v>143.68718838263871</v>
      </c>
      <c r="AH47" s="212">
        <v>148.32196783526189</v>
      </c>
      <c r="AI47" s="212">
        <v>152.07940185983148</v>
      </c>
      <c r="AJ47" s="212">
        <v>161.18151746205484</v>
      </c>
      <c r="AK47" s="212">
        <v>166.07256051070715</v>
      </c>
      <c r="AL47" s="212">
        <v>165.38218056578572</v>
      </c>
      <c r="AM47" s="212">
        <v>169.34498836149689</v>
      </c>
      <c r="AN47" s="212">
        <v>174.78186011062175</v>
      </c>
      <c r="AO47" s="212">
        <v>173.67800247904401</v>
      </c>
      <c r="AP47" s="212">
        <v>172.41519882828439</v>
      </c>
      <c r="AQ47" s="212">
        <v>189.04681172884534</v>
      </c>
      <c r="AR47" s="212">
        <v>205.42286867594265</v>
      </c>
      <c r="AS47" s="212">
        <v>201.28570964933689</v>
      </c>
      <c r="AT47" s="212">
        <v>199.12665225873428</v>
      </c>
      <c r="AU47" s="212">
        <v>209.93164511866232</v>
      </c>
      <c r="AV47" s="212">
        <v>244.68563688397467</v>
      </c>
      <c r="AW47" s="212">
        <v>254.05124498331051</v>
      </c>
      <c r="AX47" s="212">
        <v>253.3776079538541</v>
      </c>
      <c r="AY47" s="212">
        <v>255.50814965622524</v>
      </c>
      <c r="AZ47" s="212">
        <v>243.3675243610997</v>
      </c>
      <c r="BA47" s="212">
        <v>248.82869742455861</v>
      </c>
      <c r="BB47" s="212">
        <v>242.81743858408407</v>
      </c>
      <c r="BC47" s="212">
        <v>231.34666695412704</v>
      </c>
      <c r="BD47" s="212">
        <v>221.41850205884788</v>
      </c>
      <c r="BE47" s="212">
        <v>220.21945960329631</v>
      </c>
      <c r="BF47" s="212">
        <v>209.25174031456856</v>
      </c>
    </row>
    <row r="48" spans="24:58" ht="14">
      <c r="Z48" s="2" t="s">
        <v>91</v>
      </c>
      <c r="AA48" s="212">
        <v>10.71220842056918</v>
      </c>
      <c r="AB48" s="212">
        <v>10.887818647505963</v>
      </c>
      <c r="AC48" s="212">
        <v>11.659104102729806</v>
      </c>
      <c r="AD48" s="212">
        <v>10.964461719068485</v>
      </c>
      <c r="AE48" s="212">
        <v>12.029274432941941</v>
      </c>
      <c r="AF48" s="212">
        <v>12.294110067956916</v>
      </c>
      <c r="AG48" s="212">
        <v>12.371542704132226</v>
      </c>
      <c r="AH48" s="212">
        <v>13.351583092063859</v>
      </c>
      <c r="AI48" s="212">
        <v>13.55589343956915</v>
      </c>
      <c r="AJ48" s="212">
        <v>13.678510855403355</v>
      </c>
      <c r="AK48" s="212">
        <v>14.966167275466082</v>
      </c>
      <c r="AL48" s="212">
        <v>15.886182520058767</v>
      </c>
      <c r="AM48" s="212">
        <v>16.819085974081229</v>
      </c>
      <c r="AN48" s="212">
        <v>17.736827514148032</v>
      </c>
      <c r="AO48" s="212">
        <v>17.581826333669014</v>
      </c>
      <c r="AP48" s="212">
        <v>17.341305203078054</v>
      </c>
      <c r="AQ48" s="212">
        <v>16.578972037195861</v>
      </c>
      <c r="AR48" s="212">
        <v>16.961243171780673</v>
      </c>
      <c r="AS48" s="212">
        <v>17.132080230228627</v>
      </c>
      <c r="AT48" s="212">
        <v>16.00867234337802</v>
      </c>
      <c r="AU48" s="212">
        <v>16.433099934939353</v>
      </c>
      <c r="AV48" s="212">
        <v>16.45535966649123</v>
      </c>
      <c r="AW48" s="212">
        <v>17.541008345610535</v>
      </c>
      <c r="AX48" s="212">
        <v>17.103889835061324</v>
      </c>
      <c r="AY48" s="212">
        <v>16.830420450836165</v>
      </c>
      <c r="AZ48" s="212">
        <v>17.311373876758076</v>
      </c>
      <c r="BA48" s="212">
        <v>18.066037072514217</v>
      </c>
      <c r="BB48" s="212">
        <v>18.648003144881667</v>
      </c>
      <c r="BC48" s="212">
        <v>18.497117765300384</v>
      </c>
      <c r="BD48" s="212">
        <v>19.380550132574843</v>
      </c>
      <c r="BE48" s="212">
        <v>18.777763583087921</v>
      </c>
      <c r="BF48" s="212">
        <v>18.847773943607866</v>
      </c>
    </row>
    <row r="49" spans="26:58" ht="14">
      <c r="Z49" s="2" t="s">
        <v>83</v>
      </c>
      <c r="AA49" s="212" t="s">
        <v>92</v>
      </c>
      <c r="AB49" s="212" t="s">
        <v>92</v>
      </c>
      <c r="AC49" s="212" t="s">
        <v>92</v>
      </c>
      <c r="AD49" s="212" t="s">
        <v>92</v>
      </c>
      <c r="AE49" s="212" t="s">
        <v>92</v>
      </c>
      <c r="AF49" s="212" t="s">
        <v>92</v>
      </c>
      <c r="AG49" s="212" t="s">
        <v>92</v>
      </c>
      <c r="AH49" s="212" t="s">
        <v>92</v>
      </c>
      <c r="AI49" s="212" t="s">
        <v>92</v>
      </c>
      <c r="AJ49" s="212" t="s">
        <v>92</v>
      </c>
      <c r="AK49" s="212" t="s">
        <v>92</v>
      </c>
      <c r="AL49" s="212" t="s">
        <v>92</v>
      </c>
      <c r="AM49" s="212" t="s">
        <v>92</v>
      </c>
      <c r="AN49" s="212" t="s">
        <v>92</v>
      </c>
      <c r="AO49" s="212" t="s">
        <v>92</v>
      </c>
      <c r="AP49" s="212" t="s">
        <v>92</v>
      </c>
      <c r="AQ49" s="212" t="s">
        <v>92</v>
      </c>
      <c r="AR49" s="212" t="s">
        <v>92</v>
      </c>
      <c r="AS49" s="212" t="s">
        <v>92</v>
      </c>
      <c r="AT49" s="212" t="s">
        <v>92</v>
      </c>
      <c r="AU49" s="212" t="s">
        <v>92</v>
      </c>
      <c r="AV49" s="212" t="s">
        <v>92</v>
      </c>
      <c r="AW49" s="212" t="s">
        <v>92</v>
      </c>
      <c r="AX49" s="212" t="s">
        <v>92</v>
      </c>
      <c r="AY49" s="212" t="s">
        <v>92</v>
      </c>
      <c r="AZ49" s="212" t="s">
        <v>92</v>
      </c>
      <c r="BA49" s="212" t="s">
        <v>92</v>
      </c>
      <c r="BB49" s="212" t="s">
        <v>92</v>
      </c>
      <c r="BC49" s="212" t="s">
        <v>92</v>
      </c>
      <c r="BD49" s="212" t="s">
        <v>92</v>
      </c>
      <c r="BE49" s="212" t="s">
        <v>92</v>
      </c>
      <c r="BF49" s="212" t="s">
        <v>92</v>
      </c>
    </row>
    <row r="50" spans="26:58" ht="14.5" thickBot="1">
      <c r="Z50" s="20" t="s">
        <v>84</v>
      </c>
      <c r="AA50" s="206">
        <f t="shared" ref="AA50:AX50" si="22">SUM(AA45:AA48)</f>
        <v>1078.6634709176408</v>
      </c>
      <c r="AB50" s="206">
        <f t="shared" si="22"/>
        <v>1089.1154530235178</v>
      </c>
      <c r="AC50" s="206">
        <f t="shared" si="22"/>
        <v>1097.9347386957043</v>
      </c>
      <c r="AD50" s="206">
        <f t="shared" si="22"/>
        <v>1092.4049861362714</v>
      </c>
      <c r="AE50" s="206">
        <f t="shared" si="22"/>
        <v>1143.3557157196669</v>
      </c>
      <c r="AF50" s="206">
        <f t="shared" si="22"/>
        <v>1154.8382850393086</v>
      </c>
      <c r="AG50" s="206">
        <f t="shared" si="22"/>
        <v>1166.377097540154</v>
      </c>
      <c r="AH50" s="206">
        <f t="shared" si="22"/>
        <v>1160.9947357750584</v>
      </c>
      <c r="AI50" s="206">
        <f t="shared" si="22"/>
        <v>1127.2791610059364</v>
      </c>
      <c r="AJ50" s="206">
        <f t="shared" si="22"/>
        <v>1163.7218893863553</v>
      </c>
      <c r="AK50" s="206">
        <f t="shared" si="22"/>
        <v>1185.7845711547316</v>
      </c>
      <c r="AL50" s="206">
        <f t="shared" si="22"/>
        <v>1173.7723725551796</v>
      </c>
      <c r="AM50" s="206">
        <f t="shared" si="22"/>
        <v>1206.3076632307391</v>
      </c>
      <c r="AN50" s="206">
        <f t="shared" si="22"/>
        <v>1215.4961320839489</v>
      </c>
      <c r="AO50" s="206">
        <f t="shared" si="22"/>
        <v>1211.4715868126477</v>
      </c>
      <c r="AP50" s="206">
        <f t="shared" si="22"/>
        <v>1218.3164786415448</v>
      </c>
      <c r="AQ50" s="206">
        <f t="shared" si="22"/>
        <v>1195.7322580678508</v>
      </c>
      <c r="AR50" s="206">
        <f t="shared" si="22"/>
        <v>1231.8677502377886</v>
      </c>
      <c r="AS50" s="206">
        <f t="shared" si="22"/>
        <v>1164.4367104902444</v>
      </c>
      <c r="AT50" s="206">
        <f t="shared" si="22"/>
        <v>1103.5035418098223</v>
      </c>
      <c r="AU50" s="206">
        <f t="shared" si="22"/>
        <v>1153.801758093565</v>
      </c>
      <c r="AV50" s="206">
        <f t="shared" si="22"/>
        <v>1204.7356326306847</v>
      </c>
      <c r="AW50" s="206">
        <f t="shared" si="22"/>
        <v>1245.1239235520302</v>
      </c>
      <c r="AX50" s="206">
        <f t="shared" si="22"/>
        <v>1252.7643797400344</v>
      </c>
      <c r="AY50" s="206">
        <f t="shared" ref="AY50:BD50" si="23">SUM(AY45:AY48)</f>
        <v>1202.7054752080596</v>
      </c>
      <c r="AZ50" s="206">
        <f t="shared" si="23"/>
        <v>1163.4621461730749</v>
      </c>
      <c r="BA50" s="206">
        <f t="shared" si="23"/>
        <v>1143.715966304107</v>
      </c>
      <c r="BB50" s="206">
        <f t="shared" si="23"/>
        <v>1127.5654898244356</v>
      </c>
      <c r="BC50" s="206">
        <f t="shared" si="23"/>
        <v>1082.4588939932551</v>
      </c>
      <c r="BD50" s="206">
        <f t="shared" si="23"/>
        <v>1047.3707926142008</v>
      </c>
      <c r="BE50" s="206">
        <f t="shared" ref="BE50:BF50" si="24">SUM(BE45:BE48)</f>
        <v>986.43064741059993</v>
      </c>
      <c r="BF50" s="206">
        <f t="shared" si="24"/>
        <v>1007.2572312108923</v>
      </c>
    </row>
    <row r="51" spans="26:58" ht="7.5" customHeight="1"/>
    <row r="52" spans="26:58" ht="14">
      <c r="Z52" s="22" t="s">
        <v>86</v>
      </c>
    </row>
    <row r="53" spans="26:58" ht="14">
      <c r="Z53" s="2" t="s">
        <v>79</v>
      </c>
      <c r="AA53" s="3">
        <f t="shared" ref="AA53:AX53" si="25">(AA37-AA45)/AA45</f>
        <v>2.4210435080507655E-2</v>
      </c>
      <c r="AB53" s="3">
        <f t="shared" si="25"/>
        <v>3.2932365201363223E-2</v>
      </c>
      <c r="AC53" s="3">
        <f t="shared" si="25"/>
        <v>3.9001641475975048E-2</v>
      </c>
      <c r="AD53" s="3">
        <f t="shared" si="25"/>
        <v>3.4369598680686717E-2</v>
      </c>
      <c r="AE53" s="3">
        <f t="shared" si="25"/>
        <v>3.3370784046441448E-2</v>
      </c>
      <c r="AF53" s="3">
        <f t="shared" si="25"/>
        <v>3.6169175202179008E-2</v>
      </c>
      <c r="AG53" s="3">
        <f t="shared" si="25"/>
        <v>3.2875047492322965E-2</v>
      </c>
      <c r="AH53" s="3">
        <f t="shared" si="25"/>
        <v>2.9489694398371718E-2</v>
      </c>
      <c r="AI53" s="3">
        <f t="shared" si="25"/>
        <v>2.6886665089888323E-2</v>
      </c>
      <c r="AJ53" s="3">
        <f t="shared" si="25"/>
        <v>2.3857831264615943E-2</v>
      </c>
      <c r="AK53" s="3">
        <f t="shared" si="25"/>
        <v>2.4272404448384913E-2</v>
      </c>
      <c r="AL53" s="3">
        <f t="shared" si="25"/>
        <v>3.2336630799083256E-2</v>
      </c>
      <c r="AM53" s="3">
        <f t="shared" si="25"/>
        <v>2.1684992134452321E-2</v>
      </c>
      <c r="AN53" s="3">
        <f t="shared" si="25"/>
        <v>2.6369156493453959E-2</v>
      </c>
      <c r="AO53" s="3">
        <f t="shared" si="25"/>
        <v>1.94312710402188E-2</v>
      </c>
      <c r="AP53" s="3">
        <f t="shared" si="25"/>
        <v>2.4747935652445756E-2</v>
      </c>
      <c r="AQ53" s="3">
        <f t="shared" si="25"/>
        <v>2.2194895820997144E-2</v>
      </c>
      <c r="AR53" s="3">
        <f t="shared" si="25"/>
        <v>2.4976062105727771E-2</v>
      </c>
      <c r="AS53" s="3">
        <f t="shared" si="25"/>
        <v>3.4895116407916205E-2</v>
      </c>
      <c r="AT53" s="3">
        <f t="shared" si="25"/>
        <v>2.8648979502385308E-2</v>
      </c>
      <c r="AU53" s="3">
        <f t="shared" si="25"/>
        <v>2.6417787742560116E-2</v>
      </c>
      <c r="AV53" s="3">
        <f t="shared" si="25"/>
        <v>6.1737553749423874E-3</v>
      </c>
      <c r="AW53" s="3">
        <f t="shared" si="25"/>
        <v>4.0112737770622792E-3</v>
      </c>
      <c r="AX53" s="3">
        <f t="shared" si="25"/>
        <v>7.3729774094621094E-3</v>
      </c>
      <c r="AY53" s="3">
        <f t="shared" ref="AY53:BA55" si="26">(AY37-AY45)/AY45</f>
        <v>1.5820116613955132E-2</v>
      </c>
      <c r="AZ53" s="3">
        <f t="shared" si="26"/>
        <v>1.3776864301431147E-2</v>
      </c>
      <c r="BA53" s="3">
        <f t="shared" si="26"/>
        <v>1.4972696119832898E-2</v>
      </c>
      <c r="BB53" s="3">
        <f t="shared" ref="BB53:BD55" si="27">(BB37-BB45)/BB45</f>
        <v>3.1910213356423828E-2</v>
      </c>
      <c r="BC53" s="3">
        <f t="shared" si="27"/>
        <v>1.2171451469412347E-2</v>
      </c>
      <c r="BD53" s="3">
        <f t="shared" si="27"/>
        <v>5.3238153380812002E-3</v>
      </c>
      <c r="BE53" s="3">
        <f t="shared" ref="BE53:BF53" si="28">(BE37-BE45)/BE45</f>
        <v>-6.0161552760116339E-4</v>
      </c>
      <c r="BF53" s="3">
        <f t="shared" si="28"/>
        <v>2.8444499350224032E-2</v>
      </c>
    </row>
    <row r="54" spans="26:58" ht="14">
      <c r="Z54" s="2" t="s">
        <v>80</v>
      </c>
      <c r="AA54" s="3">
        <f t="shared" ref="AA54:AX54" si="29">(AA38-AA46)/AA46</f>
        <v>-4.4692350385239339E-2</v>
      </c>
      <c r="AB54" s="3">
        <f t="shared" si="29"/>
        <v>-2.1824196304796973E-2</v>
      </c>
      <c r="AC54" s="3">
        <f t="shared" si="29"/>
        <v>-3.1085045054314347E-2</v>
      </c>
      <c r="AD54" s="3">
        <f t="shared" si="29"/>
        <v>-4.6543230617270441E-2</v>
      </c>
      <c r="AE54" s="3">
        <f t="shared" si="29"/>
        <v>-1.3855900442015678E-2</v>
      </c>
      <c r="AF54" s="3">
        <f t="shared" si="29"/>
        <v>-1.0456715689159088E-2</v>
      </c>
      <c r="AG54" s="3">
        <f t="shared" si="29"/>
        <v>-7.5901951209045981E-3</v>
      </c>
      <c r="AH54" s="3">
        <f t="shared" si="29"/>
        <v>7.7154523565606276E-3</v>
      </c>
      <c r="AI54" s="3">
        <f t="shared" si="29"/>
        <v>1.1786072707647904E-2</v>
      </c>
      <c r="AJ54" s="3">
        <f t="shared" si="29"/>
        <v>2.4206737308972229E-2</v>
      </c>
      <c r="AK54" s="3">
        <f t="shared" si="29"/>
        <v>3.8006623781533994E-2</v>
      </c>
      <c r="AL54" s="3">
        <f t="shared" si="29"/>
        <v>3.1869724243870481E-2</v>
      </c>
      <c r="AM54" s="3">
        <f t="shared" si="29"/>
        <v>2.8667184368030625E-2</v>
      </c>
      <c r="AN54" s="3">
        <f t="shared" si="29"/>
        <v>2.3549074060131389E-2</v>
      </c>
      <c r="AO54" s="3">
        <f t="shared" si="29"/>
        <v>9.9428650234787169E-2</v>
      </c>
      <c r="AP54" s="3">
        <f t="shared" si="29"/>
        <v>2.0458556889641408E-2</v>
      </c>
      <c r="AQ54" s="3">
        <f t="shared" si="29"/>
        <v>4.099842295398206E-2</v>
      </c>
      <c r="AR54" s="3">
        <f t="shared" si="29"/>
        <v>4.4062955222852175E-2</v>
      </c>
      <c r="AS54" s="3">
        <f t="shared" si="29"/>
        <v>6.2448067342831967E-2</v>
      </c>
      <c r="AT54" s="3">
        <f t="shared" si="29"/>
        <v>-1.9213158298162166E-2</v>
      </c>
      <c r="AU54" s="3">
        <f t="shared" si="29"/>
        <v>2.7922256722221775E-2</v>
      </c>
      <c r="AV54" s="3">
        <f t="shared" si="29"/>
        <v>-5.8199575619118562E-3</v>
      </c>
      <c r="AW54" s="3">
        <f t="shared" si="29"/>
        <v>-6.5262270053020894E-3</v>
      </c>
      <c r="AX54" s="3">
        <f t="shared" si="29"/>
        <v>1.4740326479917203E-3</v>
      </c>
      <c r="AY54" s="3">
        <f t="shared" si="26"/>
        <v>-1.7998026393755879E-2</v>
      </c>
      <c r="AZ54" s="3">
        <f t="shared" si="26"/>
        <v>7.2219972768348979E-3</v>
      </c>
      <c r="BA54" s="3">
        <f t="shared" si="26"/>
        <v>3.4321206639876638E-3</v>
      </c>
      <c r="BB54" s="3">
        <f t="shared" si="27"/>
        <v>-1.8081496828819912E-3</v>
      </c>
      <c r="BC54" s="3">
        <f t="shared" si="27"/>
        <v>1.2861883822646488E-2</v>
      </c>
      <c r="BD54" s="3">
        <f t="shared" si="27"/>
        <v>1.3756222350011059E-2</v>
      </c>
      <c r="BE54" s="3">
        <f t="shared" ref="BE54:BF54" si="30">(BE38-BE46)/BE46</f>
        <v>-2.2147952937205794E-3</v>
      </c>
      <c r="BF54" s="3">
        <f t="shared" si="30"/>
        <v>1.6503290666029336E-2</v>
      </c>
    </row>
    <row r="55" spans="26:58" ht="14">
      <c r="Z55" s="2" t="s">
        <v>81</v>
      </c>
      <c r="AA55" s="3">
        <f t="shared" ref="AA55:AX55" si="31">(AA39-AA47)/AA47</f>
        <v>-8.55667430514781E-2</v>
      </c>
      <c r="AB55" s="3">
        <f t="shared" si="31"/>
        <v>-0.10204427926240929</v>
      </c>
      <c r="AC55" s="3">
        <f t="shared" si="31"/>
        <v>-8.9401440431499418E-2</v>
      </c>
      <c r="AD55" s="3">
        <f t="shared" si="31"/>
        <v>-8.5464689814818876E-2</v>
      </c>
      <c r="AE55" s="3">
        <f t="shared" si="31"/>
        <v>-7.8971413046872441E-2</v>
      </c>
      <c r="AF55" s="3">
        <f t="shared" si="31"/>
        <v>-8.6086576038838361E-2</v>
      </c>
      <c r="AG55" s="3">
        <f t="shared" si="31"/>
        <v>-6.8885933643635031E-2</v>
      </c>
      <c r="AH55" s="3">
        <f t="shared" si="31"/>
        <v>-6.0470157708694051E-2</v>
      </c>
      <c r="AI55" s="3">
        <f t="shared" si="31"/>
        <v>-6.2483773847905141E-2</v>
      </c>
      <c r="AJ55" s="3">
        <f t="shared" si="31"/>
        <v>-7.0212995261943537E-2</v>
      </c>
      <c r="AK55" s="3">
        <f t="shared" si="31"/>
        <v>-6.1058236790792343E-2</v>
      </c>
      <c r="AL55" s="3">
        <f t="shared" si="31"/>
        <v>-5.2770753616117626E-2</v>
      </c>
      <c r="AM55" s="3">
        <f t="shared" si="31"/>
        <v>-6.332596429099531E-2</v>
      </c>
      <c r="AN55" s="3">
        <f t="shared" si="31"/>
        <v>-3.5675068709527476E-2</v>
      </c>
      <c r="AO55" s="3">
        <f t="shared" si="31"/>
        <v>-3.6979484345445679E-2</v>
      </c>
      <c r="AP55" s="3">
        <f t="shared" si="31"/>
        <v>-2.8889260832658418E-2</v>
      </c>
      <c r="AQ55" s="3">
        <f t="shared" si="31"/>
        <v>-3.1755013032204286E-2</v>
      </c>
      <c r="AR55" s="3">
        <f t="shared" si="31"/>
        <v>-3.8548318488367414E-2</v>
      </c>
      <c r="AS55" s="3">
        <f t="shared" si="31"/>
        <v>-1.9437844530501187E-2</v>
      </c>
      <c r="AT55" s="3">
        <f t="shared" si="31"/>
        <v>-3.3879925823017347E-2</v>
      </c>
      <c r="AU55" s="3">
        <f t="shared" si="31"/>
        <v>-3.0648463938182307E-2</v>
      </c>
      <c r="AV55" s="3">
        <f t="shared" si="31"/>
        <v>-2.4829464419257177E-2</v>
      </c>
      <c r="AW55" s="3">
        <f t="shared" si="31"/>
        <v>-2.2436391747082503E-2</v>
      </c>
      <c r="AX55" s="3">
        <f t="shared" si="31"/>
        <v>-1.387672808773646E-2</v>
      </c>
      <c r="AY55" s="3">
        <f t="shared" si="26"/>
        <v>-9.1619919016442466E-3</v>
      </c>
      <c r="AZ55" s="3">
        <f t="shared" si="26"/>
        <v>-2.2926118424388124E-2</v>
      </c>
      <c r="BA55" s="3">
        <f t="shared" si="26"/>
        <v>-2.9292460569291311E-2</v>
      </c>
      <c r="BB55" s="3">
        <f t="shared" si="27"/>
        <v>-1.1972237757663474E-2</v>
      </c>
      <c r="BC55" s="3">
        <f t="shared" si="27"/>
        <v>-1.067395114469654E-2</v>
      </c>
      <c r="BD55" s="3">
        <f t="shared" si="27"/>
        <v>-1.908555550220839E-2</v>
      </c>
      <c r="BE55" s="3">
        <f t="shared" ref="BE55:BF55" si="32">(BE39-BE47)/BE47</f>
        <v>-1.6388359049158818E-2</v>
      </c>
      <c r="BF55" s="3">
        <f t="shared" si="32"/>
        <v>-3.1310703811441784E-2</v>
      </c>
    </row>
    <row r="56" spans="26:58" ht="14">
      <c r="Z56" s="2" t="s">
        <v>91</v>
      </c>
      <c r="AA56" s="21" t="s">
        <v>87</v>
      </c>
      <c r="AB56" s="21" t="s">
        <v>87</v>
      </c>
      <c r="AC56" s="21" t="s">
        <v>87</v>
      </c>
      <c r="AD56" s="21" t="s">
        <v>87</v>
      </c>
      <c r="AE56" s="21" t="s">
        <v>87</v>
      </c>
      <c r="AF56" s="21" t="s">
        <v>87</v>
      </c>
      <c r="AG56" s="21" t="s">
        <v>87</v>
      </c>
      <c r="AH56" s="21" t="s">
        <v>87</v>
      </c>
      <c r="AI56" s="21" t="s">
        <v>87</v>
      </c>
      <c r="AJ56" s="21" t="s">
        <v>87</v>
      </c>
      <c r="AK56" s="21" t="s">
        <v>87</v>
      </c>
      <c r="AL56" s="21" t="s">
        <v>87</v>
      </c>
      <c r="AM56" s="21" t="s">
        <v>87</v>
      </c>
      <c r="AN56" s="21" t="s">
        <v>87</v>
      </c>
      <c r="AO56" s="21" t="s">
        <v>87</v>
      </c>
      <c r="AP56" s="21" t="s">
        <v>87</v>
      </c>
      <c r="AQ56" s="21" t="s">
        <v>87</v>
      </c>
      <c r="AR56" s="21" t="s">
        <v>87</v>
      </c>
      <c r="AS56" s="21" t="s">
        <v>87</v>
      </c>
      <c r="AT56" s="21" t="s">
        <v>87</v>
      </c>
      <c r="AU56" s="21" t="s">
        <v>87</v>
      </c>
      <c r="AV56" s="21" t="s">
        <v>87</v>
      </c>
      <c r="AW56" s="21" t="s">
        <v>87</v>
      </c>
      <c r="AX56" s="21" t="s">
        <v>87</v>
      </c>
      <c r="AY56" s="21" t="s">
        <v>87</v>
      </c>
      <c r="AZ56" s="21" t="s">
        <v>87</v>
      </c>
      <c r="BA56" s="21" t="s">
        <v>87</v>
      </c>
      <c r="BB56" s="21" t="s">
        <v>87</v>
      </c>
      <c r="BC56" s="21" t="s">
        <v>87</v>
      </c>
      <c r="BD56" s="21" t="s">
        <v>87</v>
      </c>
      <c r="BE56" s="21" t="s">
        <v>87</v>
      </c>
      <c r="BF56" s="21" t="s">
        <v>87</v>
      </c>
    </row>
    <row r="57" spans="26:58" ht="14">
      <c r="Z57" s="2" t="s">
        <v>83</v>
      </c>
      <c r="AA57" s="21" t="s">
        <v>88</v>
      </c>
      <c r="AB57" s="21" t="s">
        <v>88</v>
      </c>
      <c r="AC57" s="21" t="s">
        <v>88</v>
      </c>
      <c r="AD57" s="21" t="s">
        <v>88</v>
      </c>
      <c r="AE57" s="21" t="s">
        <v>88</v>
      </c>
      <c r="AF57" s="21" t="s">
        <v>88</v>
      </c>
      <c r="AG57" s="21" t="s">
        <v>88</v>
      </c>
      <c r="AH57" s="21" t="s">
        <v>88</v>
      </c>
      <c r="AI57" s="21" t="s">
        <v>88</v>
      </c>
      <c r="AJ57" s="21" t="s">
        <v>88</v>
      </c>
      <c r="AK57" s="21" t="s">
        <v>88</v>
      </c>
      <c r="AL57" s="21" t="s">
        <v>88</v>
      </c>
      <c r="AM57" s="21" t="s">
        <v>88</v>
      </c>
      <c r="AN57" s="21" t="s">
        <v>88</v>
      </c>
      <c r="AO57" s="21" t="s">
        <v>88</v>
      </c>
      <c r="AP57" s="21" t="s">
        <v>88</v>
      </c>
      <c r="AQ57" s="21" t="s">
        <v>88</v>
      </c>
      <c r="AR57" s="21" t="s">
        <v>88</v>
      </c>
      <c r="AS57" s="21" t="s">
        <v>88</v>
      </c>
      <c r="AT57" s="21" t="s">
        <v>88</v>
      </c>
      <c r="AU57" s="21" t="s">
        <v>88</v>
      </c>
      <c r="AV57" s="21" t="s">
        <v>88</v>
      </c>
      <c r="AW57" s="21" t="s">
        <v>88</v>
      </c>
      <c r="AX57" s="21" t="s">
        <v>88</v>
      </c>
      <c r="AY57" s="21" t="s">
        <v>88</v>
      </c>
      <c r="AZ57" s="21" t="s">
        <v>88</v>
      </c>
      <c r="BA57" s="21" t="s">
        <v>88</v>
      </c>
      <c r="BB57" s="21" t="s">
        <v>88</v>
      </c>
      <c r="BC57" s="21" t="s">
        <v>88</v>
      </c>
      <c r="BD57" s="21" t="s">
        <v>88</v>
      </c>
      <c r="BE57" s="21" t="s">
        <v>88</v>
      </c>
      <c r="BF57" s="21" t="s">
        <v>88</v>
      </c>
    </row>
    <row r="58" spans="26:58" ht="14.5" thickBot="1">
      <c r="Z58" s="20" t="s">
        <v>84</v>
      </c>
      <c r="AA58" s="19">
        <f t="shared" ref="AA58:AX58" si="33">(AA42-AA50)/AA50</f>
        <v>-7.4179912770374248E-3</v>
      </c>
      <c r="AB58" s="19">
        <f t="shared" si="33"/>
        <v>1.8778435929380139E-3</v>
      </c>
      <c r="AC58" s="19">
        <f t="shared" si="33"/>
        <v>4.6843890476322998E-3</v>
      </c>
      <c r="AD58" s="19">
        <f t="shared" si="33"/>
        <v>-2.8462305736792061E-3</v>
      </c>
      <c r="AE58" s="19">
        <f t="shared" si="33"/>
        <v>6.832483298399159E-3</v>
      </c>
      <c r="AF58" s="19">
        <f t="shared" si="33"/>
        <v>7.9720818954132511E-3</v>
      </c>
      <c r="AG58" s="19">
        <f t="shared" si="33"/>
        <v>8.3339601652039352E-3</v>
      </c>
      <c r="AH58" s="19">
        <f t="shared" si="33"/>
        <v>1.1252268372955376E-2</v>
      </c>
      <c r="AI58" s="19">
        <f t="shared" si="33"/>
        <v>1.0224734988835414E-2</v>
      </c>
      <c r="AJ58" s="19">
        <f t="shared" si="33"/>
        <v>1.0649296215666728E-2</v>
      </c>
      <c r="AK58" s="19">
        <f t="shared" si="33"/>
        <v>1.6232156002949236E-2</v>
      </c>
      <c r="AL58" s="19">
        <f t="shared" si="33"/>
        <v>1.9759061522186632E-2</v>
      </c>
      <c r="AM58" s="19">
        <f t="shared" si="33"/>
        <v>1.1708621765826441E-2</v>
      </c>
      <c r="AN58" s="19">
        <f t="shared" si="33"/>
        <v>1.6125214112410885E-2</v>
      </c>
      <c r="AO58" s="19">
        <f t="shared" si="33"/>
        <v>3.8262631043787958E-2</v>
      </c>
      <c r="AP58" s="19">
        <f t="shared" si="33"/>
        <v>1.531765480978429E-2</v>
      </c>
      <c r="AQ58" s="19">
        <f t="shared" si="33"/>
        <v>1.9953991742638191E-2</v>
      </c>
      <c r="AR58" s="19">
        <f t="shared" si="33"/>
        <v>2.0807137383827341E-2</v>
      </c>
      <c r="AS58" s="19">
        <f t="shared" si="33"/>
        <v>3.4899240037783587E-2</v>
      </c>
      <c r="AT58" s="19">
        <f t="shared" si="33"/>
        <v>-5.9823802665174598E-4</v>
      </c>
      <c r="AU58" s="19">
        <f t="shared" si="33"/>
        <v>1.6230240655783122E-2</v>
      </c>
      <c r="AV58" s="19">
        <f t="shared" si="33"/>
        <v>-4.4210322130863212E-3</v>
      </c>
      <c r="AW58" s="19">
        <f t="shared" si="33"/>
        <v>-5.1887702698562507E-3</v>
      </c>
      <c r="AX58" s="19">
        <f t="shared" si="33"/>
        <v>7.4337790221673473E-4</v>
      </c>
      <c r="AY58" s="19">
        <f t="shared" ref="AY58:BD58" si="34">(AY42-AY50)/AY50</f>
        <v>-2.8013499526167336E-3</v>
      </c>
      <c r="AZ58" s="19">
        <f t="shared" si="34"/>
        <v>3.3098061894828662E-3</v>
      </c>
      <c r="BA58" s="19">
        <f t="shared" si="34"/>
        <v>5.6907588438267381E-4</v>
      </c>
      <c r="BB58" s="19">
        <f t="shared" si="34"/>
        <v>8.4278474654780437E-3</v>
      </c>
      <c r="BC58" s="19">
        <f t="shared" si="34"/>
        <v>7.3584413397797645E-3</v>
      </c>
      <c r="BD58" s="19">
        <f t="shared" si="34"/>
        <v>3.4924153549834025E-3</v>
      </c>
      <c r="BE58" s="19">
        <f t="shared" ref="BE58:BF58" si="35">(BE42-BE50)/BE50</f>
        <v>-4.7574880098812614E-3</v>
      </c>
      <c r="BF58" s="19">
        <f t="shared" si="35"/>
        <v>1.0503393992200207E-2</v>
      </c>
    </row>
    <row r="59" spans="26:58" ht="14"/>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B1:BH65"/>
  <sheetViews>
    <sheetView zoomScaleNormal="100" workbookViewId="0">
      <pane xSplit="26" ySplit="5" topLeftCell="AA6" activePane="bottomRight" state="frozen"/>
      <selection pane="topRight"/>
      <selection pane="bottomLeft"/>
      <selection pane="bottomRight"/>
    </sheetView>
  </sheetViews>
  <sheetFormatPr defaultColWidth="18.7265625" defaultRowHeight="12.75" customHeight="1" outlineLevelCol="1"/>
  <cols>
    <col min="1" max="1" width="1.7265625" style="517" customWidth="1"/>
    <col min="2" max="23" width="1.7265625" style="517" hidden="1" customWidth="1"/>
    <col min="24" max="24" width="5.1796875" style="517" customWidth="1"/>
    <col min="25" max="25" width="2.81640625" style="517" customWidth="1"/>
    <col min="26" max="26" width="25" style="517" customWidth="1"/>
    <col min="27" max="27" width="7.1796875" style="517" customWidth="1"/>
    <col min="28" max="31" width="7.1796875" style="517" customWidth="1" outlineLevel="1"/>
    <col min="32" max="32" width="7.1796875" style="517" customWidth="1"/>
    <col min="33" max="36" width="7.1796875" style="517" customWidth="1" outlineLevel="1"/>
    <col min="37" max="37" width="7.1796875" style="517" customWidth="1"/>
    <col min="38" max="41" width="7.1796875" style="517" customWidth="1" outlineLevel="1"/>
    <col min="42" max="42" width="7.1796875" style="517" customWidth="1"/>
    <col min="43" max="46" width="7.1796875" style="517" customWidth="1" outlineLevel="1"/>
    <col min="47" max="47" width="7.1796875" style="517" customWidth="1"/>
    <col min="48" max="51" width="7.1796875" style="517" customWidth="1" outlineLevel="1"/>
    <col min="52" max="58" width="7.1796875" style="517" customWidth="1"/>
    <col min="59" max="16384" width="18.7265625" style="517"/>
  </cols>
  <sheetData>
    <row r="1" spans="24:60" ht="16.5">
      <c r="X1" s="520" t="s">
        <v>93</v>
      </c>
    </row>
    <row r="3" spans="24:60" ht="17">
      <c r="X3" s="144" t="s">
        <v>94</v>
      </c>
      <c r="Y3" s="521">
        <v>7</v>
      </c>
      <c r="Z3" s="143" t="s">
        <v>95</v>
      </c>
      <c r="AA3" s="143"/>
      <c r="AB3" s="143"/>
      <c r="AC3" s="143"/>
      <c r="AD3" s="143"/>
      <c r="AE3" s="143"/>
      <c r="AF3" s="143"/>
      <c r="AG3" s="143"/>
      <c r="AH3" s="143"/>
      <c r="AI3" s="143"/>
      <c r="AJ3" s="143"/>
      <c r="AK3" s="143"/>
      <c r="AL3" s="143"/>
      <c r="AM3" s="143"/>
      <c r="AN3" s="143"/>
      <c r="AO3" s="143"/>
      <c r="AP3" s="143"/>
      <c r="AQ3" s="143"/>
      <c r="AR3" s="143"/>
      <c r="AS3" s="143"/>
      <c r="AT3" s="143"/>
      <c r="AU3" s="143"/>
      <c r="AV3" s="143"/>
      <c r="AW3" s="144"/>
      <c r="AX3" s="144"/>
      <c r="AY3" s="144"/>
      <c r="AZ3" s="144"/>
      <c r="BA3" s="144"/>
      <c r="BB3" s="144"/>
      <c r="BC3" s="144"/>
      <c r="BD3" s="144"/>
      <c r="BE3" s="144"/>
      <c r="BF3" s="144"/>
    </row>
    <row r="4" spans="24:60" ht="17">
      <c r="X4" s="144"/>
      <c r="Y4" s="521"/>
      <c r="Z4" s="143" t="s">
        <v>90</v>
      </c>
      <c r="AA4" s="107"/>
      <c r="AB4" s="107"/>
      <c r="AC4" s="107"/>
      <c r="AD4" s="107"/>
      <c r="AE4" s="107"/>
      <c r="AF4" s="107"/>
      <c r="AG4" s="107"/>
      <c r="AH4" s="107"/>
      <c r="AI4" s="107"/>
      <c r="AJ4" s="107"/>
      <c r="AK4" s="107"/>
      <c r="AL4" s="107"/>
      <c r="AM4" s="107"/>
      <c r="AN4" s="107"/>
      <c r="AO4" s="107"/>
      <c r="AP4" s="107"/>
      <c r="AQ4" s="107"/>
      <c r="AR4" s="107"/>
      <c r="AS4" s="107"/>
      <c r="AT4" s="107"/>
      <c r="AU4" s="107"/>
      <c r="AV4" s="107"/>
      <c r="AW4" s="145"/>
      <c r="AX4" s="145"/>
      <c r="AY4" s="145"/>
      <c r="AZ4" s="145"/>
      <c r="BA4" s="145"/>
      <c r="BB4" s="145"/>
      <c r="BC4" s="145"/>
      <c r="BD4" s="145"/>
      <c r="BE4" s="145"/>
      <c r="BF4" s="145"/>
    </row>
    <row r="5" spans="24:60" ht="14">
      <c r="X5" s="143"/>
      <c r="Y5" s="143"/>
      <c r="Z5" s="548"/>
      <c r="AA5" s="549">
        <v>1990</v>
      </c>
      <c r="AB5" s="548">
        <f t="shared" ref="AB5:BF5" si="0">AA5+1</f>
        <v>1991</v>
      </c>
      <c r="AC5" s="548">
        <f t="shared" si="0"/>
        <v>1992</v>
      </c>
      <c r="AD5" s="548">
        <f t="shared" si="0"/>
        <v>1993</v>
      </c>
      <c r="AE5" s="548">
        <f t="shared" si="0"/>
        <v>1994</v>
      </c>
      <c r="AF5" s="548">
        <f t="shared" si="0"/>
        <v>1995</v>
      </c>
      <c r="AG5" s="548">
        <f t="shared" si="0"/>
        <v>1996</v>
      </c>
      <c r="AH5" s="548">
        <f t="shared" si="0"/>
        <v>1997</v>
      </c>
      <c r="AI5" s="548">
        <f t="shared" si="0"/>
        <v>1998</v>
      </c>
      <c r="AJ5" s="548">
        <f t="shared" si="0"/>
        <v>1999</v>
      </c>
      <c r="AK5" s="548">
        <f t="shared" si="0"/>
        <v>2000</v>
      </c>
      <c r="AL5" s="548">
        <f t="shared" si="0"/>
        <v>2001</v>
      </c>
      <c r="AM5" s="548">
        <f t="shared" si="0"/>
        <v>2002</v>
      </c>
      <c r="AN5" s="548">
        <f t="shared" si="0"/>
        <v>2003</v>
      </c>
      <c r="AO5" s="548">
        <f t="shared" si="0"/>
        <v>2004</v>
      </c>
      <c r="AP5" s="548">
        <f t="shared" si="0"/>
        <v>2005</v>
      </c>
      <c r="AQ5" s="548">
        <f t="shared" si="0"/>
        <v>2006</v>
      </c>
      <c r="AR5" s="548">
        <f t="shared" si="0"/>
        <v>2007</v>
      </c>
      <c r="AS5" s="548">
        <f t="shared" si="0"/>
        <v>2008</v>
      </c>
      <c r="AT5" s="548">
        <f t="shared" si="0"/>
        <v>2009</v>
      </c>
      <c r="AU5" s="548">
        <f t="shared" si="0"/>
        <v>2010</v>
      </c>
      <c r="AV5" s="548">
        <f t="shared" si="0"/>
        <v>2011</v>
      </c>
      <c r="AW5" s="548">
        <f t="shared" si="0"/>
        <v>2012</v>
      </c>
      <c r="AX5" s="548">
        <f t="shared" si="0"/>
        <v>2013</v>
      </c>
      <c r="AY5" s="548">
        <f t="shared" si="0"/>
        <v>2014</v>
      </c>
      <c r="AZ5" s="548">
        <f t="shared" si="0"/>
        <v>2015</v>
      </c>
      <c r="BA5" s="548">
        <f t="shared" si="0"/>
        <v>2016</v>
      </c>
      <c r="BB5" s="548">
        <f t="shared" si="0"/>
        <v>2017</v>
      </c>
      <c r="BC5" s="548">
        <f t="shared" si="0"/>
        <v>2018</v>
      </c>
      <c r="BD5" s="548">
        <f t="shared" si="0"/>
        <v>2019</v>
      </c>
      <c r="BE5" s="548">
        <f t="shared" si="0"/>
        <v>2020</v>
      </c>
      <c r="BF5" s="548">
        <f t="shared" si="0"/>
        <v>2021</v>
      </c>
    </row>
    <row r="6" spans="24:60" s="518" customFormat="1" ht="14">
      <c r="X6" s="522"/>
      <c r="Y6" s="522"/>
      <c r="Z6" s="522" t="s">
        <v>96</v>
      </c>
      <c r="AA6" s="523">
        <f>RASA_summary!AA42</f>
        <v>1070.6619546995148</v>
      </c>
      <c r="AB6" s="524">
        <f>RASA_summary!AB42</f>
        <v>1091.1606414989478</v>
      </c>
      <c r="AC6" s="524">
        <f>RASA_summary!AC42</f>
        <v>1103.0778921606654</v>
      </c>
      <c r="AD6" s="524">
        <f>RASA_summary!AD42</f>
        <v>1089.2957496658908</v>
      </c>
      <c r="AE6" s="524">
        <f>RASA_summary!AE42</f>
        <v>1151.1676745514508</v>
      </c>
      <c r="AF6" s="524">
        <f>RASA_summary!AF42</f>
        <v>1164.0447504236006</v>
      </c>
      <c r="AG6" s="524">
        <f>RASA_summary!AG42</f>
        <v>1176.0976378086598</v>
      </c>
      <c r="AH6" s="524">
        <f>RASA_summary!AH42</f>
        <v>1174.0585601215878</v>
      </c>
      <c r="AI6" s="524">
        <f>RASA_summary!AI42</f>
        <v>1138.8052916856589</v>
      </c>
      <c r="AJ6" s="524">
        <f>RASA_summary!AJ42</f>
        <v>1176.114708499086</v>
      </c>
      <c r="AK6" s="524">
        <f>RASA_summary!AK42</f>
        <v>1205.0324112996054</v>
      </c>
      <c r="AL6" s="524">
        <f>RASA_summary!AL42</f>
        <v>1196.9650130775403</v>
      </c>
      <c r="AM6" s="524">
        <f>RASA_summary!AM42</f>
        <v>1220.4318633927257</v>
      </c>
      <c r="AN6" s="524">
        <f>RASA_summary!AN42</f>
        <v>1235.0962674666098</v>
      </c>
      <c r="AO6" s="524">
        <f>RASA_summary!AO42</f>
        <v>1257.8256771588924</v>
      </c>
      <c r="AP6" s="524">
        <f>RASA_summary!AP42</f>
        <v>1236.9782299104479</v>
      </c>
      <c r="AQ6" s="524">
        <f>RASA_summary!AQ42</f>
        <v>1219.5918896717428</v>
      </c>
      <c r="AR6" s="524">
        <f>RASA_summary!AR42</f>
        <v>1257.4993917556926</v>
      </c>
      <c r="AS6" s="524">
        <f>RASA_summary!AS42</f>
        <v>1205.0746667584506</v>
      </c>
      <c r="AT6" s="524">
        <f>RASA_summary!AT42</f>
        <v>1102.8433840285668</v>
      </c>
      <c r="AU6" s="524">
        <f>RASA_summary!AU42</f>
        <v>1172.5282382964892</v>
      </c>
      <c r="AV6" s="524">
        <f>RASA_summary!AV42</f>
        <v>1199.4094575905715</v>
      </c>
      <c r="AW6" s="524">
        <f>RASA_summary!AW42</f>
        <v>1238.6632615552166</v>
      </c>
      <c r="AX6" s="524">
        <f>RASA_summary!AX42</f>
        <v>1253.6956570966174</v>
      </c>
      <c r="AY6" s="524">
        <f>RASA_summary!AY42</f>
        <v>1199.3362762820736</v>
      </c>
      <c r="AZ6" s="524">
        <f>RASA_summary!AZ42</f>
        <v>1167.3129803857075</v>
      </c>
      <c r="BA6" s="524">
        <f>RASA_summary!BA42</f>
        <v>1144.3668274791141</v>
      </c>
      <c r="BB6" s="524">
        <f>RASA_summary!BB42</f>
        <v>1137.068439780013</v>
      </c>
      <c r="BC6" s="524">
        <f>RASA_summary!BC42</f>
        <v>1090.4241042674273</v>
      </c>
      <c r="BD6" s="524">
        <f>RASA_summary!BD42</f>
        <v>1051.0286464526878</v>
      </c>
      <c r="BE6" s="524">
        <f>RASA_summary!BE42</f>
        <v>981.73771543296459</v>
      </c>
      <c r="BF6" s="524">
        <f>RASA_summary!BF42</f>
        <v>1017.836850761793</v>
      </c>
    </row>
    <row r="7" spans="24:60" ht="14">
      <c r="X7" s="143"/>
      <c r="Y7" s="143"/>
      <c r="Z7" s="525" t="s">
        <v>97</v>
      </c>
      <c r="AA7" s="526">
        <f>RASA_summary!AA37</f>
        <v>659.90126692436911</v>
      </c>
      <c r="AB7" s="527">
        <f>RASA_summary!AB37</f>
        <v>667.66312481237821</v>
      </c>
      <c r="AC7" s="527">
        <f>RASA_summary!AC37</f>
        <v>683.9024472958065</v>
      </c>
      <c r="AD7" s="527">
        <f>RASA_summary!AD37</f>
        <v>666.8375820497273</v>
      </c>
      <c r="AE7" s="527">
        <f>RASA_summary!AE37</f>
        <v>703.49405819554863</v>
      </c>
      <c r="AF7" s="527">
        <f>RASA_summary!AF37</f>
        <v>701.91758226662148</v>
      </c>
      <c r="AG7" s="527">
        <f>RASA_summary!AG37</f>
        <v>696.50253296269898</v>
      </c>
      <c r="AH7" s="527">
        <f>RASA_summary!AH37</f>
        <v>677.1777885007325</v>
      </c>
      <c r="AI7" s="527">
        <f>RASA_summary!AI37</f>
        <v>659.26401371551322</v>
      </c>
      <c r="AJ7" s="527">
        <f>RASA_summary!AJ37</f>
        <v>666.89895150099676</v>
      </c>
      <c r="AK7" s="527">
        <f>RASA_summary!AK37</f>
        <v>656.21740164368657</v>
      </c>
      <c r="AL7" s="527">
        <f>RASA_summary!AL37</f>
        <v>639.3227658485132</v>
      </c>
      <c r="AM7" s="527">
        <f>RASA_summary!AM37</f>
        <v>643.32914656140952</v>
      </c>
      <c r="AN7" s="527">
        <f>RASA_summary!AN37</f>
        <v>635.20881847849944</v>
      </c>
      <c r="AO7" s="527">
        <f>RASA_summary!AO37</f>
        <v>620.11059896773418</v>
      </c>
      <c r="AP7" s="527">
        <f>RASA_summary!AP37</f>
        <v>621.11255202808161</v>
      </c>
      <c r="AQ7" s="527">
        <f>RASA_summary!AQ37</f>
        <v>583.3022350877111</v>
      </c>
      <c r="AR7" s="527">
        <f>RASA_summary!AR37</f>
        <v>586.97269730773064</v>
      </c>
      <c r="AS7" s="527">
        <f>RASA_summary!AS37</f>
        <v>545.62002765831915</v>
      </c>
      <c r="AT7" s="527">
        <f>RASA_summary!AT37</f>
        <v>497.63663508972616</v>
      </c>
      <c r="AU7" s="527">
        <f>RASA_summary!AU37</f>
        <v>501.8407834133285</v>
      </c>
      <c r="AV7" s="527">
        <f>RASA_summary!AV37</f>
        <v>523.56171544154711</v>
      </c>
      <c r="AW7" s="527">
        <f>RASA_summary!AW37</f>
        <v>532.88292775650871</v>
      </c>
      <c r="AX7" s="527">
        <f>RASA_summary!AX37</f>
        <v>512.21484703031433</v>
      </c>
      <c r="AY7" s="527">
        <f>RASA_summary!AY37</f>
        <v>472.08890694122692</v>
      </c>
      <c r="AZ7" s="527">
        <f>RASA_summary!AZ37</f>
        <v>450.12431736715058</v>
      </c>
      <c r="BA7" s="527">
        <f>RASA_summary!BA37</f>
        <v>433.61180409019516</v>
      </c>
      <c r="BB7" s="527">
        <f>RASA_summary!BB37</f>
        <v>427.72051300817367</v>
      </c>
      <c r="BC7" s="527">
        <f>RASA_summary!BC37</f>
        <v>402.27753200559397</v>
      </c>
      <c r="BD7" s="527">
        <f>RASA_summary!BD37</f>
        <v>382.89534422439658</v>
      </c>
      <c r="BE7" s="527">
        <f>RASA_summary!BE37</f>
        <v>354.06580569468747</v>
      </c>
      <c r="BF7" s="527">
        <f>RASA_summary!BF37</f>
        <v>367.99536196189115</v>
      </c>
    </row>
    <row r="8" spans="24:60" ht="14">
      <c r="X8" s="143"/>
      <c r="Y8" s="143"/>
      <c r="Z8" s="525" t="s">
        <v>98</v>
      </c>
      <c r="AA8" s="526">
        <f>RASA_summary!AA38</f>
        <v>295.65061998894362</v>
      </c>
      <c r="AB8" s="527">
        <f>RASA_summary!AB38</f>
        <v>302.72485682388765</v>
      </c>
      <c r="AC8" s="527">
        <f>RASA_summary!AC38</f>
        <v>294.72902224091615</v>
      </c>
      <c r="AD8" s="527">
        <f>RASA_summary!AD38</f>
        <v>295.45644150301081</v>
      </c>
      <c r="AE8" s="527">
        <f>RASA_summary!AE38</f>
        <v>313.10615078790357</v>
      </c>
      <c r="AF8" s="527">
        <f>RASA_summary!AF38</f>
        <v>323.77972169952164</v>
      </c>
      <c r="AG8" s="527">
        <f>RASA_summary!AG38</f>
        <v>333.43439988355669</v>
      </c>
      <c r="AH8" s="527">
        <f>RASA_summary!AH38</f>
        <v>344.17627348019153</v>
      </c>
      <c r="AI8" s="527">
        <f>RASA_summary!AI38</f>
        <v>323.40847762347931</v>
      </c>
      <c r="AJ8" s="527">
        <f>RASA_summary!AJ38</f>
        <v>345.672765802507</v>
      </c>
      <c r="AK8" s="527">
        <f>RASA_summary!AK38</f>
        <v>377.91637959386162</v>
      </c>
      <c r="AL8" s="527">
        <f>RASA_summary!AL38</f>
        <v>385.10122644631593</v>
      </c>
      <c r="AM8" s="527">
        <f>RASA_summary!AM38</f>
        <v>401.66257718157721</v>
      </c>
      <c r="AN8" s="527">
        <f>RASA_summary!AN38</f>
        <v>413.60411623196615</v>
      </c>
      <c r="AO8" s="527">
        <f>RASA_summary!AO38</f>
        <v>452.8777723522673</v>
      </c>
      <c r="AP8" s="527">
        <f>RASA_summary!AP38</f>
        <v>431.0901215014689</v>
      </c>
      <c r="AQ8" s="527">
        <f>RASA_summary!AQ38</f>
        <v>436.66705478813668</v>
      </c>
      <c r="AR8" s="527">
        <f>RASA_summary!AR38</f>
        <v>456.06128876675268</v>
      </c>
      <c r="AS8" s="527">
        <f>RASA_summary!AS38</f>
        <v>444.94940955094143</v>
      </c>
      <c r="AT8" s="527">
        <f>RASA_summary!AT38</f>
        <v>396.81782054463986</v>
      </c>
      <c r="AU8" s="527">
        <f>RASA_summary!AU38</f>
        <v>450.75679228446182</v>
      </c>
      <c r="AV8" s="527">
        <f>RASA_summary!AV38</f>
        <v>420.78215891347241</v>
      </c>
      <c r="AW8" s="527">
        <f>RASA_summary!AW38</f>
        <v>439.88807372606641</v>
      </c>
      <c r="AX8" s="527">
        <f>RASA_summary!AX38</f>
        <v>474.51536444648428</v>
      </c>
      <c r="AY8" s="527">
        <f>RASA_summary!AY38</f>
        <v>457.24976283173987</v>
      </c>
      <c r="AZ8" s="527">
        <f>RASA_summary!AZ38</f>
        <v>462.08923746485181</v>
      </c>
      <c r="BA8" s="527">
        <f>RASA_summary!BA38</f>
        <v>451.14909369966301</v>
      </c>
      <c r="BB8" s="527">
        <f>RASA_summary!BB38</f>
        <v>450.78955314930931</v>
      </c>
      <c r="BC8" s="527">
        <f>RASA_summary!BC38</f>
        <v>440.77217056296257</v>
      </c>
      <c r="BD8" s="527">
        <f>RASA_summary!BD38</f>
        <v>431.56014514712854</v>
      </c>
      <c r="BE8" s="527">
        <f>RASA_summary!BE38</f>
        <v>392.28372212548345</v>
      </c>
      <c r="BF8" s="527">
        <f>RASA_summary!BF38</f>
        <v>428.29379380474359</v>
      </c>
    </row>
    <row r="9" spans="24:60" ht="14">
      <c r="X9" s="143"/>
      <c r="Y9" s="143"/>
      <c r="Z9" s="525" t="s">
        <v>99</v>
      </c>
      <c r="AA9" s="526">
        <f>RASA_summary!AA39</f>
        <v>104.39785936563302</v>
      </c>
      <c r="AB9" s="527">
        <f>RASA_summary!AB39</f>
        <v>109.88484121517602</v>
      </c>
      <c r="AC9" s="527">
        <f>RASA_summary!AC39</f>
        <v>112.78731852121294</v>
      </c>
      <c r="AD9" s="527">
        <f>RASA_summary!AD39</f>
        <v>116.03726439408418</v>
      </c>
      <c r="AE9" s="527">
        <f>RASA_summary!AE39</f>
        <v>122.53819113505656</v>
      </c>
      <c r="AF9" s="527">
        <f>RASA_summary!AF39</f>
        <v>126.05333638950066</v>
      </c>
      <c r="AG9" s="527">
        <f>RASA_summary!AG39</f>
        <v>133.78916225827177</v>
      </c>
      <c r="AH9" s="527">
        <f>RASA_summary!AH39</f>
        <v>139.35291504859975</v>
      </c>
      <c r="AI9" s="527">
        <f>RASA_summary!AI39</f>
        <v>142.57690690709708</v>
      </c>
      <c r="AJ9" s="527">
        <f>RASA_summary!AJ39</f>
        <v>149.86448034017872</v>
      </c>
      <c r="AK9" s="527">
        <f>RASA_summary!AK39</f>
        <v>155.9324627865912</v>
      </c>
      <c r="AL9" s="527">
        <f>RASA_summary!AL39</f>
        <v>156.65483826265236</v>
      </c>
      <c r="AM9" s="527">
        <f>RASA_summary!AM39</f>
        <v>158.62105367565772</v>
      </c>
      <c r="AN9" s="527">
        <f>RASA_summary!AN39</f>
        <v>168.5465052419963</v>
      </c>
      <c r="AO9" s="527">
        <f>RASA_summary!AO39</f>
        <v>167.25547950522193</v>
      </c>
      <c r="AP9" s="527">
        <f>RASA_summary!AP39</f>
        <v>167.43425117781942</v>
      </c>
      <c r="AQ9" s="527">
        <f>RASA_summary!AQ39</f>
        <v>183.04362775869919</v>
      </c>
      <c r="AR9" s="527">
        <f>RASA_summary!AR39</f>
        <v>197.50416250942834</v>
      </c>
      <c r="AS9" s="527">
        <f>RASA_summary!AS39</f>
        <v>197.37314931896148</v>
      </c>
      <c r="AT9" s="527">
        <f>RASA_summary!AT39</f>
        <v>192.3802560508226</v>
      </c>
      <c r="AU9" s="527">
        <f>RASA_summary!AU39</f>
        <v>203.49756266375971</v>
      </c>
      <c r="AV9" s="527">
        <f>RASA_summary!AV39</f>
        <v>238.61022356906074</v>
      </c>
      <c r="AW9" s="527">
        <f>RASA_summary!AW39</f>
        <v>248.35125172703093</v>
      </c>
      <c r="AX9" s="527">
        <f>RASA_summary!AX39</f>
        <v>249.86155578475737</v>
      </c>
      <c r="AY9" s="527">
        <f>RASA_summary!AY39</f>
        <v>253.1671860582708</v>
      </c>
      <c r="AZ9" s="527">
        <f>RASA_summary!AZ39</f>
        <v>237.78805167694696</v>
      </c>
      <c r="BA9" s="527">
        <f>RASA_summary!BA39</f>
        <v>241.53989261674161</v>
      </c>
      <c r="BB9" s="527">
        <f>RASA_summary!BB39</f>
        <v>239.91037047764857</v>
      </c>
      <c r="BC9" s="527">
        <f>RASA_summary!BC39</f>
        <v>228.87728393357031</v>
      </c>
      <c r="BD9" s="527">
        <f>RASA_summary!BD39</f>
        <v>217.19260694858789</v>
      </c>
      <c r="BE9" s="527">
        <f>RASA_summary!BE39</f>
        <v>216.61042402970577</v>
      </c>
      <c r="BF9" s="527">
        <f>RASA_summary!BF39</f>
        <v>202.69992105155038</v>
      </c>
    </row>
    <row r="10" spans="24:60" ht="14">
      <c r="X10" s="143"/>
      <c r="Y10" s="143"/>
      <c r="Z10" s="525" t="s">
        <v>100</v>
      </c>
      <c r="AA10" s="526">
        <f>RASA_summary!AA40</f>
        <v>10.71220842056918</v>
      </c>
      <c r="AB10" s="527">
        <f>RASA_summary!AB40</f>
        <v>10.887818647505963</v>
      </c>
      <c r="AC10" s="527">
        <f>RASA_summary!AC40</f>
        <v>11.659104102729806</v>
      </c>
      <c r="AD10" s="527">
        <f>RASA_summary!AD40</f>
        <v>10.964461719068485</v>
      </c>
      <c r="AE10" s="527">
        <f>RASA_summary!AE40</f>
        <v>12.029274432941941</v>
      </c>
      <c r="AF10" s="527">
        <f>RASA_summary!AF40</f>
        <v>12.294110067956916</v>
      </c>
      <c r="AG10" s="527">
        <f>RASA_summary!AG40</f>
        <v>12.371542704132226</v>
      </c>
      <c r="AH10" s="527">
        <f>RASA_summary!AH40</f>
        <v>13.351583092063859</v>
      </c>
      <c r="AI10" s="527">
        <f>RASA_summary!AI40</f>
        <v>13.55589343956915</v>
      </c>
      <c r="AJ10" s="527">
        <f>RASA_summary!AJ40</f>
        <v>13.678510855403355</v>
      </c>
      <c r="AK10" s="527">
        <f>RASA_summary!AK40</f>
        <v>14.966167275466082</v>
      </c>
      <c r="AL10" s="527">
        <f>RASA_summary!AL40</f>
        <v>15.886182520058767</v>
      </c>
      <c r="AM10" s="527">
        <f>RASA_summary!AM40</f>
        <v>16.819085974081229</v>
      </c>
      <c r="AN10" s="527">
        <f>RASA_summary!AN40</f>
        <v>17.736827514148032</v>
      </c>
      <c r="AO10" s="527">
        <f>RASA_summary!AO40</f>
        <v>17.581826333669014</v>
      </c>
      <c r="AP10" s="527">
        <f>RASA_summary!AP40</f>
        <v>17.341305203078054</v>
      </c>
      <c r="AQ10" s="527">
        <f>RASA_summary!AQ40</f>
        <v>16.578972037195861</v>
      </c>
      <c r="AR10" s="527">
        <f>RASA_summary!AR40</f>
        <v>16.961243171780673</v>
      </c>
      <c r="AS10" s="527">
        <f>RASA_summary!AS40</f>
        <v>17.132080230228627</v>
      </c>
      <c r="AT10" s="527">
        <f>RASA_summary!AT40</f>
        <v>16.00867234337802</v>
      </c>
      <c r="AU10" s="527">
        <f>RASA_summary!AU40</f>
        <v>16.433099934939353</v>
      </c>
      <c r="AV10" s="527">
        <f>RASA_summary!AV40</f>
        <v>16.45535966649123</v>
      </c>
      <c r="AW10" s="527">
        <f>RASA_summary!AW40</f>
        <v>17.541008345610535</v>
      </c>
      <c r="AX10" s="527">
        <f>RASA_summary!AX40</f>
        <v>17.103889835061324</v>
      </c>
      <c r="AY10" s="527">
        <f>RASA_summary!AY40</f>
        <v>16.830420450836165</v>
      </c>
      <c r="AZ10" s="527">
        <f>RASA_summary!AZ40</f>
        <v>17.311373876758076</v>
      </c>
      <c r="BA10" s="527">
        <f>RASA_summary!BA40</f>
        <v>18.066037072514217</v>
      </c>
      <c r="BB10" s="527">
        <f>RASA_summary!BB40</f>
        <v>18.648003144881667</v>
      </c>
      <c r="BC10" s="527">
        <f>RASA_summary!BC40</f>
        <v>18.497117765300384</v>
      </c>
      <c r="BD10" s="527">
        <f>RASA_summary!BD40</f>
        <v>19.380550132574843</v>
      </c>
      <c r="BE10" s="527">
        <f>RASA_summary!BE40</f>
        <v>18.777763583087921</v>
      </c>
      <c r="BF10" s="527">
        <f>RASA_summary!BF40</f>
        <v>18.847773943607866</v>
      </c>
      <c r="BH10" s="519"/>
    </row>
    <row r="11" spans="24:60" ht="14">
      <c r="X11" s="143"/>
      <c r="Y11" s="143"/>
      <c r="Z11" s="528" t="s">
        <v>83</v>
      </c>
      <c r="AA11" s="529" t="str">
        <f>IF(ISTEXT(RASA_summary!AA41),RASA_summary!AA41,RASA_summary!AA41)</f>
        <v>IE</v>
      </c>
      <c r="AB11" s="530" t="str">
        <f>IF(ISTEXT(RASA_summary!AB41),RASA_summary!AB41,RASA_summary!AB41)</f>
        <v>IE</v>
      </c>
      <c r="AC11" s="530" t="str">
        <f>IF(ISTEXT(RASA_summary!AC41),RASA_summary!AC41,RASA_summary!AC41)</f>
        <v>IE</v>
      </c>
      <c r="AD11" s="530" t="str">
        <f>IF(ISTEXT(RASA_summary!AD41),RASA_summary!AD41,RASA_summary!AD41)</f>
        <v>IE</v>
      </c>
      <c r="AE11" s="530" t="str">
        <f>IF(ISTEXT(RASA_summary!AE41),RASA_summary!AE41,RASA_summary!AE41)</f>
        <v>IE</v>
      </c>
      <c r="AF11" s="530" t="str">
        <f>IF(ISTEXT(RASA_summary!AF41),RASA_summary!AF41,RASA_summary!AF41)</f>
        <v>IE</v>
      </c>
      <c r="AG11" s="530" t="str">
        <f>IF(ISTEXT(RASA_summary!AG41),RASA_summary!AG41,RASA_summary!AG41)</f>
        <v>IE</v>
      </c>
      <c r="AH11" s="530" t="str">
        <f>IF(ISTEXT(RASA_summary!AH41),RASA_summary!AH41,RASA_summary!AH41)</f>
        <v>IE</v>
      </c>
      <c r="AI11" s="530" t="str">
        <f>IF(ISTEXT(RASA_summary!AI41),RASA_summary!AI41,RASA_summary!AI41)</f>
        <v>IE</v>
      </c>
      <c r="AJ11" s="530" t="str">
        <f>IF(ISTEXT(RASA_summary!AJ41),RASA_summary!AJ41,RASA_summary!AJ41)</f>
        <v>IE</v>
      </c>
      <c r="AK11" s="530" t="str">
        <f>IF(ISTEXT(RASA_summary!AK41),RASA_summary!AK41,RASA_summary!AK41)</f>
        <v>IE</v>
      </c>
      <c r="AL11" s="530" t="str">
        <f>IF(ISTEXT(RASA_summary!AL41),RASA_summary!AL41,RASA_summary!AL41)</f>
        <v>IE</v>
      </c>
      <c r="AM11" s="530" t="str">
        <f>IF(ISTEXT(RASA_summary!AM41),RASA_summary!AM41,RASA_summary!AM41)</f>
        <v>IE</v>
      </c>
      <c r="AN11" s="530" t="str">
        <f>IF(ISTEXT(RASA_summary!AN41),RASA_summary!AN41,RASA_summary!AN41)</f>
        <v>IE</v>
      </c>
      <c r="AO11" s="530" t="str">
        <f>IF(ISTEXT(RASA_summary!AO41),RASA_summary!AO41,RASA_summary!AO41)</f>
        <v>IE</v>
      </c>
      <c r="AP11" s="530" t="str">
        <f>IF(ISTEXT(RASA_summary!AP41),RASA_summary!AP41,RASA_summary!AP41)</f>
        <v>IE</v>
      </c>
      <c r="AQ11" s="530" t="str">
        <f>IF(ISTEXT(RASA_summary!AQ41),RASA_summary!AQ41,RASA_summary!AQ41)</f>
        <v>IE</v>
      </c>
      <c r="AR11" s="530" t="str">
        <f>IF(ISTEXT(RASA_summary!AR41),RASA_summary!AR41,RASA_summary!AR41)</f>
        <v>IE</v>
      </c>
      <c r="AS11" s="530" t="str">
        <f>IF(ISTEXT(RASA_summary!AS41),RASA_summary!AS41,RASA_summary!AS41)</f>
        <v>IE</v>
      </c>
      <c r="AT11" s="530" t="str">
        <f>IF(ISTEXT(RASA_summary!AT41),RASA_summary!AT41,RASA_summary!AT41)</f>
        <v>IE</v>
      </c>
      <c r="AU11" s="530" t="str">
        <f>IF(ISTEXT(RASA_summary!AU41),RASA_summary!AU41,RASA_summary!AU41)</f>
        <v>IE</v>
      </c>
      <c r="AV11" s="530" t="str">
        <f>IF(ISTEXT(RASA_summary!AV41),RASA_summary!AV41,RASA_summary!AV41)</f>
        <v>IE</v>
      </c>
      <c r="AW11" s="530" t="str">
        <f>IF(ISTEXT(RASA_summary!AW41),RASA_summary!AW41,RASA_summary!AW41)</f>
        <v>IE</v>
      </c>
      <c r="AX11" s="530" t="str">
        <f>IF(ISTEXT(RASA_summary!AX41),RASA_summary!AX41,RASA_summary!AX41)</f>
        <v>IE</v>
      </c>
      <c r="AY11" s="530" t="str">
        <f>IF(ISTEXT(RASA_summary!AY41),RASA_summary!AY41,RASA_summary!AY41)</f>
        <v>IE</v>
      </c>
      <c r="AZ11" s="530" t="str">
        <f>IF(ISTEXT(RASA_summary!AZ41),RASA_summary!AZ41,RASA_summary!AZ41)</f>
        <v>IE</v>
      </c>
      <c r="BA11" s="530" t="str">
        <f>IF(ISTEXT(RASA_summary!BA41),RASA_summary!BA41,RASA_summary!BA41)</f>
        <v>IE</v>
      </c>
      <c r="BB11" s="530" t="str">
        <f>IF(ISTEXT(RASA_summary!BB41),RASA_summary!BB41,RASA_summary!BB41)</f>
        <v>IE</v>
      </c>
      <c r="BC11" s="530" t="str">
        <f>IF(ISTEXT(RASA_summary!BC41),RASA_summary!BC41,RASA_summary!BC41)</f>
        <v>IE</v>
      </c>
      <c r="BD11" s="530" t="str">
        <f>IF(ISTEXT(RASA_summary!BD41),RASA_summary!BD41,RASA_summary!BD41)</f>
        <v>IE</v>
      </c>
      <c r="BE11" s="530" t="str">
        <f>IF(ISTEXT(RASA_summary!BE41),RASA_summary!BE41,RASA_summary!BE41)</f>
        <v>IE</v>
      </c>
      <c r="BF11" s="530" t="str">
        <f>IF(ISTEXT(RASA_summary!BF41),RASA_summary!BF41,RASA_summary!BF41)</f>
        <v>IE</v>
      </c>
    </row>
    <row r="12" spans="24:60" s="518" customFormat="1" ht="14">
      <c r="X12" s="522"/>
      <c r="Y12" s="522"/>
      <c r="Z12" s="522" t="s">
        <v>101</v>
      </c>
      <c r="AA12" s="531">
        <f>RASA_summary!AA50</f>
        <v>1078.6634709176408</v>
      </c>
      <c r="AB12" s="532">
        <f>RASA_summary!AB50</f>
        <v>1089.1154530235178</v>
      </c>
      <c r="AC12" s="532">
        <f>RASA_summary!AC50</f>
        <v>1097.9347386957043</v>
      </c>
      <c r="AD12" s="532">
        <f>RASA_summary!AD50</f>
        <v>1092.4049861362714</v>
      </c>
      <c r="AE12" s="532">
        <f>RASA_summary!AE50</f>
        <v>1143.3557157196669</v>
      </c>
      <c r="AF12" s="532">
        <f>RASA_summary!AF50</f>
        <v>1154.8382850393086</v>
      </c>
      <c r="AG12" s="532">
        <f>RASA_summary!AG50</f>
        <v>1166.377097540154</v>
      </c>
      <c r="AH12" s="532">
        <f>RASA_summary!AH50</f>
        <v>1160.9947357750584</v>
      </c>
      <c r="AI12" s="532">
        <f>RASA_summary!AI50</f>
        <v>1127.2791610059364</v>
      </c>
      <c r="AJ12" s="532">
        <f>RASA_summary!AJ50</f>
        <v>1163.7218893863553</v>
      </c>
      <c r="AK12" s="532">
        <f>RASA_summary!AK50</f>
        <v>1185.7845711547316</v>
      </c>
      <c r="AL12" s="532">
        <f>RASA_summary!AL50</f>
        <v>1173.7723725551796</v>
      </c>
      <c r="AM12" s="532">
        <f>RASA_summary!AM50</f>
        <v>1206.3076632307391</v>
      </c>
      <c r="AN12" s="532">
        <f>RASA_summary!AN50</f>
        <v>1215.4961320839489</v>
      </c>
      <c r="AO12" s="532">
        <f>RASA_summary!AO50</f>
        <v>1211.4715868126477</v>
      </c>
      <c r="AP12" s="532">
        <f>RASA_summary!AP50</f>
        <v>1218.3164786415448</v>
      </c>
      <c r="AQ12" s="532">
        <f>RASA_summary!AQ50</f>
        <v>1195.7322580678508</v>
      </c>
      <c r="AR12" s="532">
        <f>RASA_summary!AR50</f>
        <v>1231.8677502377886</v>
      </c>
      <c r="AS12" s="532">
        <f>RASA_summary!AS50</f>
        <v>1164.4367104902444</v>
      </c>
      <c r="AT12" s="532">
        <f>RASA_summary!AT50</f>
        <v>1103.5035418098223</v>
      </c>
      <c r="AU12" s="532">
        <f>RASA_summary!AU50</f>
        <v>1153.801758093565</v>
      </c>
      <c r="AV12" s="532">
        <f>RASA_summary!AV50</f>
        <v>1204.7356326306847</v>
      </c>
      <c r="AW12" s="532">
        <f>RASA_summary!AW50</f>
        <v>1245.1239235520302</v>
      </c>
      <c r="AX12" s="532">
        <f>RASA_summary!AX50</f>
        <v>1252.7643797400344</v>
      </c>
      <c r="AY12" s="532">
        <f>RASA_summary!AY50</f>
        <v>1202.7054752080596</v>
      </c>
      <c r="AZ12" s="532">
        <f>RASA_summary!AZ50</f>
        <v>1163.4621461730749</v>
      </c>
      <c r="BA12" s="532">
        <f>RASA_summary!BA50</f>
        <v>1143.715966304107</v>
      </c>
      <c r="BB12" s="532">
        <f>RASA_summary!BB50</f>
        <v>1127.5654898244356</v>
      </c>
      <c r="BC12" s="532">
        <f>RASA_summary!BC50</f>
        <v>1082.4588939932551</v>
      </c>
      <c r="BD12" s="532">
        <f>RASA_summary!BD50</f>
        <v>1047.3707926142008</v>
      </c>
      <c r="BE12" s="532">
        <f>RASA_summary!BE50</f>
        <v>986.43064741059993</v>
      </c>
      <c r="BF12" s="532">
        <f>RASA_summary!BF50</f>
        <v>1007.2572312108923</v>
      </c>
    </row>
    <row r="13" spans="24:60" ht="14">
      <c r="X13" s="143"/>
      <c r="Y13" s="143"/>
      <c r="Z13" s="525" t="s">
        <v>97</v>
      </c>
      <c r="AA13" s="526">
        <f>RASA_summary!AA45</f>
        <v>644.30242489425314</v>
      </c>
      <c r="AB13" s="527">
        <f>RASA_summary!AB45</f>
        <v>646.37642047572183</v>
      </c>
      <c r="AC13" s="527">
        <f>RASA_summary!AC45</f>
        <v>658.23038193113427</v>
      </c>
      <c r="AD13" s="527">
        <f>RASA_summary!AD45</f>
        <v>644.6801828865257</v>
      </c>
      <c r="AE13" s="527">
        <f>RASA_summary!AE45</f>
        <v>680.7760283688574</v>
      </c>
      <c r="AF13" s="527">
        <f>RASA_summary!AF45</f>
        <v>677.41600412853643</v>
      </c>
      <c r="AG13" s="527">
        <f>RASA_summary!AG45</f>
        <v>674.3337779857402</v>
      </c>
      <c r="AH13" s="527">
        <f>RASA_summary!AH45</f>
        <v>657.78005567746027</v>
      </c>
      <c r="AI13" s="527">
        <f>RASA_summary!AI45</f>
        <v>642.00270207794028</v>
      </c>
      <c r="AJ13" s="527">
        <f>RASA_summary!AJ45</f>
        <v>651.35893982202379</v>
      </c>
      <c r="AK13" s="527">
        <f>RASA_summary!AK45</f>
        <v>640.66687611005989</v>
      </c>
      <c r="AL13" s="527">
        <f>RASA_summary!AL45</f>
        <v>619.2967940638157</v>
      </c>
      <c r="AM13" s="527">
        <f>RASA_summary!AM45</f>
        <v>629.67465658607648</v>
      </c>
      <c r="AN13" s="527">
        <f>RASA_summary!AN45</f>
        <v>618.88923148145159</v>
      </c>
      <c r="AO13" s="527">
        <f>RASA_summary!AO45</f>
        <v>608.29073678991494</v>
      </c>
      <c r="AP13" s="527">
        <f>RASA_summary!AP45</f>
        <v>606.11251842398303</v>
      </c>
      <c r="AQ13" s="527">
        <f>RASA_summary!AQ45</f>
        <v>570.63700618385474</v>
      </c>
      <c r="AR13" s="527">
        <f>RASA_summary!AR45</f>
        <v>572.66966420839549</v>
      </c>
      <c r="AS13" s="527">
        <f>RASA_summary!AS45</f>
        <v>527.22253589537331</v>
      </c>
      <c r="AT13" s="527">
        <f>RASA_summary!AT45</f>
        <v>483.77692002422503</v>
      </c>
      <c r="AU13" s="527">
        <f>RASA_summary!AU45</f>
        <v>488.92448027137772</v>
      </c>
      <c r="AV13" s="527">
        <f>RASA_summary!AV45</f>
        <v>520.34920672965291</v>
      </c>
      <c r="AW13" s="527">
        <f>RASA_summary!AW45</f>
        <v>530.75392844127941</v>
      </c>
      <c r="AX13" s="527">
        <f>RASA_summary!AX45</f>
        <v>508.46593914749889</v>
      </c>
      <c r="AY13" s="527">
        <f>RASA_summary!AY45</f>
        <v>464.73671786974086</v>
      </c>
      <c r="AZ13" s="527">
        <f>RASA_summary!AZ45</f>
        <v>444.00728919506389</v>
      </c>
      <c r="BA13" s="527">
        <f>RASA_summary!BA45</f>
        <v>427.21524012208573</v>
      </c>
      <c r="BB13" s="527">
        <f>RASA_summary!BB45</f>
        <v>414.49392347514072</v>
      </c>
      <c r="BC13" s="527">
        <f>RASA_summary!BC45</f>
        <v>397.44010900681951</v>
      </c>
      <c r="BD13" s="527">
        <f>RASA_summary!BD45</f>
        <v>380.8676750541639</v>
      </c>
      <c r="BE13" s="527">
        <f>RASA_summary!BE45</f>
        <v>354.2789454093479</v>
      </c>
      <c r="BF13" s="527">
        <f>RASA_summary!BF45</f>
        <v>357.81742446421981</v>
      </c>
    </row>
    <row r="14" spans="24:60" ht="14">
      <c r="X14" s="143"/>
      <c r="Y14" s="143"/>
      <c r="Z14" s="525" t="s">
        <v>98</v>
      </c>
      <c r="AA14" s="526">
        <f>RASA_summary!AA46</f>
        <v>309.48210255425914</v>
      </c>
      <c r="AB14" s="527">
        <f>RASA_summary!AB46</f>
        <v>309.47898698812622</v>
      </c>
      <c r="AC14" s="527">
        <f>RASA_summary!AC46</f>
        <v>304.18461469349262</v>
      </c>
      <c r="AD14" s="527">
        <f>RASA_summary!AD46</f>
        <v>309.87922157633858</v>
      </c>
      <c r="AE14" s="527">
        <f>RASA_summary!AE46</f>
        <v>317.50547503985064</v>
      </c>
      <c r="AF14" s="527">
        <f>RASA_summary!AF46</f>
        <v>327.20117132118713</v>
      </c>
      <c r="AG14" s="527">
        <f>RASA_summary!AG46</f>
        <v>335.98458846764294</v>
      </c>
      <c r="AH14" s="527">
        <f>RASA_summary!AH46</f>
        <v>341.54112917027237</v>
      </c>
      <c r="AI14" s="527">
        <f>RASA_summary!AI46</f>
        <v>319.64116362859551</v>
      </c>
      <c r="AJ14" s="527">
        <f>RASA_summary!AJ46</f>
        <v>337.5029212468732</v>
      </c>
      <c r="AK14" s="527">
        <f>RASA_summary!AK46</f>
        <v>364.07896725849844</v>
      </c>
      <c r="AL14" s="527">
        <f>RASA_summary!AL46</f>
        <v>373.20721540551926</v>
      </c>
      <c r="AM14" s="527">
        <f>RASA_summary!AM46</f>
        <v>390.46893230908461</v>
      </c>
      <c r="AN14" s="527">
        <f>RASA_summary!AN46</f>
        <v>404.08821297772749</v>
      </c>
      <c r="AO14" s="527">
        <f>RASA_summary!AO46</f>
        <v>411.92102121001989</v>
      </c>
      <c r="AP14" s="527">
        <f>RASA_summary!AP46</f>
        <v>422.44745618619925</v>
      </c>
      <c r="AQ14" s="527">
        <f>RASA_summary!AQ46</f>
        <v>419.46946811795488</v>
      </c>
      <c r="AR14" s="527">
        <f>RASA_summary!AR46</f>
        <v>436.81397418166966</v>
      </c>
      <c r="AS14" s="527">
        <f>RASA_summary!AS46</f>
        <v>418.79638471530546</v>
      </c>
      <c r="AT14" s="527">
        <f>RASA_summary!AT46</f>
        <v>404.59129718348493</v>
      </c>
      <c r="AU14" s="527">
        <f>RASA_summary!AU46</f>
        <v>438.51253276858569</v>
      </c>
      <c r="AV14" s="527">
        <f>RASA_summary!AV46</f>
        <v>423.24542935056587</v>
      </c>
      <c r="AW14" s="527">
        <f>RASA_summary!AW46</f>
        <v>442.77774178182966</v>
      </c>
      <c r="AX14" s="527">
        <f>RASA_summary!AX46</f>
        <v>473.81694280362012</v>
      </c>
      <c r="AY14" s="527">
        <f>RASA_summary!AY46</f>
        <v>465.63018723125754</v>
      </c>
      <c r="AZ14" s="527">
        <f>RASA_summary!AZ46</f>
        <v>458.7759587401531</v>
      </c>
      <c r="BA14" s="527">
        <f>RASA_summary!BA46</f>
        <v>449.60599168494844</v>
      </c>
      <c r="BB14" s="527">
        <f>RASA_summary!BB46</f>
        <v>451.60612462032913</v>
      </c>
      <c r="BC14" s="527">
        <f>RASA_summary!BC46</f>
        <v>435.17500026700816</v>
      </c>
      <c r="BD14" s="527">
        <f>RASA_summary!BD46</f>
        <v>425.70406536861424</v>
      </c>
      <c r="BE14" s="527">
        <f>RASA_summary!BE46</f>
        <v>393.15447881486779</v>
      </c>
      <c r="BF14" s="527">
        <f>RASA_summary!BF46</f>
        <v>421.34029248849612</v>
      </c>
    </row>
    <row r="15" spans="24:60" ht="14">
      <c r="X15" s="143"/>
      <c r="Y15" s="143"/>
      <c r="Z15" s="525" t="s">
        <v>99</v>
      </c>
      <c r="AA15" s="526">
        <f>RASA_summary!AA47</f>
        <v>114.16673504855927</v>
      </c>
      <c r="AB15" s="527">
        <f>RASA_summary!AB47</f>
        <v>122.37222691216378</v>
      </c>
      <c r="AC15" s="527">
        <f>RASA_summary!AC47</f>
        <v>123.86063796834769</v>
      </c>
      <c r="AD15" s="527">
        <f>RASA_summary!AD47</f>
        <v>126.88111995433854</v>
      </c>
      <c r="AE15" s="527">
        <f>RASA_summary!AE47</f>
        <v>133.04493787801692</v>
      </c>
      <c r="AF15" s="527">
        <f>RASA_summary!AF47</f>
        <v>137.92699952162812</v>
      </c>
      <c r="AG15" s="527">
        <f>RASA_summary!AG47</f>
        <v>143.68718838263871</v>
      </c>
      <c r="AH15" s="527">
        <f>RASA_summary!AH47</f>
        <v>148.32196783526189</v>
      </c>
      <c r="AI15" s="527">
        <f>RASA_summary!AI47</f>
        <v>152.07940185983148</v>
      </c>
      <c r="AJ15" s="527">
        <f>RASA_summary!AJ47</f>
        <v>161.18151746205484</v>
      </c>
      <c r="AK15" s="527">
        <f>RASA_summary!AK47</f>
        <v>166.07256051070715</v>
      </c>
      <c r="AL15" s="527">
        <f>RASA_summary!AL47</f>
        <v>165.38218056578572</v>
      </c>
      <c r="AM15" s="527">
        <f>RASA_summary!AM47</f>
        <v>169.34498836149689</v>
      </c>
      <c r="AN15" s="527">
        <f>RASA_summary!AN47</f>
        <v>174.78186011062175</v>
      </c>
      <c r="AO15" s="527">
        <f>RASA_summary!AO47</f>
        <v>173.67800247904401</v>
      </c>
      <c r="AP15" s="527">
        <f>RASA_summary!AP47</f>
        <v>172.41519882828439</v>
      </c>
      <c r="AQ15" s="527">
        <f>RASA_summary!AQ47</f>
        <v>189.04681172884534</v>
      </c>
      <c r="AR15" s="527">
        <f>RASA_summary!AR47</f>
        <v>205.42286867594265</v>
      </c>
      <c r="AS15" s="527">
        <f>RASA_summary!AS47</f>
        <v>201.28570964933689</v>
      </c>
      <c r="AT15" s="527">
        <f>RASA_summary!AT47</f>
        <v>199.12665225873428</v>
      </c>
      <c r="AU15" s="527">
        <f>RASA_summary!AU47</f>
        <v>209.93164511866232</v>
      </c>
      <c r="AV15" s="527">
        <f>RASA_summary!AV47</f>
        <v>244.68563688397467</v>
      </c>
      <c r="AW15" s="527">
        <f>RASA_summary!AW47</f>
        <v>254.05124498331051</v>
      </c>
      <c r="AX15" s="527">
        <f>RASA_summary!AX47</f>
        <v>253.3776079538541</v>
      </c>
      <c r="AY15" s="527">
        <f>RASA_summary!AY47</f>
        <v>255.50814965622524</v>
      </c>
      <c r="AZ15" s="527">
        <f>RASA_summary!AZ47</f>
        <v>243.3675243610997</v>
      </c>
      <c r="BA15" s="527">
        <f>RASA_summary!BA47</f>
        <v>248.82869742455861</v>
      </c>
      <c r="BB15" s="527">
        <f>RASA_summary!BB47</f>
        <v>242.81743858408407</v>
      </c>
      <c r="BC15" s="527">
        <f>RASA_summary!BC47</f>
        <v>231.34666695412704</v>
      </c>
      <c r="BD15" s="527">
        <f>RASA_summary!BD47</f>
        <v>221.41850205884788</v>
      </c>
      <c r="BE15" s="527">
        <f>RASA_summary!BE47</f>
        <v>220.21945960329631</v>
      </c>
      <c r="BF15" s="527">
        <f>RASA_summary!BF47</f>
        <v>209.25174031456856</v>
      </c>
    </row>
    <row r="16" spans="24:60" ht="14">
      <c r="X16" s="143"/>
      <c r="Y16" s="143"/>
      <c r="Z16" s="525" t="s">
        <v>100</v>
      </c>
      <c r="AA16" s="526">
        <f>RASA_summary!AA48</f>
        <v>10.71220842056918</v>
      </c>
      <c r="AB16" s="527">
        <f>RASA_summary!AB48</f>
        <v>10.887818647505963</v>
      </c>
      <c r="AC16" s="527">
        <f>RASA_summary!AC48</f>
        <v>11.659104102729806</v>
      </c>
      <c r="AD16" s="527">
        <f>RASA_summary!AD48</f>
        <v>10.964461719068485</v>
      </c>
      <c r="AE16" s="527">
        <f>RASA_summary!AE48</f>
        <v>12.029274432941941</v>
      </c>
      <c r="AF16" s="527">
        <f>RASA_summary!AF48</f>
        <v>12.294110067956916</v>
      </c>
      <c r="AG16" s="527">
        <f>RASA_summary!AG48</f>
        <v>12.371542704132226</v>
      </c>
      <c r="AH16" s="527">
        <f>RASA_summary!AH48</f>
        <v>13.351583092063859</v>
      </c>
      <c r="AI16" s="527">
        <f>RASA_summary!AI48</f>
        <v>13.55589343956915</v>
      </c>
      <c r="AJ16" s="527">
        <f>RASA_summary!AJ48</f>
        <v>13.678510855403355</v>
      </c>
      <c r="AK16" s="527">
        <f>RASA_summary!AK48</f>
        <v>14.966167275466082</v>
      </c>
      <c r="AL16" s="527">
        <f>RASA_summary!AL48</f>
        <v>15.886182520058767</v>
      </c>
      <c r="AM16" s="527">
        <f>RASA_summary!AM48</f>
        <v>16.819085974081229</v>
      </c>
      <c r="AN16" s="527">
        <f>RASA_summary!AN48</f>
        <v>17.736827514148032</v>
      </c>
      <c r="AO16" s="527">
        <f>RASA_summary!AO48</f>
        <v>17.581826333669014</v>
      </c>
      <c r="AP16" s="527">
        <f>RASA_summary!AP48</f>
        <v>17.341305203078054</v>
      </c>
      <c r="AQ16" s="527">
        <f>RASA_summary!AQ48</f>
        <v>16.578972037195861</v>
      </c>
      <c r="AR16" s="527">
        <f>RASA_summary!AR48</f>
        <v>16.961243171780673</v>
      </c>
      <c r="AS16" s="527">
        <f>RASA_summary!AS48</f>
        <v>17.132080230228627</v>
      </c>
      <c r="AT16" s="527">
        <f>RASA_summary!AT48</f>
        <v>16.00867234337802</v>
      </c>
      <c r="AU16" s="527">
        <f>RASA_summary!AU48</f>
        <v>16.433099934939353</v>
      </c>
      <c r="AV16" s="527">
        <f>RASA_summary!AV48</f>
        <v>16.45535966649123</v>
      </c>
      <c r="AW16" s="527">
        <f>RASA_summary!AW48</f>
        <v>17.541008345610535</v>
      </c>
      <c r="AX16" s="527">
        <f>RASA_summary!AX48</f>
        <v>17.103889835061324</v>
      </c>
      <c r="AY16" s="527">
        <f>RASA_summary!AY48</f>
        <v>16.830420450836165</v>
      </c>
      <c r="AZ16" s="527">
        <f>RASA_summary!AZ48</f>
        <v>17.311373876758076</v>
      </c>
      <c r="BA16" s="527">
        <f>RASA_summary!BA48</f>
        <v>18.066037072514217</v>
      </c>
      <c r="BB16" s="527">
        <f>RASA_summary!BB48</f>
        <v>18.648003144881667</v>
      </c>
      <c r="BC16" s="527">
        <f>RASA_summary!BC48</f>
        <v>18.497117765300384</v>
      </c>
      <c r="BD16" s="527">
        <f>RASA_summary!BD48</f>
        <v>19.380550132574843</v>
      </c>
      <c r="BE16" s="527">
        <f>RASA_summary!BE48</f>
        <v>18.777763583087921</v>
      </c>
      <c r="BF16" s="527">
        <f>RASA_summary!BF48</f>
        <v>18.847773943607866</v>
      </c>
    </row>
    <row r="17" spans="24:58" ht="14">
      <c r="X17" s="143"/>
      <c r="Y17" s="143"/>
      <c r="Z17" s="528" t="s">
        <v>102</v>
      </c>
      <c r="AA17" s="529" t="str">
        <f>RASA_summary!AA49</f>
        <v>IE</v>
      </c>
      <c r="AB17" s="530" t="str">
        <f>RASA_summary!AB49</f>
        <v>IE</v>
      </c>
      <c r="AC17" s="530" t="str">
        <f>RASA_summary!AC49</f>
        <v>IE</v>
      </c>
      <c r="AD17" s="530" t="str">
        <f>RASA_summary!AD49</f>
        <v>IE</v>
      </c>
      <c r="AE17" s="530" t="str">
        <f>RASA_summary!AE49</f>
        <v>IE</v>
      </c>
      <c r="AF17" s="530" t="str">
        <f>RASA_summary!AF49</f>
        <v>IE</v>
      </c>
      <c r="AG17" s="530" t="str">
        <f>RASA_summary!AG49</f>
        <v>IE</v>
      </c>
      <c r="AH17" s="530" t="str">
        <f>RASA_summary!AH49</f>
        <v>IE</v>
      </c>
      <c r="AI17" s="530" t="str">
        <f>RASA_summary!AI49</f>
        <v>IE</v>
      </c>
      <c r="AJ17" s="530" t="str">
        <f>RASA_summary!AJ49</f>
        <v>IE</v>
      </c>
      <c r="AK17" s="530" t="str">
        <f>RASA_summary!AK49</f>
        <v>IE</v>
      </c>
      <c r="AL17" s="530" t="str">
        <f>RASA_summary!AL49</f>
        <v>IE</v>
      </c>
      <c r="AM17" s="530" t="str">
        <f>RASA_summary!AM49</f>
        <v>IE</v>
      </c>
      <c r="AN17" s="530" t="str">
        <f>RASA_summary!AN49</f>
        <v>IE</v>
      </c>
      <c r="AO17" s="530" t="str">
        <f>RASA_summary!AO49</f>
        <v>IE</v>
      </c>
      <c r="AP17" s="530" t="str">
        <f>RASA_summary!AP49</f>
        <v>IE</v>
      </c>
      <c r="AQ17" s="530" t="str">
        <f>RASA_summary!AQ49</f>
        <v>IE</v>
      </c>
      <c r="AR17" s="530" t="str">
        <f>RASA_summary!AR49</f>
        <v>IE</v>
      </c>
      <c r="AS17" s="530" t="str">
        <f>RASA_summary!AS49</f>
        <v>IE</v>
      </c>
      <c r="AT17" s="530" t="str">
        <f>RASA_summary!AT49</f>
        <v>IE</v>
      </c>
      <c r="AU17" s="530" t="str">
        <f>RASA_summary!AU49</f>
        <v>IE</v>
      </c>
      <c r="AV17" s="530" t="str">
        <f>RASA_summary!AV49</f>
        <v>IE</v>
      </c>
      <c r="AW17" s="530" t="str">
        <f>RASA_summary!AW49</f>
        <v>IE</v>
      </c>
      <c r="AX17" s="530" t="str">
        <f>RASA_summary!AX49</f>
        <v>IE</v>
      </c>
      <c r="AY17" s="530" t="str">
        <f>RASA_summary!AY49</f>
        <v>IE</v>
      </c>
      <c r="AZ17" s="530" t="str">
        <f>RASA_summary!AZ49</f>
        <v>IE</v>
      </c>
      <c r="BA17" s="530" t="str">
        <f>RASA_summary!BA49</f>
        <v>IE</v>
      </c>
      <c r="BB17" s="530" t="str">
        <f>RASA_summary!BB49</f>
        <v>IE</v>
      </c>
      <c r="BC17" s="530" t="str">
        <f>RASA_summary!BC49</f>
        <v>IE</v>
      </c>
      <c r="BD17" s="530" t="str">
        <f>RASA_summary!BD49</f>
        <v>IE</v>
      </c>
      <c r="BE17" s="530" t="str">
        <f>RASA_summary!BE49</f>
        <v>IE</v>
      </c>
      <c r="BF17" s="530" t="str">
        <f>RASA_summary!BF49</f>
        <v>IE</v>
      </c>
    </row>
    <row r="18" spans="24:58" s="518" customFormat="1" ht="14">
      <c r="X18" s="522"/>
      <c r="Y18" s="522"/>
      <c r="Z18" s="522" t="s">
        <v>103</v>
      </c>
      <c r="AA18" s="533">
        <f t="shared" ref="AA18:AX18" si="1">AA6-AA12</f>
        <v>-8.0015162181259711</v>
      </c>
      <c r="AB18" s="534">
        <f t="shared" si="1"/>
        <v>2.0451884754299954</v>
      </c>
      <c r="AC18" s="534">
        <f t="shared" si="1"/>
        <v>5.1431534649611876</v>
      </c>
      <c r="AD18" s="534">
        <f t="shared" si="1"/>
        <v>-3.1092364703806652</v>
      </c>
      <c r="AE18" s="534">
        <f t="shared" si="1"/>
        <v>7.8119588317838407</v>
      </c>
      <c r="AF18" s="534">
        <f t="shared" si="1"/>
        <v>9.2064653842919597</v>
      </c>
      <c r="AG18" s="534">
        <f t="shared" si="1"/>
        <v>9.7205402685058289</v>
      </c>
      <c r="AH18" s="534">
        <f t="shared" si="1"/>
        <v>13.063824346529373</v>
      </c>
      <c r="AI18" s="534">
        <f t="shared" si="1"/>
        <v>11.526130679722428</v>
      </c>
      <c r="AJ18" s="534">
        <f t="shared" si="1"/>
        <v>12.392819112730649</v>
      </c>
      <c r="AK18" s="534">
        <f t="shared" si="1"/>
        <v>19.247840144873862</v>
      </c>
      <c r="AL18" s="534">
        <f t="shared" si="1"/>
        <v>23.192640522360762</v>
      </c>
      <c r="AM18" s="534">
        <f t="shared" si="1"/>
        <v>14.124200161986664</v>
      </c>
      <c r="AN18" s="534">
        <f t="shared" si="1"/>
        <v>19.600135382660937</v>
      </c>
      <c r="AO18" s="534">
        <f t="shared" si="1"/>
        <v>46.354090346244675</v>
      </c>
      <c r="AP18" s="534">
        <f t="shared" si="1"/>
        <v>18.661751268903117</v>
      </c>
      <c r="AQ18" s="534">
        <f t="shared" si="1"/>
        <v>23.859631603892012</v>
      </c>
      <c r="AR18" s="534">
        <f t="shared" si="1"/>
        <v>25.631641517903972</v>
      </c>
      <c r="AS18" s="534">
        <f t="shared" si="1"/>
        <v>40.637956268206153</v>
      </c>
      <c r="AT18" s="534">
        <f t="shared" si="1"/>
        <v>-0.6601577812555206</v>
      </c>
      <c r="AU18" s="534">
        <f t="shared" si="1"/>
        <v>18.726480202924222</v>
      </c>
      <c r="AV18" s="534">
        <f t="shared" si="1"/>
        <v>-5.3261750401131849</v>
      </c>
      <c r="AW18" s="534">
        <f t="shared" si="1"/>
        <v>-6.4606619968135419</v>
      </c>
      <c r="AX18" s="534">
        <f t="shared" si="1"/>
        <v>0.93127735658299571</v>
      </c>
      <c r="AY18" s="534">
        <f t="shared" ref="AY18:BA22" si="2">AY6-AY12</f>
        <v>-3.3691989259859838</v>
      </c>
      <c r="AZ18" s="534">
        <f t="shared" si="2"/>
        <v>3.8508342126326625</v>
      </c>
      <c r="BA18" s="534">
        <f t="shared" si="2"/>
        <v>0.65086117500709406</v>
      </c>
      <c r="BB18" s="534">
        <f t="shared" ref="BB18:BD22" si="3">BB6-BB12</f>
        <v>9.5029499555773782</v>
      </c>
      <c r="BC18" s="534">
        <f t="shared" si="3"/>
        <v>7.9652102741722501</v>
      </c>
      <c r="BD18" s="534">
        <f t="shared" si="3"/>
        <v>3.6578538384869717</v>
      </c>
      <c r="BE18" s="534">
        <f t="shared" ref="BE18:BF18" si="4">BE6-BE12</f>
        <v>-4.6929319776353395</v>
      </c>
      <c r="BF18" s="534">
        <f t="shared" si="4"/>
        <v>10.579619550900702</v>
      </c>
    </row>
    <row r="19" spans="24:58" ht="14">
      <c r="X19" s="143"/>
      <c r="Y19" s="143"/>
      <c r="Z19" s="525" t="s">
        <v>97</v>
      </c>
      <c r="AA19" s="526">
        <f t="shared" ref="AA19:AX19" si="5">AA7-AA13</f>
        <v>15.598842030115975</v>
      </c>
      <c r="AB19" s="527">
        <f t="shared" si="5"/>
        <v>21.286704336656385</v>
      </c>
      <c r="AC19" s="527">
        <f t="shared" si="5"/>
        <v>25.672065364672221</v>
      </c>
      <c r="AD19" s="527">
        <f t="shared" si="5"/>
        <v>22.157399163201603</v>
      </c>
      <c r="AE19" s="527">
        <f t="shared" si="5"/>
        <v>22.718029826691236</v>
      </c>
      <c r="AF19" s="527">
        <f t="shared" si="5"/>
        <v>24.501578138085051</v>
      </c>
      <c r="AG19" s="527">
        <f t="shared" si="5"/>
        <v>22.16875497695878</v>
      </c>
      <c r="AH19" s="527">
        <f t="shared" si="5"/>
        <v>19.397732823272236</v>
      </c>
      <c r="AI19" s="527">
        <f t="shared" si="5"/>
        <v>17.261311637572931</v>
      </c>
      <c r="AJ19" s="527">
        <f t="shared" si="5"/>
        <v>15.540011678972974</v>
      </c>
      <c r="AK19" s="527">
        <f t="shared" si="5"/>
        <v>15.550525533626683</v>
      </c>
      <c r="AL19" s="527">
        <f t="shared" si="5"/>
        <v>20.025971784697504</v>
      </c>
      <c r="AM19" s="527">
        <f t="shared" si="5"/>
        <v>13.654489975333036</v>
      </c>
      <c r="AN19" s="527">
        <f t="shared" si="5"/>
        <v>16.31958699704785</v>
      </c>
      <c r="AO19" s="527">
        <f t="shared" si="5"/>
        <v>11.819862177819232</v>
      </c>
      <c r="AP19" s="527">
        <f t="shared" si="5"/>
        <v>15.000033604098576</v>
      </c>
      <c r="AQ19" s="527">
        <f t="shared" si="5"/>
        <v>12.665228903856359</v>
      </c>
      <c r="AR19" s="527">
        <f t="shared" si="5"/>
        <v>14.303033099335153</v>
      </c>
      <c r="AS19" s="527">
        <f t="shared" si="5"/>
        <v>18.397491762945833</v>
      </c>
      <c r="AT19" s="527">
        <f t="shared" si="5"/>
        <v>13.859715065501121</v>
      </c>
      <c r="AU19" s="527">
        <f t="shared" si="5"/>
        <v>12.916303141950777</v>
      </c>
      <c r="AV19" s="527">
        <f t="shared" si="5"/>
        <v>3.212508711894202</v>
      </c>
      <c r="AW19" s="527">
        <f t="shared" si="5"/>
        <v>2.1289993152292936</v>
      </c>
      <c r="AX19" s="527">
        <f t="shared" si="5"/>
        <v>3.7489078828154447</v>
      </c>
      <c r="AY19" s="527">
        <f t="shared" si="2"/>
        <v>7.352189071486066</v>
      </c>
      <c r="AZ19" s="527">
        <f t="shared" si="2"/>
        <v>6.117028172086691</v>
      </c>
      <c r="BA19" s="527">
        <f t="shared" si="2"/>
        <v>6.3965639681094331</v>
      </c>
      <c r="BB19" s="527">
        <f t="shared" si="3"/>
        <v>13.22658953303295</v>
      </c>
      <c r="BC19" s="527">
        <f t="shared" si="3"/>
        <v>4.837422998774457</v>
      </c>
      <c r="BD19" s="527">
        <f t="shared" si="3"/>
        <v>2.0276691702326843</v>
      </c>
      <c r="BE19" s="527">
        <f t="shared" ref="BE19:BF19" si="6">BE7-BE13</f>
        <v>-0.21313971466042858</v>
      </c>
      <c r="BF19" s="527">
        <f t="shared" si="6"/>
        <v>10.177937497671337</v>
      </c>
    </row>
    <row r="20" spans="24:58" ht="14">
      <c r="X20" s="143"/>
      <c r="Y20" s="143"/>
      <c r="Z20" s="525" t="s">
        <v>98</v>
      </c>
      <c r="AA20" s="526">
        <f t="shared" ref="AA20:AX20" si="7">AA8-AA14</f>
        <v>-13.831482565315525</v>
      </c>
      <c r="AB20" s="527">
        <f t="shared" si="7"/>
        <v>-6.7541301642385747</v>
      </c>
      <c r="AC20" s="527">
        <f t="shared" si="7"/>
        <v>-9.4555924525764681</v>
      </c>
      <c r="AD20" s="527">
        <f t="shared" si="7"/>
        <v>-14.422780073327772</v>
      </c>
      <c r="AE20" s="527">
        <f t="shared" si="7"/>
        <v>-4.3993242519470641</v>
      </c>
      <c r="AF20" s="527">
        <f t="shared" si="7"/>
        <v>-3.4214496216654879</v>
      </c>
      <c r="AG20" s="527">
        <f t="shared" si="7"/>
        <v>-2.5501885840862428</v>
      </c>
      <c r="AH20" s="527">
        <f t="shared" si="7"/>
        <v>2.6351443099191556</v>
      </c>
      <c r="AI20" s="527">
        <f t="shared" si="7"/>
        <v>3.767313994883807</v>
      </c>
      <c r="AJ20" s="527">
        <f t="shared" si="7"/>
        <v>8.1698445556338015</v>
      </c>
      <c r="AK20" s="527">
        <f t="shared" si="7"/>
        <v>13.837412335363183</v>
      </c>
      <c r="AL20" s="527">
        <f t="shared" si="7"/>
        <v>11.89401104079667</v>
      </c>
      <c r="AM20" s="527">
        <f t="shared" si="7"/>
        <v>11.193644872492598</v>
      </c>
      <c r="AN20" s="527">
        <f t="shared" si="7"/>
        <v>9.5159032542386512</v>
      </c>
      <c r="AO20" s="527">
        <f t="shared" si="7"/>
        <v>40.956751142247413</v>
      </c>
      <c r="AP20" s="527">
        <f t="shared" si="7"/>
        <v>8.6426653152696531</v>
      </c>
      <c r="AQ20" s="527">
        <f t="shared" si="7"/>
        <v>17.197586670181806</v>
      </c>
      <c r="AR20" s="527">
        <f t="shared" si="7"/>
        <v>19.247314585083018</v>
      </c>
      <c r="AS20" s="527">
        <f t="shared" si="7"/>
        <v>26.153024835635961</v>
      </c>
      <c r="AT20" s="527">
        <f t="shared" si="7"/>
        <v>-7.773476638845068</v>
      </c>
      <c r="AU20" s="527">
        <f t="shared" si="7"/>
        <v>12.244259515876138</v>
      </c>
      <c r="AV20" s="527">
        <f t="shared" si="7"/>
        <v>-2.4632704370934562</v>
      </c>
      <c r="AW20" s="527">
        <f t="shared" si="7"/>
        <v>-2.8896680557632521</v>
      </c>
      <c r="AX20" s="527">
        <f t="shared" si="7"/>
        <v>0.69842164286416164</v>
      </c>
      <c r="AY20" s="527">
        <f t="shared" si="2"/>
        <v>-8.3804243995176648</v>
      </c>
      <c r="AZ20" s="527">
        <f t="shared" si="2"/>
        <v>3.313278724698705</v>
      </c>
      <c r="BA20" s="527">
        <f t="shared" si="2"/>
        <v>1.5431020147145773</v>
      </c>
      <c r="BB20" s="527">
        <f t="shared" si="3"/>
        <v>-0.81657147101981309</v>
      </c>
      <c r="BC20" s="527">
        <f t="shared" si="3"/>
        <v>5.5971702959544132</v>
      </c>
      <c r="BD20" s="527">
        <f t="shared" si="3"/>
        <v>5.8560797785142995</v>
      </c>
      <c r="BE20" s="527">
        <f t="shared" ref="BE20:BF20" si="8">BE8-BE14</f>
        <v>-0.87075668938433637</v>
      </c>
      <c r="BF20" s="527">
        <f t="shared" si="8"/>
        <v>6.9535013162474684</v>
      </c>
    </row>
    <row r="21" spans="24:58" ht="14">
      <c r="X21" s="143"/>
      <c r="Y21" s="143"/>
      <c r="Z21" s="525" t="s">
        <v>99</v>
      </c>
      <c r="AA21" s="526">
        <f t="shared" ref="AA21:AX22" si="9">AA9-AA15</f>
        <v>-9.7688756829262502</v>
      </c>
      <c r="AB21" s="527">
        <f t="shared" si="9"/>
        <v>-12.487385696987758</v>
      </c>
      <c r="AC21" s="527">
        <f t="shared" si="9"/>
        <v>-11.07331944713475</v>
      </c>
      <c r="AD21" s="527">
        <f t="shared" si="9"/>
        <v>-10.843855560254369</v>
      </c>
      <c r="AE21" s="527">
        <f t="shared" si="9"/>
        <v>-10.50674674296036</v>
      </c>
      <c r="AF21" s="527">
        <f t="shared" si="9"/>
        <v>-11.873663132127461</v>
      </c>
      <c r="AG21" s="527">
        <f t="shared" si="9"/>
        <v>-9.8980261243669361</v>
      </c>
      <c r="AH21" s="527">
        <f t="shared" si="9"/>
        <v>-8.9690527866621323</v>
      </c>
      <c r="AI21" s="527">
        <f t="shared" si="9"/>
        <v>-9.5024949527343949</v>
      </c>
      <c r="AJ21" s="527">
        <f t="shared" si="9"/>
        <v>-11.317037121876126</v>
      </c>
      <c r="AK21" s="527">
        <f t="shared" si="9"/>
        <v>-10.140097724115947</v>
      </c>
      <c r="AL21" s="527">
        <f t="shared" si="9"/>
        <v>-8.727342303133355</v>
      </c>
      <c r="AM21" s="527">
        <f t="shared" si="9"/>
        <v>-10.723934685839168</v>
      </c>
      <c r="AN21" s="527">
        <f t="shared" si="9"/>
        <v>-6.2353548686254499</v>
      </c>
      <c r="AO21" s="527">
        <f t="shared" si="9"/>
        <v>-6.4225229738220833</v>
      </c>
      <c r="AP21" s="527">
        <f t="shared" si="9"/>
        <v>-4.9809476504649695</v>
      </c>
      <c r="AQ21" s="527">
        <f t="shared" si="9"/>
        <v>-6.0031839701461536</v>
      </c>
      <c r="AR21" s="527">
        <f t="shared" si="9"/>
        <v>-7.9187061665143119</v>
      </c>
      <c r="AS21" s="527">
        <f t="shared" si="9"/>
        <v>-3.9125603303754133</v>
      </c>
      <c r="AT21" s="527">
        <f t="shared" si="9"/>
        <v>-6.7463962079116868</v>
      </c>
      <c r="AU21" s="527">
        <f t="shared" si="9"/>
        <v>-6.4340824549026081</v>
      </c>
      <c r="AV21" s="527">
        <f t="shared" si="9"/>
        <v>-6.0754133149139307</v>
      </c>
      <c r="AW21" s="527">
        <f t="shared" si="9"/>
        <v>-5.6999932562795834</v>
      </c>
      <c r="AX21" s="527">
        <f t="shared" si="9"/>
        <v>-3.5160521690967244</v>
      </c>
      <c r="AY21" s="527">
        <f t="shared" si="2"/>
        <v>-2.3409635979544419</v>
      </c>
      <c r="AZ21" s="527">
        <f t="shared" si="2"/>
        <v>-5.5794726841527336</v>
      </c>
      <c r="BA21" s="527">
        <f t="shared" si="2"/>
        <v>-7.2888048078170016</v>
      </c>
      <c r="BB21" s="527">
        <f t="shared" si="3"/>
        <v>-2.9070681064355028</v>
      </c>
      <c r="BC21" s="527">
        <f t="shared" si="3"/>
        <v>-2.4693830205567338</v>
      </c>
      <c r="BD21" s="527">
        <f t="shared" si="3"/>
        <v>-4.2258951102599838</v>
      </c>
      <c r="BE21" s="527">
        <f t="shared" ref="BE21:BF21" si="10">BE9-BE15</f>
        <v>-3.6090355735905462</v>
      </c>
      <c r="BF21" s="527">
        <f t="shared" si="10"/>
        <v>-6.5518192630181886</v>
      </c>
    </row>
    <row r="22" spans="24:58" ht="14">
      <c r="X22" s="143"/>
      <c r="Y22" s="143"/>
      <c r="Z22" s="525" t="s">
        <v>100</v>
      </c>
      <c r="AA22" s="526">
        <f t="shared" si="9"/>
        <v>0</v>
      </c>
      <c r="AB22" s="527">
        <f t="shared" si="9"/>
        <v>0</v>
      </c>
      <c r="AC22" s="527">
        <f t="shared" si="9"/>
        <v>0</v>
      </c>
      <c r="AD22" s="527">
        <f t="shared" si="9"/>
        <v>0</v>
      </c>
      <c r="AE22" s="527">
        <f t="shared" si="9"/>
        <v>0</v>
      </c>
      <c r="AF22" s="527">
        <f t="shared" si="9"/>
        <v>0</v>
      </c>
      <c r="AG22" s="527">
        <f t="shared" si="9"/>
        <v>0</v>
      </c>
      <c r="AH22" s="527">
        <f t="shared" si="9"/>
        <v>0</v>
      </c>
      <c r="AI22" s="527">
        <f t="shared" si="9"/>
        <v>0</v>
      </c>
      <c r="AJ22" s="527">
        <f t="shared" si="9"/>
        <v>0</v>
      </c>
      <c r="AK22" s="527">
        <f t="shared" si="9"/>
        <v>0</v>
      </c>
      <c r="AL22" s="527">
        <f t="shared" si="9"/>
        <v>0</v>
      </c>
      <c r="AM22" s="527">
        <f t="shared" si="9"/>
        <v>0</v>
      </c>
      <c r="AN22" s="527">
        <f t="shared" si="9"/>
        <v>0</v>
      </c>
      <c r="AO22" s="527">
        <f t="shared" si="9"/>
        <v>0</v>
      </c>
      <c r="AP22" s="527">
        <f t="shared" si="9"/>
        <v>0</v>
      </c>
      <c r="AQ22" s="527">
        <f t="shared" si="9"/>
        <v>0</v>
      </c>
      <c r="AR22" s="527">
        <f t="shared" si="9"/>
        <v>0</v>
      </c>
      <c r="AS22" s="527">
        <f t="shared" si="9"/>
        <v>0</v>
      </c>
      <c r="AT22" s="527">
        <f t="shared" si="9"/>
        <v>0</v>
      </c>
      <c r="AU22" s="527">
        <f t="shared" si="9"/>
        <v>0</v>
      </c>
      <c r="AV22" s="527">
        <f t="shared" si="9"/>
        <v>0</v>
      </c>
      <c r="AW22" s="527">
        <f t="shared" si="9"/>
        <v>0</v>
      </c>
      <c r="AX22" s="527">
        <f t="shared" si="9"/>
        <v>0</v>
      </c>
      <c r="AY22" s="527">
        <f t="shared" si="2"/>
        <v>0</v>
      </c>
      <c r="AZ22" s="527">
        <f t="shared" si="2"/>
        <v>0</v>
      </c>
      <c r="BA22" s="527">
        <f t="shared" si="2"/>
        <v>0</v>
      </c>
      <c r="BB22" s="527">
        <f t="shared" si="3"/>
        <v>0</v>
      </c>
      <c r="BC22" s="527">
        <f t="shared" si="3"/>
        <v>0</v>
      </c>
      <c r="BD22" s="527">
        <f t="shared" si="3"/>
        <v>0</v>
      </c>
      <c r="BE22" s="527">
        <f t="shared" ref="BE22:BF22" si="11">BE10-BE16</f>
        <v>0</v>
      </c>
      <c r="BF22" s="527">
        <f t="shared" si="11"/>
        <v>0</v>
      </c>
    </row>
    <row r="23" spans="24:58" ht="14.5" thickBot="1">
      <c r="X23" s="143"/>
      <c r="Y23" s="143"/>
      <c r="Z23" s="535" t="s">
        <v>102</v>
      </c>
      <c r="AA23" s="536" t="s">
        <v>87</v>
      </c>
      <c r="AB23" s="537" t="s">
        <v>104</v>
      </c>
      <c r="AC23" s="537" t="s">
        <v>104</v>
      </c>
      <c r="AD23" s="537" t="s">
        <v>104</v>
      </c>
      <c r="AE23" s="537" t="s">
        <v>104</v>
      </c>
      <c r="AF23" s="537" t="s">
        <v>104</v>
      </c>
      <c r="AG23" s="537" t="s">
        <v>104</v>
      </c>
      <c r="AH23" s="537" t="s">
        <v>104</v>
      </c>
      <c r="AI23" s="537" t="s">
        <v>104</v>
      </c>
      <c r="AJ23" s="537" t="s">
        <v>104</v>
      </c>
      <c r="AK23" s="537" t="s">
        <v>104</v>
      </c>
      <c r="AL23" s="537" t="s">
        <v>104</v>
      </c>
      <c r="AM23" s="537" t="s">
        <v>104</v>
      </c>
      <c r="AN23" s="537" t="s">
        <v>104</v>
      </c>
      <c r="AO23" s="537" t="s">
        <v>104</v>
      </c>
      <c r="AP23" s="537" t="s">
        <v>104</v>
      </c>
      <c r="AQ23" s="537" t="s">
        <v>104</v>
      </c>
      <c r="AR23" s="537" t="s">
        <v>104</v>
      </c>
      <c r="AS23" s="537" t="s">
        <v>104</v>
      </c>
      <c r="AT23" s="537" t="s">
        <v>104</v>
      </c>
      <c r="AU23" s="537" t="s">
        <v>104</v>
      </c>
      <c r="AV23" s="537" t="s">
        <v>104</v>
      </c>
      <c r="AW23" s="537" t="s">
        <v>104</v>
      </c>
      <c r="AX23" s="537" t="s">
        <v>104</v>
      </c>
      <c r="AY23" s="537" t="s">
        <v>104</v>
      </c>
      <c r="AZ23" s="537" t="s">
        <v>104</v>
      </c>
      <c r="BA23" s="537" t="s">
        <v>104</v>
      </c>
      <c r="BB23" s="537" t="s">
        <v>104</v>
      </c>
      <c r="BC23" s="537" t="s">
        <v>104</v>
      </c>
      <c r="BD23" s="537" t="s">
        <v>104</v>
      </c>
      <c r="BE23" s="537" t="s">
        <v>104</v>
      </c>
      <c r="BF23" s="537" t="s">
        <v>104</v>
      </c>
    </row>
    <row r="24" spans="24:58" s="518" customFormat="1" ht="14.5" thickTop="1">
      <c r="X24" s="522"/>
      <c r="Y24" s="522"/>
      <c r="Z24" s="538" t="s">
        <v>105</v>
      </c>
      <c r="AA24" s="533">
        <v>-12.003462330780124</v>
      </c>
      <c r="AB24" s="539">
        <v>-6.1554827252266534E-2</v>
      </c>
      <c r="AC24" s="539">
        <v>3.8843449246267077</v>
      </c>
      <c r="AD24" s="539">
        <v>2.9858690727381134</v>
      </c>
      <c r="AE24" s="539">
        <v>4.4084610812565206</v>
      </c>
      <c r="AF24" s="539">
        <v>4.6000072551542317</v>
      </c>
      <c r="AG24" s="539">
        <v>3.3004998995702222</v>
      </c>
      <c r="AH24" s="539">
        <v>11.983684508019682</v>
      </c>
      <c r="AI24" s="539">
        <v>10.201913209849215</v>
      </c>
      <c r="AJ24" s="539">
        <v>12.59582008732577</v>
      </c>
      <c r="AK24" s="539">
        <v>13.072198412796402</v>
      </c>
      <c r="AL24" s="539">
        <v>14.60602653195895</v>
      </c>
      <c r="AM24" s="539">
        <v>17.130111968276065</v>
      </c>
      <c r="AN24" s="539">
        <v>17.417316220227942</v>
      </c>
      <c r="AO24" s="539">
        <v>31.615908284869935</v>
      </c>
      <c r="AP24" s="539">
        <v>11.600092460565254</v>
      </c>
      <c r="AQ24" s="539">
        <v>23.008560837047725</v>
      </c>
      <c r="AR24" s="539">
        <v>19.731329055466443</v>
      </c>
      <c r="AS24" s="539">
        <v>13.819203719641569</v>
      </c>
      <c r="AT24" s="539">
        <v>0.53745758472237792</v>
      </c>
      <c r="AU24" s="539">
        <v>8.7444545900386874</v>
      </c>
      <c r="AV24" s="539">
        <v>-6.2991973811029345</v>
      </c>
      <c r="AW24" s="539">
        <v>-5.0230340623577643</v>
      </c>
      <c r="AX24" s="539">
        <v>-2.2348714892954873</v>
      </c>
      <c r="AY24" s="539">
        <v>-1.5092741635149665</v>
      </c>
      <c r="AZ24" s="539">
        <v>0.67617309919446</v>
      </c>
      <c r="BA24" s="539">
        <v>0.12845671083798585</v>
      </c>
      <c r="BB24" s="539">
        <v>4.9614146773684435</v>
      </c>
      <c r="BC24" s="539">
        <v>7.4296510078656217</v>
      </c>
      <c r="BD24" s="539">
        <v>10.712758313168067</v>
      </c>
      <c r="BE24" s="539">
        <v>2.4162535051901011</v>
      </c>
      <c r="BF24" s="539">
        <v>14.566689668366079</v>
      </c>
    </row>
    <row r="25" spans="24:58" ht="14">
      <c r="X25" s="143"/>
      <c r="Y25" s="143"/>
      <c r="Z25" s="525" t="s">
        <v>97</v>
      </c>
      <c r="AA25" s="526">
        <v>1.3808658766119772</v>
      </c>
      <c r="AB25" s="527">
        <v>8.9601864411904408</v>
      </c>
      <c r="AC25" s="527">
        <v>8.7330479889408839</v>
      </c>
      <c r="AD25" s="527">
        <v>8.7853904064430264</v>
      </c>
      <c r="AE25" s="527">
        <v>8.9412957475883044</v>
      </c>
      <c r="AF25" s="527">
        <v>7.2254686253566334</v>
      </c>
      <c r="AG25" s="527">
        <v>3.8455068596704858</v>
      </c>
      <c r="AH25" s="527">
        <v>4.4011419865441459</v>
      </c>
      <c r="AI25" s="527">
        <v>1.1850583057276973</v>
      </c>
      <c r="AJ25" s="527">
        <v>0.43536431863312519</v>
      </c>
      <c r="AK25" s="527">
        <v>0.83733412162403476</v>
      </c>
      <c r="AL25" s="527">
        <v>4.0150784352531508</v>
      </c>
      <c r="AM25" s="527">
        <v>1.161175584576521</v>
      </c>
      <c r="AN25" s="527">
        <v>1.0333397439676044</v>
      </c>
      <c r="AO25" s="527">
        <v>0.80982218211905166</v>
      </c>
      <c r="AP25" s="527">
        <v>0.48072990956242401</v>
      </c>
      <c r="AQ25" s="527">
        <v>0.874250726319593</v>
      </c>
      <c r="AR25" s="527">
        <v>0.61852021627355935</v>
      </c>
      <c r="AS25" s="527">
        <v>0.52927501698959356</v>
      </c>
      <c r="AT25" s="527">
        <v>0.39760030033046373</v>
      </c>
      <c r="AU25" s="527">
        <v>-0.48879951964524104</v>
      </c>
      <c r="AV25" s="527">
        <v>-1.0103480413286194</v>
      </c>
      <c r="AW25" s="527">
        <v>-1.7936505851960622</v>
      </c>
      <c r="AX25" s="527">
        <v>-2.3724414480085887</v>
      </c>
      <c r="AY25" s="527">
        <v>-2.3308371788555604</v>
      </c>
      <c r="AZ25" s="527">
        <v>-0.13274121164956496</v>
      </c>
      <c r="BA25" s="527">
        <v>-1.0070379986295348</v>
      </c>
      <c r="BB25" s="527">
        <v>1.595512222473223</v>
      </c>
      <c r="BC25" s="527">
        <v>-1.3999997069106762</v>
      </c>
      <c r="BD25" s="527">
        <v>-0.20747761673617274</v>
      </c>
      <c r="BE25" s="527">
        <v>-0.91453326310243066</v>
      </c>
      <c r="BF25" s="527">
        <v>1.9077068117458325</v>
      </c>
    </row>
    <row r="26" spans="24:58" ht="14">
      <c r="X26" s="143"/>
      <c r="Y26" s="143"/>
      <c r="Z26" s="525" t="s">
        <v>98</v>
      </c>
      <c r="AA26" s="526">
        <v>-14.32307242926033</v>
      </c>
      <c r="AB26" s="527">
        <v>-7.6735616380870564</v>
      </c>
      <c r="AC26" s="527">
        <v>-5.0661642568135683</v>
      </c>
      <c r="AD26" s="527">
        <v>-6.3120459401802185</v>
      </c>
      <c r="AE26" s="527">
        <v>-5.1633014335125766</v>
      </c>
      <c r="AF26" s="527">
        <v>-2.6745587677708911</v>
      </c>
      <c r="AG26" s="527">
        <v>-0.93304542746778374</v>
      </c>
      <c r="AH26" s="527">
        <v>6.9354440547776761</v>
      </c>
      <c r="AI26" s="527">
        <v>8.9408883391824325</v>
      </c>
      <c r="AJ26" s="527">
        <v>13.106119677607765</v>
      </c>
      <c r="AK26" s="527">
        <v>12.969710177172292</v>
      </c>
      <c r="AL26" s="527">
        <v>10.516260898611213</v>
      </c>
      <c r="AM26" s="527">
        <v>17.31074993133959</v>
      </c>
      <c r="AN26" s="527">
        <v>15.205963647893652</v>
      </c>
      <c r="AO26" s="527">
        <v>29.690820212486397</v>
      </c>
      <c r="AP26" s="527">
        <v>11.14994032401858</v>
      </c>
      <c r="AQ26" s="527">
        <v>23.802655678135423</v>
      </c>
      <c r="AR26" s="527">
        <v>21.951891570068923</v>
      </c>
      <c r="AS26" s="527">
        <v>13.071300655111317</v>
      </c>
      <c r="AT26" s="527">
        <v>2.21437717362946</v>
      </c>
      <c r="AU26" s="527">
        <v>10.978308285395761</v>
      </c>
      <c r="AV26" s="527">
        <v>-3.5132075185088856</v>
      </c>
      <c r="AW26" s="527">
        <v>-1.981537227331432</v>
      </c>
      <c r="AX26" s="527">
        <v>-0.73590301498548094</v>
      </c>
      <c r="AY26" s="527">
        <v>-1.2887508013509605</v>
      </c>
      <c r="AZ26" s="527">
        <v>1.1772478423076489</v>
      </c>
      <c r="BA26" s="527">
        <v>2.5439945793277996</v>
      </c>
      <c r="BB26" s="527">
        <v>3.7346621904800941</v>
      </c>
      <c r="BC26" s="527">
        <v>6.9057948364635084</v>
      </c>
      <c r="BD26" s="527">
        <v>9.9629986516405804</v>
      </c>
      <c r="BE26" s="527">
        <v>3.5488531302980038</v>
      </c>
      <c r="BF26" s="527">
        <v>11.249652588328136</v>
      </c>
    </row>
    <row r="27" spans="24:58" ht="14">
      <c r="X27" s="143"/>
      <c r="Y27" s="143"/>
      <c r="Z27" s="528" t="s">
        <v>99</v>
      </c>
      <c r="AA27" s="529">
        <v>0.93874422186822759</v>
      </c>
      <c r="AB27" s="530">
        <v>-1.3481796303556519</v>
      </c>
      <c r="AC27" s="530">
        <v>0.21746119249939286</v>
      </c>
      <c r="AD27" s="530">
        <v>0.51252460647530629</v>
      </c>
      <c r="AE27" s="530">
        <v>0.63046676718079209</v>
      </c>
      <c r="AF27" s="530">
        <v>4.9097397568488986E-2</v>
      </c>
      <c r="AG27" s="530">
        <v>0.38803846736751951</v>
      </c>
      <c r="AH27" s="530">
        <v>0.64709846669785864</v>
      </c>
      <c r="AI27" s="530">
        <v>7.5966564939084685E-2</v>
      </c>
      <c r="AJ27" s="530">
        <v>-0.94566390891511865</v>
      </c>
      <c r="AK27" s="530">
        <v>-0.73484588599992362</v>
      </c>
      <c r="AL27" s="530">
        <v>7.4687198094586321E-2</v>
      </c>
      <c r="AM27" s="530">
        <v>-1.341813547640043</v>
      </c>
      <c r="AN27" s="530">
        <v>1.1780128283666877</v>
      </c>
      <c r="AO27" s="530">
        <v>1.1152658902644861</v>
      </c>
      <c r="AP27" s="530">
        <v>-3.0577773015748676E-2</v>
      </c>
      <c r="AQ27" s="530">
        <v>-1.668345567407294</v>
      </c>
      <c r="AR27" s="530">
        <v>-2.8390827308760431</v>
      </c>
      <c r="AS27" s="530">
        <v>0.21862804754065923</v>
      </c>
      <c r="AT27" s="530">
        <v>-2.0745198892375454</v>
      </c>
      <c r="AU27" s="530">
        <v>-1.7450541757118327</v>
      </c>
      <c r="AV27" s="530">
        <v>-1.7756418212654297</v>
      </c>
      <c r="AW27" s="530">
        <v>-1.2478462498302698</v>
      </c>
      <c r="AX27" s="530">
        <v>0.87347297369858257</v>
      </c>
      <c r="AY27" s="530">
        <v>2.1103138166915549</v>
      </c>
      <c r="AZ27" s="530">
        <v>-0.36833353146362396</v>
      </c>
      <c r="BA27" s="530">
        <v>-1.4084998698602791</v>
      </c>
      <c r="BB27" s="530">
        <v>-0.3687597355848744</v>
      </c>
      <c r="BC27" s="530">
        <v>1.9238558783127888</v>
      </c>
      <c r="BD27" s="530">
        <v>0.95723727826365546</v>
      </c>
      <c r="BE27" s="530">
        <v>-0.21806636200547186</v>
      </c>
      <c r="BF27" s="530">
        <v>1.4093302682921116</v>
      </c>
    </row>
    <row r="28" spans="24:58" s="518" customFormat="1" ht="14">
      <c r="X28" s="522"/>
      <c r="Y28" s="522"/>
      <c r="Z28" s="522" t="s">
        <v>106</v>
      </c>
      <c r="AA28" s="533">
        <v>0.2600885019872145</v>
      </c>
      <c r="AB28" s="534">
        <v>0.31370402762122523</v>
      </c>
      <c r="AC28" s="534">
        <v>0.31910353266597602</v>
      </c>
      <c r="AD28" s="534">
        <v>0.31580599012800425</v>
      </c>
      <c r="AE28" s="534">
        <v>0.36166779447812936</v>
      </c>
      <c r="AF28" s="534">
        <v>0.40964848274696469</v>
      </c>
      <c r="AG28" s="534">
        <v>0.44212850155094369</v>
      </c>
      <c r="AH28" s="534">
        <v>0.44673096334812362</v>
      </c>
      <c r="AI28" s="534">
        <v>0.44870682725139932</v>
      </c>
      <c r="AJ28" s="534">
        <v>0.4469301435612788</v>
      </c>
      <c r="AK28" s="534">
        <v>0.50835373572499798</v>
      </c>
      <c r="AL28" s="534">
        <v>0.57579908688499815</v>
      </c>
      <c r="AM28" s="534">
        <v>0.63736156670999855</v>
      </c>
      <c r="AN28" s="534">
        <v>0.64181220179999421</v>
      </c>
      <c r="AO28" s="534">
        <v>0.67003714030156525</v>
      </c>
      <c r="AP28" s="534">
        <v>0.67733432579999775</v>
      </c>
      <c r="AQ28" s="534">
        <v>0.67294790464000043</v>
      </c>
      <c r="AR28" s="534">
        <v>0.67310462021000295</v>
      </c>
      <c r="AS28" s="534">
        <v>0.60697760309999671</v>
      </c>
      <c r="AT28" s="534">
        <v>0.55142062079500098</v>
      </c>
      <c r="AU28" s="534">
        <v>0.71131220440500098</v>
      </c>
      <c r="AV28" s="534">
        <v>0.69870085263000259</v>
      </c>
      <c r="AW28" s="534">
        <v>0.73292545226999894</v>
      </c>
      <c r="AX28" s="534">
        <v>-0.19810281732808407</v>
      </c>
      <c r="AY28" s="534">
        <v>-0.23212733368536509</v>
      </c>
      <c r="AZ28" s="534">
        <v>-1.0795507038075204E-2</v>
      </c>
      <c r="BA28" s="534">
        <v>-0.1158984461334021</v>
      </c>
      <c r="BB28" s="534">
        <v>-0.1053999523254212</v>
      </c>
      <c r="BC28" s="534">
        <v>-0.14774692294127514</v>
      </c>
      <c r="BD28" s="534">
        <v>-0.1080237996272887</v>
      </c>
      <c r="BE28" s="534">
        <v>7.7114871608663635E-2</v>
      </c>
      <c r="BF28" s="534">
        <v>-8.0184493564144449E-2</v>
      </c>
    </row>
    <row r="29" spans="24:58" ht="14">
      <c r="X29" s="143"/>
      <c r="Y29" s="143"/>
      <c r="Z29" s="525" t="s">
        <v>97</v>
      </c>
      <c r="AA29" s="526">
        <v>0</v>
      </c>
      <c r="AB29" s="527">
        <v>0</v>
      </c>
      <c r="AC29" s="527">
        <v>0</v>
      </c>
      <c r="AD29" s="527">
        <v>0</v>
      </c>
      <c r="AE29" s="527">
        <v>0</v>
      </c>
      <c r="AF29" s="527">
        <v>0</v>
      </c>
      <c r="AG29" s="527">
        <v>0</v>
      </c>
      <c r="AH29" s="527">
        <v>0</v>
      </c>
      <c r="AI29" s="527">
        <v>0</v>
      </c>
      <c r="AJ29" s="527">
        <v>0</v>
      </c>
      <c r="AK29" s="527">
        <v>0</v>
      </c>
      <c r="AL29" s="527">
        <v>0</v>
      </c>
      <c r="AM29" s="527">
        <v>0</v>
      </c>
      <c r="AN29" s="527">
        <v>0</v>
      </c>
      <c r="AO29" s="527">
        <v>0</v>
      </c>
      <c r="AP29" s="527">
        <v>0</v>
      </c>
      <c r="AQ29" s="527">
        <v>0</v>
      </c>
      <c r="AR29" s="527">
        <v>0</v>
      </c>
      <c r="AS29" s="527">
        <v>0</v>
      </c>
      <c r="AT29" s="527">
        <v>0</v>
      </c>
      <c r="AU29" s="527">
        <v>0</v>
      </c>
      <c r="AV29" s="527">
        <v>0</v>
      </c>
      <c r="AW29" s="527">
        <v>0</v>
      </c>
      <c r="AX29" s="527">
        <v>0</v>
      </c>
      <c r="AY29" s="527">
        <v>0</v>
      </c>
      <c r="AZ29" s="527">
        <v>0</v>
      </c>
      <c r="BA29" s="527">
        <v>0</v>
      </c>
      <c r="BB29" s="527">
        <v>0</v>
      </c>
      <c r="BC29" s="527">
        <v>0</v>
      </c>
      <c r="BD29" s="527">
        <v>0</v>
      </c>
      <c r="BE29" s="527">
        <v>0</v>
      </c>
      <c r="BF29" s="527">
        <v>0</v>
      </c>
    </row>
    <row r="30" spans="24:58" ht="14">
      <c r="X30" s="143"/>
      <c r="Y30" s="143"/>
      <c r="Z30" s="525" t="s">
        <v>98</v>
      </c>
      <c r="AA30" s="526">
        <v>0.2600885019872145</v>
      </c>
      <c r="AB30" s="527">
        <v>0.31370402762122523</v>
      </c>
      <c r="AC30" s="527">
        <v>0.31910353266597602</v>
      </c>
      <c r="AD30" s="527">
        <v>0.31580599012800425</v>
      </c>
      <c r="AE30" s="527">
        <v>0.36166779447812936</v>
      </c>
      <c r="AF30" s="527">
        <v>0.40964848274696469</v>
      </c>
      <c r="AG30" s="527">
        <v>0.44212850155094369</v>
      </c>
      <c r="AH30" s="527">
        <v>0.44673096334812362</v>
      </c>
      <c r="AI30" s="527">
        <v>0.44870682725139932</v>
      </c>
      <c r="AJ30" s="527">
        <v>0.4469301435612788</v>
      </c>
      <c r="AK30" s="527">
        <v>0.50835373572499798</v>
      </c>
      <c r="AL30" s="527">
        <v>0.57579908688499815</v>
      </c>
      <c r="AM30" s="527">
        <v>0.63736156670999855</v>
      </c>
      <c r="AN30" s="527">
        <v>0.64181220179999421</v>
      </c>
      <c r="AO30" s="527">
        <v>0.67003714030156525</v>
      </c>
      <c r="AP30" s="527">
        <v>0.67733432579999775</v>
      </c>
      <c r="AQ30" s="527">
        <v>0.67294790464000043</v>
      </c>
      <c r="AR30" s="527">
        <v>0.67310462021000295</v>
      </c>
      <c r="AS30" s="527">
        <v>0.60697760309999671</v>
      </c>
      <c r="AT30" s="527">
        <v>0.55142062079500098</v>
      </c>
      <c r="AU30" s="527">
        <v>0.71131220440500098</v>
      </c>
      <c r="AV30" s="527">
        <v>0.69870085263000259</v>
      </c>
      <c r="AW30" s="527">
        <v>0.73292545226999894</v>
      </c>
      <c r="AX30" s="527">
        <v>-0.19810281732808407</v>
      </c>
      <c r="AY30" s="527">
        <v>-0.23212733368536509</v>
      </c>
      <c r="AZ30" s="527">
        <v>-1.0795507038075204E-2</v>
      </c>
      <c r="BA30" s="527">
        <v>-0.1158984461334021</v>
      </c>
      <c r="BB30" s="527">
        <v>-0.1053999523254212</v>
      </c>
      <c r="BC30" s="527">
        <v>-0.14774692294127514</v>
      </c>
      <c r="BD30" s="527">
        <v>-0.1080237996272887</v>
      </c>
      <c r="BE30" s="527">
        <v>7.7114871608663635E-2</v>
      </c>
      <c r="BF30" s="527">
        <v>-8.0184493564144449E-2</v>
      </c>
    </row>
    <row r="31" spans="24:58" ht="14">
      <c r="X31" s="143"/>
      <c r="Y31" s="143"/>
      <c r="Z31" s="528" t="s">
        <v>99</v>
      </c>
      <c r="AA31" s="529">
        <v>0</v>
      </c>
      <c r="AB31" s="530">
        <v>0</v>
      </c>
      <c r="AC31" s="530">
        <v>0</v>
      </c>
      <c r="AD31" s="530">
        <v>0</v>
      </c>
      <c r="AE31" s="530">
        <v>0</v>
      </c>
      <c r="AF31" s="530">
        <v>0</v>
      </c>
      <c r="AG31" s="530">
        <v>0</v>
      </c>
      <c r="AH31" s="530">
        <v>0</v>
      </c>
      <c r="AI31" s="530">
        <v>0</v>
      </c>
      <c r="AJ31" s="530">
        <v>0</v>
      </c>
      <c r="AK31" s="530">
        <v>0</v>
      </c>
      <c r="AL31" s="530">
        <v>0</v>
      </c>
      <c r="AM31" s="530">
        <v>0</v>
      </c>
      <c r="AN31" s="530">
        <v>0</v>
      </c>
      <c r="AO31" s="530">
        <v>0</v>
      </c>
      <c r="AP31" s="530">
        <v>0</v>
      </c>
      <c r="AQ31" s="530">
        <v>0</v>
      </c>
      <c r="AR31" s="530">
        <v>0</v>
      </c>
      <c r="AS31" s="530">
        <v>0</v>
      </c>
      <c r="AT31" s="530">
        <v>0</v>
      </c>
      <c r="AU31" s="530">
        <v>0</v>
      </c>
      <c r="AV31" s="530">
        <v>0</v>
      </c>
      <c r="AW31" s="530">
        <v>0</v>
      </c>
      <c r="AX31" s="530">
        <v>0</v>
      </c>
      <c r="AY31" s="530">
        <v>0</v>
      </c>
      <c r="AZ31" s="530">
        <v>0</v>
      </c>
      <c r="BA31" s="530">
        <v>0</v>
      </c>
      <c r="BB31" s="530">
        <v>0</v>
      </c>
      <c r="BC31" s="530">
        <v>0</v>
      </c>
      <c r="BD31" s="530">
        <v>0</v>
      </c>
      <c r="BE31" s="530">
        <v>0</v>
      </c>
      <c r="BF31" s="530">
        <v>0</v>
      </c>
    </row>
    <row r="32" spans="24:58" s="518" customFormat="1" ht="14">
      <c r="X32" s="522"/>
      <c r="Y32" s="522"/>
      <c r="Z32" s="522" t="s">
        <v>107</v>
      </c>
      <c r="AA32" s="533">
        <v>-1.8241513042310149</v>
      </c>
      <c r="AB32" s="534">
        <v>-1.8731820677190871</v>
      </c>
      <c r="AC32" s="534">
        <v>-1.4386494333407673</v>
      </c>
      <c r="AD32" s="534">
        <v>-0.9942617178852371</v>
      </c>
      <c r="AE32" s="534">
        <v>-0.87829509166297293</v>
      </c>
      <c r="AF32" s="534">
        <v>-0.49252010180643963</v>
      </c>
      <c r="AG32" s="534">
        <v>-0.62637645080443649</v>
      </c>
      <c r="AH32" s="534">
        <v>-0.14830762082206775</v>
      </c>
      <c r="AI32" s="534">
        <v>-5.3212252347656898E-2</v>
      </c>
      <c r="AJ32" s="534">
        <v>5.9927531133100953E-2</v>
      </c>
      <c r="AK32" s="534">
        <v>0.16774300401057041</v>
      </c>
      <c r="AL32" s="534">
        <v>0.11059470578090302</v>
      </c>
      <c r="AM32" s="534">
        <v>0.1114614630984021</v>
      </c>
      <c r="AN32" s="534">
        <v>0.17977008172641704</v>
      </c>
      <c r="AO32" s="534">
        <v>0.35746628525133944</v>
      </c>
      <c r="AP32" s="534">
        <v>0.37433916597708977</v>
      </c>
      <c r="AQ32" s="534">
        <v>0.20849562875077751</v>
      </c>
      <c r="AR32" s="534">
        <v>0.16728897568124709</v>
      </c>
      <c r="AS32" s="534">
        <v>0.23409208006488513</v>
      </c>
      <c r="AT32" s="534">
        <v>-3.378740872264626E-2</v>
      </c>
      <c r="AU32" s="534">
        <v>6.7937520951173946E-2</v>
      </c>
      <c r="AV32" s="534">
        <v>4.5483840983037663E-2</v>
      </c>
      <c r="AW32" s="534">
        <v>-7.1022468186282495E-2</v>
      </c>
      <c r="AX32" s="534">
        <v>-1.4220147876887588</v>
      </c>
      <c r="AY32" s="534">
        <v>-1.3328164096103279</v>
      </c>
      <c r="AZ32" s="534">
        <v>-1.4044089059573817</v>
      </c>
      <c r="BA32" s="534">
        <v>-1.5181283296589667</v>
      </c>
      <c r="BB32" s="534">
        <v>-1.4588300687133233</v>
      </c>
      <c r="BC32" s="534">
        <v>-1.5621031495688262</v>
      </c>
      <c r="BD32" s="534">
        <v>-1.3896163506356725</v>
      </c>
      <c r="BE32" s="534">
        <v>-1.2654414919887829</v>
      </c>
      <c r="BF32" s="534">
        <v>-1.3048303039659728</v>
      </c>
    </row>
    <row r="33" spans="24:58" ht="14">
      <c r="X33" s="143"/>
      <c r="Y33" s="143"/>
      <c r="Z33" s="525" t="s">
        <v>97</v>
      </c>
      <c r="AA33" s="526">
        <v>-1.8241513042310149</v>
      </c>
      <c r="AB33" s="527">
        <v>-1.8731820677190871</v>
      </c>
      <c r="AC33" s="527">
        <v>-1.4386494333407673</v>
      </c>
      <c r="AD33" s="527">
        <v>-0.9942617178852371</v>
      </c>
      <c r="AE33" s="527">
        <v>-0.87829509166297293</v>
      </c>
      <c r="AF33" s="527">
        <v>-0.49252010180643963</v>
      </c>
      <c r="AG33" s="527">
        <v>-0.62637645080443649</v>
      </c>
      <c r="AH33" s="527">
        <v>-0.14830762082206775</v>
      </c>
      <c r="AI33" s="527">
        <v>-5.3212252347656898E-2</v>
      </c>
      <c r="AJ33" s="527">
        <v>5.9927531133100953E-2</v>
      </c>
      <c r="AK33" s="527">
        <v>0.16774300401057041</v>
      </c>
      <c r="AL33" s="527">
        <v>0.11059470578090302</v>
      </c>
      <c r="AM33" s="527">
        <v>0.1114614630984021</v>
      </c>
      <c r="AN33" s="527">
        <v>0.17977008172641704</v>
      </c>
      <c r="AO33" s="527">
        <v>0.35746628525133944</v>
      </c>
      <c r="AP33" s="527">
        <v>0.37433916597708977</v>
      </c>
      <c r="AQ33" s="527">
        <v>0.20849562875077751</v>
      </c>
      <c r="AR33" s="527">
        <v>0.16728897568124709</v>
      </c>
      <c r="AS33" s="527">
        <v>0.23409208006488513</v>
      </c>
      <c r="AT33" s="527">
        <v>-3.378740872264626E-2</v>
      </c>
      <c r="AU33" s="527">
        <v>6.7937520951173946E-2</v>
      </c>
      <c r="AV33" s="527">
        <v>4.5483840983037663E-2</v>
      </c>
      <c r="AW33" s="527">
        <v>-7.1022468186282495E-2</v>
      </c>
      <c r="AX33" s="527">
        <v>-1.4220147876887588</v>
      </c>
      <c r="AY33" s="527">
        <v>-1.3328164096103279</v>
      </c>
      <c r="AZ33" s="527">
        <v>-1.4044089059573817</v>
      </c>
      <c r="BA33" s="527">
        <v>-1.5181283296589667</v>
      </c>
      <c r="BB33" s="527">
        <v>-1.4588300687133233</v>
      </c>
      <c r="BC33" s="527">
        <v>-1.5621031495688262</v>
      </c>
      <c r="BD33" s="527">
        <v>-1.3896163506356725</v>
      </c>
      <c r="BE33" s="527">
        <v>-1.2654414919887829</v>
      </c>
      <c r="BF33" s="527">
        <v>-1.3048303039659728</v>
      </c>
    </row>
    <row r="34" spans="24:58" ht="14">
      <c r="X34" s="143"/>
      <c r="Y34" s="143"/>
      <c r="Z34" s="525" t="s">
        <v>98</v>
      </c>
      <c r="AA34" s="526">
        <v>0</v>
      </c>
      <c r="AB34" s="527">
        <v>0</v>
      </c>
      <c r="AC34" s="527">
        <v>0</v>
      </c>
      <c r="AD34" s="527">
        <v>0</v>
      </c>
      <c r="AE34" s="527">
        <v>0</v>
      </c>
      <c r="AF34" s="527">
        <v>0</v>
      </c>
      <c r="AG34" s="527">
        <v>0</v>
      </c>
      <c r="AH34" s="527">
        <v>0</v>
      </c>
      <c r="AI34" s="527">
        <v>0</v>
      </c>
      <c r="AJ34" s="527">
        <v>0</v>
      </c>
      <c r="AK34" s="527">
        <v>0</v>
      </c>
      <c r="AL34" s="527">
        <v>0</v>
      </c>
      <c r="AM34" s="527">
        <v>0</v>
      </c>
      <c r="AN34" s="527">
        <v>0</v>
      </c>
      <c r="AO34" s="527">
        <v>0</v>
      </c>
      <c r="AP34" s="527">
        <v>0</v>
      </c>
      <c r="AQ34" s="527">
        <v>0</v>
      </c>
      <c r="AR34" s="527">
        <v>0</v>
      </c>
      <c r="AS34" s="527">
        <v>0</v>
      </c>
      <c r="AT34" s="527">
        <v>0</v>
      </c>
      <c r="AU34" s="527">
        <v>0</v>
      </c>
      <c r="AV34" s="527">
        <v>0</v>
      </c>
      <c r="AW34" s="527">
        <v>0</v>
      </c>
      <c r="AX34" s="527">
        <v>0</v>
      </c>
      <c r="AY34" s="527">
        <v>0</v>
      </c>
      <c r="AZ34" s="527">
        <v>0</v>
      </c>
      <c r="BA34" s="527">
        <v>0</v>
      </c>
      <c r="BB34" s="527">
        <v>0</v>
      </c>
      <c r="BC34" s="527">
        <v>0</v>
      </c>
      <c r="BD34" s="527">
        <v>0</v>
      </c>
      <c r="BE34" s="527">
        <v>0</v>
      </c>
      <c r="BF34" s="527">
        <v>0</v>
      </c>
    </row>
    <row r="35" spans="24:58" ht="15" customHeight="1">
      <c r="X35" s="143"/>
      <c r="Y35" s="143"/>
      <c r="Z35" s="528" t="s">
        <v>99</v>
      </c>
      <c r="AA35" s="529">
        <v>0</v>
      </c>
      <c r="AB35" s="530">
        <v>0</v>
      </c>
      <c r="AC35" s="530">
        <v>0</v>
      </c>
      <c r="AD35" s="530">
        <v>0</v>
      </c>
      <c r="AE35" s="530">
        <v>0</v>
      </c>
      <c r="AF35" s="530">
        <v>0</v>
      </c>
      <c r="AG35" s="530">
        <v>0</v>
      </c>
      <c r="AH35" s="530">
        <v>0</v>
      </c>
      <c r="AI35" s="530">
        <v>0</v>
      </c>
      <c r="AJ35" s="530">
        <v>0</v>
      </c>
      <c r="AK35" s="530">
        <v>0</v>
      </c>
      <c r="AL35" s="530">
        <v>0</v>
      </c>
      <c r="AM35" s="530">
        <v>0</v>
      </c>
      <c r="AN35" s="530">
        <v>0</v>
      </c>
      <c r="AO35" s="530">
        <v>0</v>
      </c>
      <c r="AP35" s="530">
        <v>0</v>
      </c>
      <c r="AQ35" s="530">
        <v>0</v>
      </c>
      <c r="AR35" s="530">
        <v>0</v>
      </c>
      <c r="AS35" s="530">
        <v>0</v>
      </c>
      <c r="AT35" s="530">
        <v>0</v>
      </c>
      <c r="AU35" s="530">
        <v>0</v>
      </c>
      <c r="AV35" s="530">
        <v>0</v>
      </c>
      <c r="AW35" s="530">
        <v>0</v>
      </c>
      <c r="AX35" s="530">
        <v>0</v>
      </c>
      <c r="AY35" s="530">
        <v>0</v>
      </c>
      <c r="AZ35" s="530">
        <v>0</v>
      </c>
      <c r="BA35" s="530">
        <v>0</v>
      </c>
      <c r="BB35" s="530">
        <v>0</v>
      </c>
      <c r="BC35" s="530">
        <v>0</v>
      </c>
      <c r="BD35" s="530">
        <v>0</v>
      </c>
      <c r="BE35" s="530">
        <v>0</v>
      </c>
      <c r="BF35" s="530">
        <v>0</v>
      </c>
    </row>
    <row r="36" spans="24:58" s="518" customFormat="1" ht="26">
      <c r="X36" s="540"/>
      <c r="Y36" s="522"/>
      <c r="Z36" s="541" t="s">
        <v>510</v>
      </c>
      <c r="AA36" s="533">
        <v>-4.1388134731943943E-2</v>
      </c>
      <c r="AB36" s="534">
        <v>-3.674708515277797E-2</v>
      </c>
      <c r="AC36" s="534">
        <v>-4.9226725505957886E-2</v>
      </c>
      <c r="AD36" s="534">
        <v>-4.1017773734937958E-2</v>
      </c>
      <c r="AE36" s="534">
        <v>-3.0027790232439983E-2</v>
      </c>
      <c r="AF36" s="534">
        <v>-2.3523985184699996E-2</v>
      </c>
      <c r="AG36" s="534">
        <v>-3.3946498986400002E-2</v>
      </c>
      <c r="AH36" s="534">
        <v>-2.7755173808362021E-2</v>
      </c>
      <c r="AI36" s="534">
        <v>-1.7844986201041999E-2</v>
      </c>
      <c r="AJ36" s="534">
        <v>0</v>
      </c>
      <c r="AK36" s="534">
        <v>0</v>
      </c>
      <c r="AL36" s="534">
        <v>0</v>
      </c>
      <c r="AM36" s="534">
        <v>0</v>
      </c>
      <c r="AN36" s="534">
        <v>0</v>
      </c>
      <c r="AO36" s="534">
        <v>0</v>
      </c>
      <c r="AP36" s="534">
        <v>0</v>
      </c>
      <c r="AQ36" s="534">
        <v>0</v>
      </c>
      <c r="AR36" s="534">
        <v>0</v>
      </c>
      <c r="AS36" s="534">
        <v>0</v>
      </c>
      <c r="AT36" s="534">
        <v>0</v>
      </c>
      <c r="AU36" s="534">
        <v>0</v>
      </c>
      <c r="AV36" s="534">
        <v>0</v>
      </c>
      <c r="AW36" s="534">
        <v>0</v>
      </c>
      <c r="AX36" s="534">
        <v>0</v>
      </c>
      <c r="AY36" s="534">
        <v>0</v>
      </c>
      <c r="AZ36" s="534">
        <v>0</v>
      </c>
      <c r="BA36" s="534">
        <v>0</v>
      </c>
      <c r="BB36" s="534">
        <v>0</v>
      </c>
      <c r="BC36" s="534">
        <v>0</v>
      </c>
      <c r="BD36" s="534">
        <v>0</v>
      </c>
      <c r="BE36" s="534">
        <v>0</v>
      </c>
      <c r="BF36" s="534">
        <v>0</v>
      </c>
    </row>
    <row r="37" spans="24:58" ht="15" customHeight="1">
      <c r="X37" s="143"/>
      <c r="Y37" s="143"/>
      <c r="Z37" s="525" t="s">
        <v>97</v>
      </c>
      <c r="AA37" s="526">
        <v>0</v>
      </c>
      <c r="AB37" s="527">
        <v>0</v>
      </c>
      <c r="AC37" s="527">
        <v>0</v>
      </c>
      <c r="AD37" s="527">
        <v>0</v>
      </c>
      <c r="AE37" s="527">
        <v>0</v>
      </c>
      <c r="AF37" s="527">
        <v>0</v>
      </c>
      <c r="AG37" s="527">
        <v>0</v>
      </c>
      <c r="AH37" s="527">
        <v>0</v>
      </c>
      <c r="AI37" s="527">
        <v>0</v>
      </c>
      <c r="AJ37" s="527">
        <v>0</v>
      </c>
      <c r="AK37" s="527">
        <v>0</v>
      </c>
      <c r="AL37" s="527">
        <v>0</v>
      </c>
      <c r="AM37" s="527">
        <v>0</v>
      </c>
      <c r="AN37" s="527">
        <v>0</v>
      </c>
      <c r="AO37" s="527">
        <v>0</v>
      </c>
      <c r="AP37" s="527">
        <v>0</v>
      </c>
      <c r="AQ37" s="527">
        <v>0</v>
      </c>
      <c r="AR37" s="527">
        <v>0</v>
      </c>
      <c r="AS37" s="527">
        <v>0</v>
      </c>
      <c r="AT37" s="527">
        <v>0</v>
      </c>
      <c r="AU37" s="527">
        <v>0</v>
      </c>
      <c r="AV37" s="527">
        <v>0</v>
      </c>
      <c r="AW37" s="527">
        <v>0</v>
      </c>
      <c r="AX37" s="527">
        <v>0</v>
      </c>
      <c r="AY37" s="527">
        <v>0</v>
      </c>
      <c r="AZ37" s="527">
        <v>0</v>
      </c>
      <c r="BA37" s="527">
        <v>0</v>
      </c>
      <c r="BB37" s="527">
        <v>0</v>
      </c>
      <c r="BC37" s="527">
        <v>0</v>
      </c>
      <c r="BD37" s="527">
        <v>0</v>
      </c>
      <c r="BE37" s="527">
        <v>0</v>
      </c>
      <c r="BF37" s="527">
        <v>0</v>
      </c>
    </row>
    <row r="38" spans="24:58" ht="15" customHeight="1">
      <c r="X38" s="143"/>
      <c r="Y38" s="143"/>
      <c r="Z38" s="525" t="s">
        <v>98</v>
      </c>
      <c r="AA38" s="526">
        <v>-4.1388134731943943E-2</v>
      </c>
      <c r="AB38" s="527">
        <v>-3.674708515277797E-2</v>
      </c>
      <c r="AC38" s="527">
        <v>-4.9226725505957886E-2</v>
      </c>
      <c r="AD38" s="527">
        <v>-4.1017773734937958E-2</v>
      </c>
      <c r="AE38" s="527">
        <v>-3.0027790232439983E-2</v>
      </c>
      <c r="AF38" s="527">
        <v>-2.3523985184699996E-2</v>
      </c>
      <c r="AG38" s="527">
        <v>-3.3946498986400002E-2</v>
      </c>
      <c r="AH38" s="527">
        <v>-2.7755173808362021E-2</v>
      </c>
      <c r="AI38" s="527">
        <v>-1.7844986201041999E-2</v>
      </c>
      <c r="AJ38" s="527">
        <v>0</v>
      </c>
      <c r="AK38" s="527">
        <v>0</v>
      </c>
      <c r="AL38" s="527">
        <v>0</v>
      </c>
      <c r="AM38" s="527">
        <v>0</v>
      </c>
      <c r="AN38" s="527">
        <v>0</v>
      </c>
      <c r="AO38" s="527">
        <v>0</v>
      </c>
      <c r="AP38" s="527">
        <v>0</v>
      </c>
      <c r="AQ38" s="527">
        <v>0</v>
      </c>
      <c r="AR38" s="527">
        <v>0</v>
      </c>
      <c r="AS38" s="527">
        <v>0</v>
      </c>
      <c r="AT38" s="527">
        <v>0</v>
      </c>
      <c r="AU38" s="527">
        <v>0</v>
      </c>
      <c r="AV38" s="527">
        <v>0</v>
      </c>
      <c r="AW38" s="527">
        <v>0</v>
      </c>
      <c r="AX38" s="527">
        <v>0</v>
      </c>
      <c r="AY38" s="527">
        <v>0</v>
      </c>
      <c r="AZ38" s="527">
        <v>0</v>
      </c>
      <c r="BA38" s="527">
        <v>0</v>
      </c>
      <c r="BB38" s="527">
        <v>0</v>
      </c>
      <c r="BC38" s="527">
        <v>0</v>
      </c>
      <c r="BD38" s="527">
        <v>0</v>
      </c>
      <c r="BE38" s="527">
        <v>0</v>
      </c>
      <c r="BF38" s="527">
        <v>0</v>
      </c>
    </row>
    <row r="39" spans="24:58" ht="15" customHeight="1">
      <c r="X39" s="143"/>
      <c r="Y39" s="143"/>
      <c r="Z39" s="528" t="s">
        <v>99</v>
      </c>
      <c r="AA39" s="529">
        <v>0</v>
      </c>
      <c r="AB39" s="530">
        <v>0</v>
      </c>
      <c r="AC39" s="530">
        <v>0</v>
      </c>
      <c r="AD39" s="530">
        <v>0</v>
      </c>
      <c r="AE39" s="530">
        <v>0</v>
      </c>
      <c r="AF39" s="530">
        <v>0</v>
      </c>
      <c r="AG39" s="530">
        <v>0</v>
      </c>
      <c r="AH39" s="530">
        <v>0</v>
      </c>
      <c r="AI39" s="530">
        <v>0</v>
      </c>
      <c r="AJ39" s="530">
        <v>0</v>
      </c>
      <c r="AK39" s="530">
        <v>0</v>
      </c>
      <c r="AL39" s="530">
        <v>0</v>
      </c>
      <c r="AM39" s="530">
        <v>0</v>
      </c>
      <c r="AN39" s="530">
        <v>0</v>
      </c>
      <c r="AO39" s="530">
        <v>0</v>
      </c>
      <c r="AP39" s="530">
        <v>0</v>
      </c>
      <c r="AQ39" s="530">
        <v>0</v>
      </c>
      <c r="AR39" s="530">
        <v>0</v>
      </c>
      <c r="AS39" s="530">
        <v>0</v>
      </c>
      <c r="AT39" s="530">
        <v>0</v>
      </c>
      <c r="AU39" s="530">
        <v>0</v>
      </c>
      <c r="AV39" s="530">
        <v>0</v>
      </c>
      <c r="AW39" s="530">
        <v>0</v>
      </c>
      <c r="AX39" s="530">
        <v>0</v>
      </c>
      <c r="AY39" s="530">
        <v>0</v>
      </c>
      <c r="AZ39" s="530">
        <v>0</v>
      </c>
      <c r="BA39" s="530">
        <v>0</v>
      </c>
      <c r="BB39" s="530">
        <v>0</v>
      </c>
      <c r="BC39" s="530">
        <v>0</v>
      </c>
      <c r="BD39" s="530">
        <v>0</v>
      </c>
      <c r="BE39" s="530">
        <v>0</v>
      </c>
      <c r="BF39" s="530">
        <v>0</v>
      </c>
    </row>
    <row r="40" spans="24:58" s="518" customFormat="1" ht="26">
      <c r="X40" s="540"/>
      <c r="Y40" s="522"/>
      <c r="Z40" s="541" t="s">
        <v>511</v>
      </c>
      <c r="AA40" s="533">
        <v>1.1032147727885995</v>
      </c>
      <c r="AB40" s="534">
        <v>1.1067789140210393</v>
      </c>
      <c r="AC40" s="534">
        <v>0.53534555008185036</v>
      </c>
      <c r="AD40" s="534">
        <v>0.50953191235468998</v>
      </c>
      <c r="AE40" s="534">
        <v>-6.0676858322136137E-3</v>
      </c>
      <c r="AF40" s="534">
        <v>0.39795612415593573</v>
      </c>
      <c r="AG40" s="534">
        <v>0.8414550075393642</v>
      </c>
      <c r="AH40" s="534">
        <v>0.89248014889987537</v>
      </c>
      <c r="AI40" s="534">
        <v>-2.2931877734601046E-2</v>
      </c>
      <c r="AJ40" s="534">
        <v>0.24272460831537004</v>
      </c>
      <c r="AK40" s="534">
        <v>0.3867843229806962</v>
      </c>
      <c r="AL40" s="534">
        <v>0.48907427957174571</v>
      </c>
      <c r="AM40" s="534">
        <v>0.4865134172705935</v>
      </c>
      <c r="AN40" s="534">
        <v>0.53996604445639318</v>
      </c>
      <c r="AO40" s="534">
        <v>0.88410656904677221</v>
      </c>
      <c r="AP40" s="534">
        <v>0.82330454479674553</v>
      </c>
      <c r="AQ40" s="534">
        <v>0.91662193455841612</v>
      </c>
      <c r="AR40" s="534">
        <v>0.81291316309061568</v>
      </c>
      <c r="AS40" s="534">
        <v>1.1553117842312703</v>
      </c>
      <c r="AT40" s="534">
        <v>1.1563377248297035</v>
      </c>
      <c r="AU40" s="534">
        <v>1.4851404798288199</v>
      </c>
      <c r="AV40" s="534">
        <v>1.1814528146555614</v>
      </c>
      <c r="AW40" s="534">
        <v>1.409718551584259</v>
      </c>
      <c r="AX40" s="534">
        <v>1.1707595251929563</v>
      </c>
      <c r="AY40" s="534">
        <v>1.3296872087538483</v>
      </c>
      <c r="AZ40" s="534">
        <v>1.2469801451891254</v>
      </c>
      <c r="BA40" s="534">
        <v>1.2275429166735485</v>
      </c>
      <c r="BB40" s="534">
        <v>1.9366073417571725</v>
      </c>
      <c r="BC40" s="534">
        <v>2.0801847765960635</v>
      </c>
      <c r="BD40" s="534">
        <v>1.900785359887613</v>
      </c>
      <c r="BE40" s="534">
        <v>1.3280698461029232</v>
      </c>
      <c r="BF40" s="534">
        <v>1.812526978908497</v>
      </c>
    </row>
    <row r="41" spans="24:58" ht="15" customHeight="1">
      <c r="X41" s="143"/>
      <c r="Y41" s="143"/>
      <c r="Z41" s="525" t="s">
        <v>97</v>
      </c>
      <c r="AA41" s="526">
        <v>1.1032147727885995</v>
      </c>
      <c r="AB41" s="527">
        <v>1.1067789140210393</v>
      </c>
      <c r="AC41" s="527">
        <v>0.53534555008185036</v>
      </c>
      <c r="AD41" s="527">
        <v>0.50953191235468998</v>
      </c>
      <c r="AE41" s="527">
        <v>-6.0676858322136137E-3</v>
      </c>
      <c r="AF41" s="527">
        <v>0.39795612415593573</v>
      </c>
      <c r="AG41" s="527">
        <v>0.8414550075393642</v>
      </c>
      <c r="AH41" s="527">
        <v>0.89248014889987537</v>
      </c>
      <c r="AI41" s="527">
        <v>-2.2931877734601046E-2</v>
      </c>
      <c r="AJ41" s="527">
        <v>0.24272460831537004</v>
      </c>
      <c r="AK41" s="527">
        <v>0.3867843229806962</v>
      </c>
      <c r="AL41" s="527">
        <v>0.48907427957174571</v>
      </c>
      <c r="AM41" s="527">
        <v>0.4865134172705935</v>
      </c>
      <c r="AN41" s="527">
        <v>0.53996604445639318</v>
      </c>
      <c r="AO41" s="527">
        <v>0.88410656904677221</v>
      </c>
      <c r="AP41" s="527">
        <v>0.82330454479674553</v>
      </c>
      <c r="AQ41" s="527">
        <v>0.91662193455841612</v>
      </c>
      <c r="AR41" s="527">
        <v>0.81291316309061568</v>
      </c>
      <c r="AS41" s="527">
        <v>1.1553117842312703</v>
      </c>
      <c r="AT41" s="527">
        <v>1.1563377248297035</v>
      </c>
      <c r="AU41" s="527">
        <v>1.4851404798288199</v>
      </c>
      <c r="AV41" s="527">
        <v>1.1814528146555614</v>
      </c>
      <c r="AW41" s="527">
        <v>1.409718551584259</v>
      </c>
      <c r="AX41" s="527">
        <v>1.1707595251929563</v>
      </c>
      <c r="AY41" s="527">
        <v>1.3296872087538483</v>
      </c>
      <c r="AZ41" s="527">
        <v>1.2469801451891254</v>
      </c>
      <c r="BA41" s="527">
        <v>1.2275429166735485</v>
      </c>
      <c r="BB41" s="527">
        <v>1.9366073417571725</v>
      </c>
      <c r="BC41" s="527">
        <v>2.0801847765960635</v>
      </c>
      <c r="BD41" s="527">
        <v>1.900785359887613</v>
      </c>
      <c r="BE41" s="527">
        <v>1.3280698461029232</v>
      </c>
      <c r="BF41" s="527">
        <v>1.812526978908497</v>
      </c>
    </row>
    <row r="42" spans="24:58" ht="15" customHeight="1">
      <c r="X42" s="143"/>
      <c r="Y42" s="143"/>
      <c r="Z42" s="525" t="s">
        <v>98</v>
      </c>
      <c r="AA42" s="526">
        <v>0</v>
      </c>
      <c r="AB42" s="527">
        <v>0</v>
      </c>
      <c r="AC42" s="527">
        <v>0</v>
      </c>
      <c r="AD42" s="527">
        <v>0</v>
      </c>
      <c r="AE42" s="527">
        <v>0</v>
      </c>
      <c r="AF42" s="527">
        <v>0</v>
      </c>
      <c r="AG42" s="527">
        <v>0</v>
      </c>
      <c r="AH42" s="527">
        <v>0</v>
      </c>
      <c r="AI42" s="527">
        <v>0</v>
      </c>
      <c r="AJ42" s="527">
        <v>0</v>
      </c>
      <c r="AK42" s="527">
        <v>0</v>
      </c>
      <c r="AL42" s="527">
        <v>0</v>
      </c>
      <c r="AM42" s="527">
        <v>0</v>
      </c>
      <c r="AN42" s="527">
        <v>0</v>
      </c>
      <c r="AO42" s="527">
        <v>0</v>
      </c>
      <c r="AP42" s="527">
        <v>0</v>
      </c>
      <c r="AQ42" s="527">
        <v>0</v>
      </c>
      <c r="AR42" s="527">
        <v>0</v>
      </c>
      <c r="AS42" s="527">
        <v>0</v>
      </c>
      <c r="AT42" s="527">
        <v>0</v>
      </c>
      <c r="AU42" s="527">
        <v>0</v>
      </c>
      <c r="AV42" s="527">
        <v>0</v>
      </c>
      <c r="AW42" s="527">
        <v>0</v>
      </c>
      <c r="AX42" s="527">
        <v>0</v>
      </c>
      <c r="AY42" s="527">
        <v>0</v>
      </c>
      <c r="AZ42" s="527">
        <v>0</v>
      </c>
      <c r="BA42" s="527">
        <v>0</v>
      </c>
      <c r="BB42" s="527">
        <v>0</v>
      </c>
      <c r="BC42" s="527">
        <v>0</v>
      </c>
      <c r="BD42" s="527">
        <v>0</v>
      </c>
      <c r="BE42" s="527">
        <v>0</v>
      </c>
      <c r="BF42" s="527">
        <v>0</v>
      </c>
    </row>
    <row r="43" spans="24:58" ht="15" customHeight="1">
      <c r="X43" s="143"/>
      <c r="Y43" s="143"/>
      <c r="Z43" s="528" t="s">
        <v>99</v>
      </c>
      <c r="AA43" s="529">
        <v>0</v>
      </c>
      <c r="AB43" s="530">
        <v>0</v>
      </c>
      <c r="AC43" s="530">
        <v>0</v>
      </c>
      <c r="AD43" s="530">
        <v>0</v>
      </c>
      <c r="AE43" s="530">
        <v>0</v>
      </c>
      <c r="AF43" s="530">
        <v>0</v>
      </c>
      <c r="AG43" s="530">
        <v>0</v>
      </c>
      <c r="AH43" s="530">
        <v>0</v>
      </c>
      <c r="AI43" s="530">
        <v>0</v>
      </c>
      <c r="AJ43" s="530">
        <v>0</v>
      </c>
      <c r="AK43" s="530">
        <v>0</v>
      </c>
      <c r="AL43" s="530">
        <v>0</v>
      </c>
      <c r="AM43" s="530">
        <v>0</v>
      </c>
      <c r="AN43" s="530">
        <v>0</v>
      </c>
      <c r="AO43" s="530">
        <v>0</v>
      </c>
      <c r="AP43" s="530">
        <v>0</v>
      </c>
      <c r="AQ43" s="530">
        <v>0</v>
      </c>
      <c r="AR43" s="530">
        <v>0</v>
      </c>
      <c r="AS43" s="530">
        <v>0</v>
      </c>
      <c r="AT43" s="530">
        <v>0</v>
      </c>
      <c r="AU43" s="530">
        <v>0</v>
      </c>
      <c r="AV43" s="530">
        <v>0</v>
      </c>
      <c r="AW43" s="530">
        <v>0</v>
      </c>
      <c r="AX43" s="530">
        <v>0</v>
      </c>
      <c r="AY43" s="530">
        <v>0</v>
      </c>
      <c r="AZ43" s="530">
        <v>0</v>
      </c>
      <c r="BA43" s="530">
        <v>0</v>
      </c>
      <c r="BB43" s="530">
        <v>0</v>
      </c>
      <c r="BC43" s="530">
        <v>0</v>
      </c>
      <c r="BD43" s="530">
        <v>0</v>
      </c>
      <c r="BE43" s="530">
        <v>0</v>
      </c>
      <c r="BF43" s="530">
        <v>0</v>
      </c>
    </row>
    <row r="44" spans="24:58" ht="15" customHeight="1">
      <c r="X44" s="143"/>
      <c r="Y44" s="143"/>
      <c r="Z44" s="522" t="s">
        <v>108</v>
      </c>
      <c r="AA44" s="533">
        <v>-3.2636752474491006E-4</v>
      </c>
      <c r="AB44" s="534">
        <v>-3.4022735106615674E-4</v>
      </c>
      <c r="AC44" s="534">
        <v>-3.4248306797417174E-4</v>
      </c>
      <c r="AD44" s="534">
        <v>-3.49909675800518E-4</v>
      </c>
      <c r="AE44" s="534">
        <v>-3.314019588915471E-4</v>
      </c>
      <c r="AF44" s="534">
        <v>-3.4281250355525116E-4</v>
      </c>
      <c r="AG44" s="534">
        <v>-3.3563182200229368E-4</v>
      </c>
      <c r="AH44" s="534">
        <v>-2.768424993158381E-4</v>
      </c>
      <c r="AI44" s="534">
        <v>-2.6248558951374437E-4</v>
      </c>
      <c r="AJ44" s="534">
        <v>-2.5376874862816594E-4</v>
      </c>
      <c r="AK44" s="534">
        <v>-2.5273145978477863E-4</v>
      </c>
      <c r="AL44" s="534">
        <v>-2.5374503442632577E-4</v>
      </c>
      <c r="AM44" s="534">
        <v>-2.378973488240869E-4</v>
      </c>
      <c r="AN44" s="534">
        <v>-2.1161953405953682E-4</v>
      </c>
      <c r="AO44" s="534">
        <v>-1.9811442165231102E-4</v>
      </c>
      <c r="AP44" s="534">
        <v>-1.9903801744385418E-4</v>
      </c>
      <c r="AQ44" s="534">
        <v>-2.2030265285752647E-4</v>
      </c>
      <c r="AR44" s="534">
        <v>-3.2171687020422725E-4</v>
      </c>
      <c r="AS44" s="534">
        <v>-3.3078309043708032E-4</v>
      </c>
      <c r="AT44" s="534">
        <v>-3.19350843557307E-4</v>
      </c>
      <c r="AU44" s="534">
        <v>-3.1268388690523351E-4</v>
      </c>
      <c r="AV44" s="534">
        <v>-3.0820591770748252E-4</v>
      </c>
      <c r="AW44" s="534">
        <v>-3.129421854882821E-4</v>
      </c>
      <c r="AX44" s="534">
        <v>-2.7517764409465899E-4</v>
      </c>
      <c r="AY44" s="534">
        <v>-2.6550128988022455E-4</v>
      </c>
      <c r="AZ44" s="534">
        <v>-2.5387016827342753E-4</v>
      </c>
      <c r="BA44" s="534">
        <v>-2.5398150197194504E-4</v>
      </c>
      <c r="BB44" s="534">
        <v>-2.5282774947830452E-4</v>
      </c>
      <c r="BC44" s="534">
        <v>-2.3421124063012635E-4</v>
      </c>
      <c r="BD44" s="534">
        <v>-2.2943324452800575E-4</v>
      </c>
      <c r="BE44" s="534">
        <v>-2.3279556828151727E-4</v>
      </c>
      <c r="BF44" s="534">
        <v>-2.2444491042529079E-4</v>
      </c>
    </row>
    <row r="45" spans="24:58" ht="15" customHeight="1">
      <c r="X45" s="143"/>
      <c r="Y45" s="143"/>
      <c r="Z45" s="525" t="s">
        <v>97</v>
      </c>
      <c r="AA45" s="526">
        <v>9.7428137307591083</v>
      </c>
      <c r="AB45" s="527">
        <v>10.285278723240483</v>
      </c>
      <c r="AC45" s="527">
        <v>10.498141421458406</v>
      </c>
      <c r="AD45" s="527">
        <v>10.806582976172413</v>
      </c>
      <c r="AE45" s="527">
        <v>10.243358723823299</v>
      </c>
      <c r="AF45" s="527">
        <v>10.918252646721593</v>
      </c>
      <c r="AG45" s="527">
        <v>10.32611837689605</v>
      </c>
      <c r="AH45" s="527">
        <v>9.6513665108057474</v>
      </c>
      <c r="AI45" s="527">
        <v>9.1353992032340798</v>
      </c>
      <c r="AJ45" s="527">
        <v>9.319331026681466</v>
      </c>
      <c r="AK45" s="527">
        <v>8.9870941970178837</v>
      </c>
      <c r="AL45" s="527">
        <v>8.3126601276515668</v>
      </c>
      <c r="AM45" s="527">
        <v>8.0209759387339563</v>
      </c>
      <c r="AN45" s="527">
        <v>6.9618818212299773</v>
      </c>
      <c r="AO45" s="527">
        <v>6.5465916551850265</v>
      </c>
      <c r="AP45" s="527">
        <v>5.9138448183286441</v>
      </c>
      <c r="AQ45" s="527">
        <v>4.4421749313560044</v>
      </c>
      <c r="AR45" s="527">
        <v>4.3505602349854149</v>
      </c>
      <c r="AS45" s="527">
        <v>4.1076631514888149</v>
      </c>
      <c r="AT45" s="527">
        <v>4.1310362588036007</v>
      </c>
      <c r="AU45" s="527">
        <v>4.3733470740343661</v>
      </c>
      <c r="AV45" s="527">
        <v>4.6285180715727199</v>
      </c>
      <c r="AW45" s="527">
        <v>4.669684050368069</v>
      </c>
      <c r="AX45" s="527">
        <v>4.6965148096548752</v>
      </c>
      <c r="AY45" s="527">
        <v>4.8531542567868309</v>
      </c>
      <c r="AZ45" s="527">
        <v>4.0914241895170891</v>
      </c>
      <c r="BA45" s="527">
        <v>4.1716303083994202</v>
      </c>
      <c r="BB45" s="527">
        <v>4.5889106054122699</v>
      </c>
      <c r="BC45" s="527">
        <v>4.6002061057164116</v>
      </c>
      <c r="BD45" s="527">
        <v>4.6183620779166734</v>
      </c>
      <c r="BE45" s="527">
        <v>4.607226521728955</v>
      </c>
      <c r="BF45" s="527">
        <v>5.2389476333908824</v>
      </c>
    </row>
    <row r="46" spans="24:58" ht="15" customHeight="1">
      <c r="X46" s="143"/>
      <c r="Y46" s="143"/>
      <c r="Z46" s="525" t="s">
        <v>98</v>
      </c>
      <c r="AA46" s="526">
        <v>0.7728246651766667</v>
      </c>
      <c r="AB46" s="527">
        <v>0.64768993520000007</v>
      </c>
      <c r="AC46" s="527">
        <v>0.6195011273733334</v>
      </c>
      <c r="AD46" s="527">
        <v>0.60788013285999998</v>
      </c>
      <c r="AE46" s="527">
        <v>0.48909917980000006</v>
      </c>
      <c r="AF46" s="527">
        <v>0.49182005102999982</v>
      </c>
      <c r="AG46" s="527">
        <v>0.48145615132999992</v>
      </c>
      <c r="AH46" s="527">
        <v>0.38836198606333328</v>
      </c>
      <c r="AI46" s="527">
        <v>0.37106806711333329</v>
      </c>
      <c r="AJ46" s="527">
        <v>0.39217642823333332</v>
      </c>
      <c r="AK46" s="527">
        <v>0.38575680656333333</v>
      </c>
      <c r="AL46" s="527">
        <v>0.31292187105666669</v>
      </c>
      <c r="AM46" s="527">
        <v>0.31738674172333331</v>
      </c>
      <c r="AN46" s="527">
        <v>0.22984549741999999</v>
      </c>
      <c r="AO46" s="527">
        <v>0.11008376379000001</v>
      </c>
      <c r="AP46" s="527">
        <v>8.035558299999998E-2</v>
      </c>
      <c r="AQ46" s="527">
        <v>0</v>
      </c>
      <c r="AR46" s="527">
        <v>0</v>
      </c>
      <c r="AS46" s="527">
        <v>0</v>
      </c>
      <c r="AT46" s="527">
        <v>0</v>
      </c>
      <c r="AU46" s="527">
        <v>0</v>
      </c>
      <c r="AV46" s="527">
        <v>0</v>
      </c>
      <c r="AW46" s="527">
        <v>0</v>
      </c>
      <c r="AX46" s="527">
        <v>0</v>
      </c>
      <c r="AY46" s="527">
        <v>0</v>
      </c>
      <c r="AZ46" s="527">
        <v>0</v>
      </c>
      <c r="BA46" s="527">
        <v>0</v>
      </c>
      <c r="BB46" s="527">
        <v>0</v>
      </c>
      <c r="BC46" s="527">
        <v>0</v>
      </c>
      <c r="BD46" s="527">
        <v>0</v>
      </c>
      <c r="BE46" s="527">
        <v>0</v>
      </c>
      <c r="BF46" s="527">
        <v>0</v>
      </c>
    </row>
    <row r="47" spans="24:58" ht="15" customHeight="1">
      <c r="X47" s="143"/>
      <c r="Y47" s="143"/>
      <c r="Z47" s="525" t="s">
        <v>99</v>
      </c>
      <c r="AA47" s="526">
        <v>-10.515964763460518</v>
      </c>
      <c r="AB47" s="527">
        <v>-10.933308885791549</v>
      </c>
      <c r="AC47" s="527">
        <v>-11.117985031899714</v>
      </c>
      <c r="AD47" s="527">
        <v>-11.414813018708214</v>
      </c>
      <c r="AE47" s="527">
        <v>-10.732789305582191</v>
      </c>
      <c r="AF47" s="527">
        <v>-11.410415510255149</v>
      </c>
      <c r="AG47" s="527">
        <v>-10.807910160048049</v>
      </c>
      <c r="AH47" s="527">
        <v>-10.040005339368397</v>
      </c>
      <c r="AI47" s="527">
        <v>-9.5067297559369273</v>
      </c>
      <c r="AJ47" s="527">
        <v>-9.7117612236634265</v>
      </c>
      <c r="AK47" s="527">
        <v>-9.3731037350410009</v>
      </c>
      <c r="AL47" s="527">
        <v>-8.6258357437426607</v>
      </c>
      <c r="AM47" s="527">
        <v>-8.3386005778061136</v>
      </c>
      <c r="AN47" s="527">
        <v>-7.1919389381840375</v>
      </c>
      <c r="AO47" s="527">
        <v>-6.6568735333966798</v>
      </c>
      <c r="AP47" s="527">
        <v>-5.9943994393460871</v>
      </c>
      <c r="AQ47" s="527">
        <v>-4.4423952340088615</v>
      </c>
      <c r="AR47" s="527">
        <v>-4.3508819518556194</v>
      </c>
      <c r="AS47" s="527">
        <v>-4.1079939345792518</v>
      </c>
      <c r="AT47" s="527">
        <v>-4.1313556096471586</v>
      </c>
      <c r="AU47" s="527">
        <v>-4.3736597579212724</v>
      </c>
      <c r="AV47" s="527">
        <v>-4.6288262774904272</v>
      </c>
      <c r="AW47" s="527">
        <v>-4.6699969925535569</v>
      </c>
      <c r="AX47" s="527">
        <v>-4.6967899872989705</v>
      </c>
      <c r="AY47" s="527">
        <v>-4.8534197580767113</v>
      </c>
      <c r="AZ47" s="527">
        <v>-4.0916780596853624</v>
      </c>
      <c r="BA47" s="527">
        <v>-4.1718842899013913</v>
      </c>
      <c r="BB47" s="527">
        <v>-4.5891634331617475</v>
      </c>
      <c r="BC47" s="527">
        <v>-4.6004403169570418</v>
      </c>
      <c r="BD47" s="527">
        <v>-4.6185915111612008</v>
      </c>
      <c r="BE47" s="527">
        <v>-4.607459317297236</v>
      </c>
      <c r="BF47" s="527">
        <v>-5.2391720783013076</v>
      </c>
    </row>
    <row r="48" spans="24:58" ht="15" customHeight="1">
      <c r="X48" s="143"/>
      <c r="Y48" s="143"/>
      <c r="Z48" s="542" t="s">
        <v>109</v>
      </c>
      <c r="AA48" s="543">
        <v>-0.43787560935692987</v>
      </c>
      <c r="AB48" s="544">
        <v>-0.44065436916928241</v>
      </c>
      <c r="AC48" s="544">
        <v>-0.48317999332209904</v>
      </c>
      <c r="AD48" s="544">
        <v>-0.22566116929995272</v>
      </c>
      <c r="AE48" s="544">
        <v>-0.71857971168730317</v>
      </c>
      <c r="AF48" s="544">
        <v>-0.54899959038889801</v>
      </c>
      <c r="AG48" s="544">
        <v>-0.66698952454947213</v>
      </c>
      <c r="AH48" s="544">
        <v>-0.7134834970918581</v>
      </c>
      <c r="AI48" s="544">
        <v>-0.76873490584524029</v>
      </c>
      <c r="AJ48" s="544">
        <v>4.4874519345433432</v>
      </c>
      <c r="AK48" s="544">
        <v>2.1853884218535571</v>
      </c>
      <c r="AL48" s="544">
        <v>0.7141893894204403</v>
      </c>
      <c r="AM48" s="544">
        <v>1.8697706125574909</v>
      </c>
      <c r="AN48" s="544">
        <v>2.4728988017413762</v>
      </c>
      <c r="AO48" s="544">
        <v>1.7835100961357955</v>
      </c>
      <c r="AP48" s="544">
        <v>2.8179433310451172</v>
      </c>
      <c r="AQ48" s="544">
        <v>-1.3036059071903063</v>
      </c>
      <c r="AR48" s="544">
        <v>1.170601068601417</v>
      </c>
      <c r="AS48" s="544">
        <v>1.4702053581205412</v>
      </c>
      <c r="AT48" s="544">
        <v>1.5117679480463997</v>
      </c>
      <c r="AU48" s="544">
        <v>2.6681303755968826</v>
      </c>
      <c r="AV48" s="544">
        <v>-3.8711087225463592</v>
      </c>
      <c r="AW48" s="544">
        <v>-5.6031443218346801</v>
      </c>
      <c r="AX48" s="544">
        <v>-1.1429986155324594</v>
      </c>
      <c r="AY48" s="544">
        <v>-4.5038216841576757</v>
      </c>
      <c r="AZ48" s="544">
        <v>-0.89654788535282415</v>
      </c>
      <c r="BA48" s="544">
        <v>-2.1172722305950695</v>
      </c>
      <c r="BB48" s="544">
        <v>-0.8256595238093728</v>
      </c>
      <c r="BC48" s="544">
        <v>-6.6248654861677343</v>
      </c>
      <c r="BD48" s="544">
        <v>-7.1032806100421473</v>
      </c>
      <c r="BE48" s="544">
        <v>-9.3109394374616432</v>
      </c>
      <c r="BF48" s="544">
        <v>-3.319317593416458</v>
      </c>
    </row>
    <row r="49" spans="24:58" ht="15" customHeight="1">
      <c r="X49" s="143"/>
      <c r="Y49" s="143"/>
      <c r="Z49" s="525" t="s">
        <v>97</v>
      </c>
      <c r="AA49" s="526">
        <v>-0.53458423347405681</v>
      </c>
      <c r="AB49" s="527">
        <v>-0.5381430087032737</v>
      </c>
      <c r="AC49" s="527">
        <v>-0.57658426958070863</v>
      </c>
      <c r="AD49" s="527">
        <v>-0.3210570282190861</v>
      </c>
      <c r="AE49" s="527">
        <v>-0.79710811865348286</v>
      </c>
      <c r="AF49" s="527">
        <v>-0.63452949715403095</v>
      </c>
      <c r="AG49" s="527">
        <v>-0.7530003779281913</v>
      </c>
      <c r="AH49" s="527">
        <v>-0.7933929910736387</v>
      </c>
      <c r="AI49" s="527">
        <v>-0.82032134545399249</v>
      </c>
      <c r="AJ49" s="527">
        <v>4.4398335318206659</v>
      </c>
      <c r="AK49" s="527">
        <v>2.1392710509377357</v>
      </c>
      <c r="AL49" s="527">
        <v>0.67552900062157817</v>
      </c>
      <c r="AM49" s="527">
        <v>1.833374149117297</v>
      </c>
      <c r="AN49" s="527">
        <v>2.4375836324515197</v>
      </c>
      <c r="AO49" s="527">
        <v>1.7494624690876912</v>
      </c>
      <c r="AP49" s="527">
        <v>2.7862464097299484</v>
      </c>
      <c r="AQ49" s="527">
        <v>-1.3181202645111405</v>
      </c>
      <c r="AR49" s="527">
        <v>1.1565503876851755</v>
      </c>
      <c r="AS49" s="527">
        <v>1.4496056180271744</v>
      </c>
      <c r="AT49" s="527">
        <v>1.4796667214823562</v>
      </c>
      <c r="AU49" s="527">
        <v>2.6189758014511759</v>
      </c>
      <c r="AV49" s="527">
        <v>-3.9241327767625256</v>
      </c>
      <c r="AW49" s="527">
        <v>-5.6596127903412441</v>
      </c>
      <c r="AX49" s="527">
        <v>-1.2040783523284795</v>
      </c>
      <c r="AY49" s="527">
        <v>-4.5641875645299939</v>
      </c>
      <c r="AZ49" s="527">
        <v>-0.93855199725360605</v>
      </c>
      <c r="BA49" s="527">
        <v>-2.1719335689862049</v>
      </c>
      <c r="BB49" s="527">
        <v>-0.88896864427743272</v>
      </c>
      <c r="BC49" s="527">
        <v>-6.4282968473422422</v>
      </c>
      <c r="BD49" s="527">
        <v>-6.77655011046242</v>
      </c>
      <c r="BE49" s="527">
        <v>-9.0450630015327338</v>
      </c>
      <c r="BF49" s="527">
        <v>-3.0620001313301213</v>
      </c>
    </row>
    <row r="50" spans="24:58" ht="15" customHeight="1">
      <c r="X50" s="143"/>
      <c r="Y50" s="143"/>
      <c r="Z50" s="525" t="s">
        <v>98</v>
      </c>
      <c r="AA50" s="526">
        <v>0</v>
      </c>
      <c r="AB50" s="527">
        <v>0</v>
      </c>
      <c r="AC50" s="527">
        <v>0</v>
      </c>
      <c r="AD50" s="527">
        <v>0</v>
      </c>
      <c r="AE50" s="527">
        <v>0</v>
      </c>
      <c r="AF50" s="527">
        <v>0</v>
      </c>
      <c r="AG50" s="527">
        <v>0</v>
      </c>
      <c r="AH50" s="527">
        <v>0</v>
      </c>
      <c r="AI50" s="527">
        <v>0</v>
      </c>
      <c r="AJ50" s="527">
        <v>0</v>
      </c>
      <c r="AK50" s="527">
        <v>0</v>
      </c>
      <c r="AL50" s="527">
        <v>0</v>
      </c>
      <c r="AM50" s="527">
        <v>0</v>
      </c>
      <c r="AN50" s="527">
        <v>0</v>
      </c>
      <c r="AO50" s="527">
        <v>0</v>
      </c>
      <c r="AP50" s="527">
        <v>0</v>
      </c>
      <c r="AQ50" s="527">
        <v>0</v>
      </c>
      <c r="AR50" s="527">
        <v>0</v>
      </c>
      <c r="AS50" s="527">
        <v>0</v>
      </c>
      <c r="AT50" s="527">
        <v>0</v>
      </c>
      <c r="AU50" s="527">
        <v>0</v>
      </c>
      <c r="AV50" s="527">
        <v>0</v>
      </c>
      <c r="AW50" s="527">
        <v>0</v>
      </c>
      <c r="AX50" s="527">
        <v>0</v>
      </c>
      <c r="AY50" s="527">
        <v>0</v>
      </c>
      <c r="AZ50" s="527">
        <v>0</v>
      </c>
      <c r="BA50" s="527">
        <v>0</v>
      </c>
      <c r="BB50" s="527">
        <v>0</v>
      </c>
      <c r="BC50" s="527">
        <v>0</v>
      </c>
      <c r="BD50" s="527">
        <v>0</v>
      </c>
      <c r="BE50" s="527">
        <v>0</v>
      </c>
      <c r="BF50" s="527">
        <v>0</v>
      </c>
    </row>
    <row r="51" spans="24:58" ht="15" customHeight="1">
      <c r="X51" s="143"/>
      <c r="Y51" s="143"/>
      <c r="Z51" s="525" t="s">
        <v>99</v>
      </c>
      <c r="AA51" s="526">
        <v>9.6708624117126898E-2</v>
      </c>
      <c r="AB51" s="527">
        <v>9.7488639533991311E-2</v>
      </c>
      <c r="AC51" s="527">
        <v>9.3404276258609684E-2</v>
      </c>
      <c r="AD51" s="527">
        <v>9.5395858919133353E-2</v>
      </c>
      <c r="AE51" s="527">
        <v>7.8528406966179728E-2</v>
      </c>
      <c r="AF51" s="527">
        <v>8.552990676513289E-2</v>
      </c>
      <c r="AG51" s="527">
        <v>8.6010853378719165E-2</v>
      </c>
      <c r="AH51" s="527">
        <v>7.9909493981780544E-2</v>
      </c>
      <c r="AI51" s="527">
        <v>5.1586439608752199E-2</v>
      </c>
      <c r="AJ51" s="527">
        <v>4.7618402722678414E-2</v>
      </c>
      <c r="AK51" s="527">
        <v>4.6117370915821493E-2</v>
      </c>
      <c r="AL51" s="527">
        <v>3.8660388798862147E-2</v>
      </c>
      <c r="AM51" s="527">
        <v>3.6396463440194066E-2</v>
      </c>
      <c r="AN51" s="527">
        <v>3.531516928985623E-2</v>
      </c>
      <c r="AO51" s="527">
        <v>3.4047627048104157E-2</v>
      </c>
      <c r="AP51" s="527">
        <v>3.1696921315168686E-2</v>
      </c>
      <c r="AQ51" s="527">
        <v>1.4514357320833898E-2</v>
      </c>
      <c r="AR51" s="527">
        <v>1.4050680916241428E-2</v>
      </c>
      <c r="AS51" s="527">
        <v>2.0599740093366792E-2</v>
      </c>
      <c r="AT51" s="527">
        <v>3.210122656404344E-2</v>
      </c>
      <c r="AU51" s="527">
        <v>4.9154574145706342E-2</v>
      </c>
      <c r="AV51" s="527">
        <v>5.3024054216166405E-2</v>
      </c>
      <c r="AW51" s="527">
        <v>5.646846850656341E-2</v>
      </c>
      <c r="AX51" s="527">
        <v>6.1079736796020211E-2</v>
      </c>
      <c r="AY51" s="527">
        <v>6.0365880372318617E-2</v>
      </c>
      <c r="AZ51" s="527">
        <v>4.2004111900781939E-2</v>
      </c>
      <c r="BA51" s="527">
        <v>5.466133839113551E-2</v>
      </c>
      <c r="BB51" s="527">
        <v>6.3309120468059976E-2</v>
      </c>
      <c r="BC51" s="527">
        <v>-0.19656863882549169</v>
      </c>
      <c r="BD51" s="527">
        <v>-0.32673049957972788</v>
      </c>
      <c r="BE51" s="527">
        <v>-0.26587643592891075</v>
      </c>
      <c r="BF51" s="527">
        <v>-0.25731746208633649</v>
      </c>
    </row>
    <row r="52" spans="24:58" ht="26">
      <c r="X52" s="540"/>
      <c r="Y52" s="143"/>
      <c r="Z52" s="545" t="s">
        <v>512</v>
      </c>
      <c r="AA52" s="543">
        <v>2.5878103928566056</v>
      </c>
      <c r="AB52" s="544">
        <v>0.31338995511598711</v>
      </c>
      <c r="AC52" s="544">
        <v>-2.4259854645927326</v>
      </c>
      <c r="AD52" s="544">
        <v>-7.4718431178535889</v>
      </c>
      <c r="AE52" s="544">
        <v>1.8063331993032756</v>
      </c>
      <c r="AF52" s="544">
        <v>1.7029499421789207</v>
      </c>
      <c r="AG52" s="544">
        <v>1.0940529429628036</v>
      </c>
      <c r="AH52" s="544">
        <v>-1.4475873425140662</v>
      </c>
      <c r="AI52" s="544">
        <v>-2.4523084729518199</v>
      </c>
      <c r="AJ52" s="544">
        <v>-5.9256656395505543</v>
      </c>
      <c r="AK52" s="544">
        <v>2.3923828974840307</v>
      </c>
      <c r="AL52" s="544">
        <v>4.2525090124613856</v>
      </c>
      <c r="AM52" s="544">
        <v>-8.8757734862778523</v>
      </c>
      <c r="AN52" s="544">
        <v>-6.2031408177102785</v>
      </c>
      <c r="AO52" s="544">
        <v>9.7325422554254626</v>
      </c>
      <c r="AP52" s="544">
        <v>-0.265568552218646</v>
      </c>
      <c r="AQ52" s="544">
        <v>-2.6581462021437563</v>
      </c>
      <c r="AR52" s="544">
        <v>-3.3759932920253424</v>
      </c>
      <c r="AS52" s="544">
        <v>16.376423923536841</v>
      </c>
      <c r="AT52" s="544">
        <v>-9.6876363272801083</v>
      </c>
      <c r="AU52" s="544">
        <v>2.7213661819472672</v>
      </c>
      <c r="AV52" s="544">
        <v>1.3357069676897317</v>
      </c>
      <c r="AW52" s="544">
        <v>2.8128972402420533</v>
      </c>
      <c r="AX52" s="544">
        <v>1.2637101332975849</v>
      </c>
      <c r="AY52" s="544">
        <v>-4.3429770231030815</v>
      </c>
      <c r="AZ52" s="544">
        <v>1.7168431782472162</v>
      </c>
      <c r="BA52" s="544">
        <v>-2.886580117482338</v>
      </c>
      <c r="BB52" s="544">
        <v>-1.6835785575555826</v>
      </c>
      <c r="BC52" s="544">
        <v>1.1184522485635378</v>
      </c>
      <c r="BD52" s="544">
        <v>-3.4407498074674128</v>
      </c>
      <c r="BE52" s="544">
        <v>-3.729575560063791</v>
      </c>
      <c r="BF52" s="544">
        <v>-5.3898362256807344</v>
      </c>
    </row>
    <row r="53" spans="24:58" ht="15" customHeight="1">
      <c r="X53" s="143"/>
      <c r="Y53" s="143"/>
      <c r="Z53" s="525" t="s">
        <v>97</v>
      </c>
      <c r="AA53" s="526">
        <v>0.67285069125947161</v>
      </c>
      <c r="AB53" s="527">
        <v>-2.1171942634067591</v>
      </c>
      <c r="AC53" s="527">
        <v>0.78050625928433459</v>
      </c>
      <c r="AD53" s="527">
        <v>-1.0057014736527907</v>
      </c>
      <c r="AE53" s="527">
        <v>-0.36259497216674202</v>
      </c>
      <c r="AF53" s="527">
        <v>1.4567617379534976</v>
      </c>
      <c r="AG53" s="527">
        <v>0.5095084259718986</v>
      </c>
      <c r="AH53" s="527">
        <v>0.16222867836775701</v>
      </c>
      <c r="AI53" s="527">
        <v>0.14117786504401342</v>
      </c>
      <c r="AJ53" s="527">
        <v>-2.732547461015685</v>
      </c>
      <c r="AK53" s="527">
        <v>-0.9030270648774823</v>
      </c>
      <c r="AL53" s="527">
        <v>1.1129720192040617</v>
      </c>
      <c r="AM53" s="527">
        <v>-3.7808440307092321</v>
      </c>
      <c r="AN53" s="527">
        <v>-1.7543456640105084</v>
      </c>
      <c r="AO53" s="527">
        <v>-2.1735182005751259</v>
      </c>
      <c r="AP53" s="527">
        <v>-0.10222797319691398</v>
      </c>
      <c r="AQ53" s="527">
        <v>2.4185008480192129</v>
      </c>
      <c r="AR53" s="527">
        <v>-1.3395463711726643</v>
      </c>
      <c r="AS53" s="527">
        <v>1.7162255277604817</v>
      </c>
      <c r="AT53" s="527">
        <v>-0.74089752780616003</v>
      </c>
      <c r="AU53" s="527">
        <v>0.42662692138999742</v>
      </c>
      <c r="AV53" s="527">
        <v>-0.91774272753782871</v>
      </c>
      <c r="AW53" s="527">
        <v>2.5708004532437227</v>
      </c>
      <c r="AX53" s="527">
        <v>-2.9408370831297912</v>
      </c>
      <c r="AY53" s="527">
        <v>-0.3451204917259767</v>
      </c>
      <c r="AZ53" s="527">
        <v>-1.6267369838656127</v>
      </c>
      <c r="BA53" s="527">
        <v>-2.6763866209984695</v>
      </c>
      <c r="BB53" s="527">
        <v>-1.4154240862285712</v>
      </c>
      <c r="BC53" s="527">
        <v>-0.26864938215477391</v>
      </c>
      <c r="BD53" s="527">
        <v>-1.1768954961581963</v>
      </c>
      <c r="BE53" s="527">
        <v>-2.4116632808319003</v>
      </c>
      <c r="BF53" s="527">
        <v>-0.54945520351292754</v>
      </c>
    </row>
    <row r="54" spans="24:58" ht="14">
      <c r="X54" s="143"/>
      <c r="Y54" s="143"/>
      <c r="Z54" s="525" t="s">
        <v>98</v>
      </c>
      <c r="AA54" s="526">
        <v>1.9426739931249852</v>
      </c>
      <c r="AB54" s="527">
        <v>2.4687836324133339</v>
      </c>
      <c r="AC54" s="527">
        <v>-3.2096900421480639</v>
      </c>
      <c r="AD54" s="527">
        <v>-6.7036440221164293</v>
      </c>
      <c r="AE54" s="527">
        <v>2.3614222726159926</v>
      </c>
      <c r="AF54" s="527">
        <v>0.55016348981049334</v>
      </c>
      <c r="AG54" s="527">
        <v>-8.9428343273783656E-2</v>
      </c>
      <c r="AH54" s="527">
        <v>-2.2324323029388227</v>
      </c>
      <c r="AI54" s="527">
        <v>-2.7352136090673822</v>
      </c>
      <c r="AJ54" s="527">
        <v>-2.7708170141041881</v>
      </c>
      <c r="AK54" s="527">
        <v>3.0185958844724063</v>
      </c>
      <c r="AL54" s="527">
        <v>2.9869260795649928</v>
      </c>
      <c r="AM54" s="527">
        <v>-4.3885811149426459</v>
      </c>
      <c r="AN54" s="527">
        <v>-4.576380498922771</v>
      </c>
      <c r="AO54" s="527">
        <v>12.43881429061719</v>
      </c>
      <c r="AP54" s="527">
        <v>-1.593534020359255</v>
      </c>
      <c r="AQ54" s="527">
        <v>-5.5756077106174446</v>
      </c>
      <c r="AR54" s="527">
        <v>-1.6808394136171794</v>
      </c>
      <c r="AS54" s="527">
        <v>14.330860995874952</v>
      </c>
      <c r="AT54" s="527">
        <v>-8.6287702528648662</v>
      </c>
      <c r="AU54" s="527">
        <v>2.3752261580414826</v>
      </c>
      <c r="AV54" s="527">
        <v>1.6993838695126522</v>
      </c>
      <c r="AW54" s="527">
        <v>-0.20242380534208554</v>
      </c>
      <c r="AX54" s="527">
        <v>3.6797371306652544</v>
      </c>
      <c r="AY54" s="527">
        <v>-4.6086279581130327</v>
      </c>
      <c r="AZ54" s="527">
        <v>4.2900187959152074</v>
      </c>
      <c r="BA54" s="527">
        <v>1.3787729225457943</v>
      </c>
      <c r="BB54" s="527">
        <v>-2.383266069040511</v>
      </c>
      <c r="BC54" s="527">
        <v>0.87745448243440727</v>
      </c>
      <c r="BD54" s="527">
        <v>-2.1401947783317885</v>
      </c>
      <c r="BE54" s="527">
        <v>-2.8766509393830804</v>
      </c>
      <c r="BF54" s="527">
        <v>-2.4557164713506987</v>
      </c>
    </row>
    <row r="55" spans="24:58" ht="14">
      <c r="X55" s="143"/>
      <c r="Y55" s="143"/>
      <c r="Z55" s="525" t="s">
        <v>99</v>
      </c>
      <c r="AA55" s="526">
        <v>-2.7714291527851077E-2</v>
      </c>
      <c r="AB55" s="530">
        <v>-3.8199413890587723E-2</v>
      </c>
      <c r="AC55" s="530">
        <v>3.1983182709963056E-3</v>
      </c>
      <c r="AD55" s="530">
        <v>0.23750237791563128</v>
      </c>
      <c r="AE55" s="530">
        <v>-0.19249410114597496</v>
      </c>
      <c r="AF55" s="530">
        <v>-0.30397528558507031</v>
      </c>
      <c r="AG55" s="530">
        <v>0.67397286026468872</v>
      </c>
      <c r="AH55" s="530">
        <v>0.6226162820569997</v>
      </c>
      <c r="AI55" s="530">
        <v>0.14172727107154845</v>
      </c>
      <c r="AJ55" s="530">
        <v>-0.42230116443068061</v>
      </c>
      <c r="AK55" s="530">
        <v>0.27681407788910667</v>
      </c>
      <c r="AL55" s="530">
        <v>0.15261091369233118</v>
      </c>
      <c r="AM55" s="530">
        <v>-0.70634834062597296</v>
      </c>
      <c r="AN55" s="530">
        <v>0.12758534522300138</v>
      </c>
      <c r="AO55" s="530">
        <v>-0.53275383461660031</v>
      </c>
      <c r="AP55" s="530">
        <v>1.430193441337523</v>
      </c>
      <c r="AQ55" s="530">
        <v>0.49896066045447524</v>
      </c>
      <c r="AR55" s="530">
        <v>-0.35560750723549861</v>
      </c>
      <c r="AS55" s="530">
        <v>0.3293373999014067</v>
      </c>
      <c r="AT55" s="530">
        <v>-0.3179685466090808</v>
      </c>
      <c r="AU55" s="530">
        <v>-8.0486897484212824E-2</v>
      </c>
      <c r="AV55" s="530">
        <v>0.55406582571490826</v>
      </c>
      <c r="AW55" s="530">
        <v>0.44452059234041613</v>
      </c>
      <c r="AX55" s="530">
        <v>0.52481008576212174</v>
      </c>
      <c r="AY55" s="530">
        <v>0.61077142673592888</v>
      </c>
      <c r="AZ55" s="530">
        <v>-0.94643863380237836</v>
      </c>
      <c r="BA55" s="530">
        <v>-1.5889664190296631</v>
      </c>
      <c r="BB55" s="530">
        <v>2.1151115977135007</v>
      </c>
      <c r="BC55" s="530">
        <v>0.50964714828390456</v>
      </c>
      <c r="BD55" s="530">
        <v>-0.12365953297742757</v>
      </c>
      <c r="BE55" s="530">
        <v>1.5587386601511894</v>
      </c>
      <c r="BF55" s="530">
        <v>-2.3846645508171083</v>
      </c>
    </row>
    <row r="56" spans="24:58" s="518" customFormat="1" ht="14">
      <c r="X56" s="522"/>
      <c r="Y56" s="522"/>
      <c r="Z56" s="542" t="s">
        <v>110</v>
      </c>
      <c r="AA56" s="543">
        <f t="shared" ref="AA56:AX56" si="12">SUM(AA24,AA32,AA40,AA28,AA36,AA44,AA48,AA52)</f>
        <v>-10.356090078992338</v>
      </c>
      <c r="AB56" s="544">
        <f t="shared" si="12"/>
        <v>-0.67860567988622855</v>
      </c>
      <c r="AC56" s="544">
        <f t="shared" si="12"/>
        <v>0.34140990754500278</v>
      </c>
      <c r="AD56" s="544">
        <f t="shared" si="12"/>
        <v>-4.921926713228709</v>
      </c>
      <c r="AE56" s="544">
        <f t="shared" si="12"/>
        <v>4.9431603936641046</v>
      </c>
      <c r="AF56" s="544">
        <f t="shared" si="12"/>
        <v>6.0451753143524609</v>
      </c>
      <c r="AG56" s="544">
        <f t="shared" si="12"/>
        <v>4.3504882454610225</v>
      </c>
      <c r="AH56" s="544">
        <f t="shared" si="12"/>
        <v>10.98548514353201</v>
      </c>
      <c r="AI56" s="544">
        <f t="shared" si="12"/>
        <v>7.3353250564307366</v>
      </c>
      <c r="AJ56" s="544">
        <f t="shared" si="12"/>
        <v>11.906934896579678</v>
      </c>
      <c r="AK56" s="544">
        <f t="shared" si="12"/>
        <v>18.71259806339047</v>
      </c>
      <c r="AL56" s="544">
        <f t="shared" si="12"/>
        <v>20.747939261043996</v>
      </c>
      <c r="AM56" s="544">
        <f t="shared" si="12"/>
        <v>11.359207644285872</v>
      </c>
      <c r="AN56" s="544">
        <f t="shared" si="12"/>
        <v>15.048410912707784</v>
      </c>
      <c r="AO56" s="544">
        <f t="shared" si="12"/>
        <v>45.043372516609217</v>
      </c>
      <c r="AP56" s="544">
        <f t="shared" si="12"/>
        <v>16.027246237948113</v>
      </c>
      <c r="AQ56" s="544">
        <f t="shared" si="12"/>
        <v>20.844653893010005</v>
      </c>
      <c r="AR56" s="544">
        <f t="shared" si="12"/>
        <v>19.178921874154184</v>
      </c>
      <c r="AS56" s="544">
        <f t="shared" si="12"/>
        <v>33.661883685604664</v>
      </c>
      <c r="AT56" s="544">
        <f t="shared" si="12"/>
        <v>-5.96475920845283</v>
      </c>
      <c r="AU56" s="544">
        <f t="shared" si="12"/>
        <v>16.398028668880926</v>
      </c>
      <c r="AV56" s="544">
        <f t="shared" si="12"/>
        <v>-6.9092698336086675</v>
      </c>
      <c r="AW56" s="544">
        <f t="shared" si="12"/>
        <v>-5.7419725504679047</v>
      </c>
      <c r="AX56" s="544">
        <f t="shared" si="12"/>
        <v>-2.5637932289983434</v>
      </c>
      <c r="AY56" s="544">
        <f t="shared" ref="AY56:BA59" si="13">SUM(AY24,AY32,AY40,AY28,AY36,AY44,AY48,AY52)</f>
        <v>-10.591594906607449</v>
      </c>
      <c r="AZ56" s="544">
        <f t="shared" si="13"/>
        <v>1.3279902541142472</v>
      </c>
      <c r="BA56" s="544">
        <f t="shared" si="13"/>
        <v>-5.2821334778602136</v>
      </c>
      <c r="BB56" s="544">
        <f t="shared" ref="BB56:BD59" si="14">SUM(BB24,BB32,BB40,BB28,BB36,BB44,BB48,BB52)</f>
        <v>2.8243010889724376</v>
      </c>
      <c r="BC56" s="544">
        <f t="shared" si="14"/>
        <v>2.2933382631067567</v>
      </c>
      <c r="BD56" s="544">
        <f t="shared" si="14"/>
        <v>0.57164367203863131</v>
      </c>
      <c r="BE56" s="544">
        <f t="shared" ref="BE56:BF56" si="15">SUM(BE24,BE32,BE40,BE28,BE36,BE44,BE48,BE52)</f>
        <v>-10.484751062180811</v>
      </c>
      <c r="BF56" s="544">
        <f t="shared" si="15"/>
        <v>6.2848235857368389</v>
      </c>
    </row>
    <row r="57" spans="24:58" ht="14">
      <c r="X57" s="143"/>
      <c r="Y57" s="143"/>
      <c r="Z57" s="525" t="s">
        <v>97</v>
      </c>
      <c r="AA57" s="526">
        <f t="shared" ref="AA57:AX57" si="16">SUM(AA25,AA33,AA41,AA29,AA37,AA45,AA49,AA53)</f>
        <v>10.541009533714085</v>
      </c>
      <c r="AB57" s="527">
        <f t="shared" si="16"/>
        <v>15.823724738622843</v>
      </c>
      <c r="AC57" s="527">
        <f t="shared" si="16"/>
        <v>18.531807516843998</v>
      </c>
      <c r="AD57" s="527">
        <f t="shared" si="16"/>
        <v>17.780485075213015</v>
      </c>
      <c r="AE57" s="527">
        <f t="shared" si="16"/>
        <v>17.140588603096187</v>
      </c>
      <c r="AF57" s="527">
        <f t="shared" si="16"/>
        <v>18.871389535227188</v>
      </c>
      <c r="AG57" s="527">
        <f t="shared" si="16"/>
        <v>14.14321184134517</v>
      </c>
      <c r="AH57" s="527">
        <f t="shared" si="16"/>
        <v>14.165516712721821</v>
      </c>
      <c r="AI57" s="527">
        <f t="shared" si="16"/>
        <v>9.5651698984695415</v>
      </c>
      <c r="AJ57" s="527">
        <f t="shared" si="16"/>
        <v>11.764633555568043</v>
      </c>
      <c r="AK57" s="527">
        <f t="shared" si="16"/>
        <v>11.615199631693438</v>
      </c>
      <c r="AL57" s="527">
        <f t="shared" si="16"/>
        <v>14.715908568083007</v>
      </c>
      <c r="AM57" s="527">
        <f t="shared" si="16"/>
        <v>7.8326565220875377</v>
      </c>
      <c r="AN57" s="527">
        <f t="shared" si="16"/>
        <v>9.398195659821404</v>
      </c>
      <c r="AO57" s="527">
        <f t="shared" si="16"/>
        <v>8.1739309601147543</v>
      </c>
      <c r="AP57" s="527">
        <f t="shared" si="16"/>
        <v>10.276236875197938</v>
      </c>
      <c r="AQ57" s="527">
        <f t="shared" si="16"/>
        <v>7.5419238044928631</v>
      </c>
      <c r="AR57" s="527">
        <f t="shared" si="16"/>
        <v>5.766286606543348</v>
      </c>
      <c r="AS57" s="527">
        <f t="shared" si="16"/>
        <v>9.1921731785622196</v>
      </c>
      <c r="AT57" s="527">
        <f t="shared" si="16"/>
        <v>6.3899560689173178</v>
      </c>
      <c r="AU57" s="527">
        <f t="shared" si="16"/>
        <v>8.4832282780102926</v>
      </c>
      <c r="AV57" s="527">
        <f t="shared" si="16"/>
        <v>3.231181582345144E-3</v>
      </c>
      <c r="AW57" s="527">
        <f t="shared" si="16"/>
        <v>1.125917211472462</v>
      </c>
      <c r="AX57" s="527">
        <f t="shared" si="16"/>
        <v>-2.0720973363077864</v>
      </c>
      <c r="AY57" s="527">
        <f t="shared" si="13"/>
        <v>-2.3901201791811797</v>
      </c>
      <c r="AZ57" s="527">
        <f t="shared" si="13"/>
        <v>1.2359652359800486</v>
      </c>
      <c r="BA57" s="527">
        <f t="shared" si="13"/>
        <v>-1.9743132932002077</v>
      </c>
      <c r="BB57" s="527">
        <f t="shared" si="14"/>
        <v>4.3578073704233375</v>
      </c>
      <c r="BC57" s="527">
        <f t="shared" si="14"/>
        <v>-2.9786582036640432</v>
      </c>
      <c r="BD57" s="527">
        <f t="shared" si="14"/>
        <v>-3.0313921361881748</v>
      </c>
      <c r="BE57" s="527">
        <f t="shared" ref="BE57:BF57" si="17">SUM(BE25,BE33,BE41,BE29,BE37,BE45,BE49,BE53)</f>
        <v>-7.7014046696239689</v>
      </c>
      <c r="BF57" s="527">
        <f t="shared" si="17"/>
        <v>4.0428957852361904</v>
      </c>
    </row>
    <row r="58" spans="24:58" ht="14">
      <c r="X58" s="143"/>
      <c r="Y58" s="143"/>
      <c r="Z58" s="525" t="s">
        <v>98</v>
      </c>
      <c r="AA58" s="526">
        <f t="shared" ref="AA58:AX58" si="18">SUM(AA26,AA34,AA42,AA30,AA38,AA46,AA50,AA54)</f>
        <v>-11.388873403703407</v>
      </c>
      <c r="AB58" s="527">
        <f t="shared" si="18"/>
        <v>-4.2801311280052765</v>
      </c>
      <c r="AC58" s="527">
        <f t="shared" si="18"/>
        <v>-7.3864763644282796</v>
      </c>
      <c r="AD58" s="527">
        <f t="shared" si="18"/>
        <v>-12.133021613043582</v>
      </c>
      <c r="AE58" s="527">
        <f t="shared" si="18"/>
        <v>-1.9811399768508946</v>
      </c>
      <c r="AF58" s="527">
        <f t="shared" si="18"/>
        <v>-1.2464507293681328</v>
      </c>
      <c r="AG58" s="527">
        <f t="shared" si="18"/>
        <v>-0.13283561684702375</v>
      </c>
      <c r="AH58" s="527">
        <f t="shared" si="18"/>
        <v>5.5103495274419476</v>
      </c>
      <c r="AI58" s="527">
        <f t="shared" si="18"/>
        <v>7.0076046382787398</v>
      </c>
      <c r="AJ58" s="527">
        <f t="shared" si="18"/>
        <v>11.174409235298189</v>
      </c>
      <c r="AK58" s="527">
        <f t="shared" si="18"/>
        <v>16.882416603933031</v>
      </c>
      <c r="AL58" s="527">
        <f t="shared" si="18"/>
        <v>14.391907936117871</v>
      </c>
      <c r="AM58" s="527">
        <f t="shared" si="18"/>
        <v>13.876917124830275</v>
      </c>
      <c r="AN58" s="527">
        <f t="shared" si="18"/>
        <v>11.501240848190875</v>
      </c>
      <c r="AO58" s="527">
        <f t="shared" si="18"/>
        <v>42.909755407195156</v>
      </c>
      <c r="AP58" s="527">
        <f t="shared" si="18"/>
        <v>10.314096212459321</v>
      </c>
      <c r="AQ58" s="527">
        <f t="shared" si="18"/>
        <v>18.89999587215798</v>
      </c>
      <c r="AR58" s="527">
        <f t="shared" si="18"/>
        <v>20.94415677666175</v>
      </c>
      <c r="AS58" s="527">
        <f t="shared" si="18"/>
        <v>28.009139254086264</v>
      </c>
      <c r="AT58" s="527">
        <f t="shared" si="18"/>
        <v>-5.8629724584404048</v>
      </c>
      <c r="AU58" s="527">
        <f t="shared" si="18"/>
        <v>14.064846647842245</v>
      </c>
      <c r="AV58" s="527">
        <f t="shared" si="18"/>
        <v>-1.1151227963662307</v>
      </c>
      <c r="AW58" s="527">
        <f t="shared" si="18"/>
        <v>-1.4510355804035187</v>
      </c>
      <c r="AX58" s="527">
        <f t="shared" si="18"/>
        <v>2.7457312983516893</v>
      </c>
      <c r="AY58" s="527">
        <f t="shared" si="13"/>
        <v>-6.1295060931493586</v>
      </c>
      <c r="AZ58" s="527">
        <f t="shared" si="13"/>
        <v>5.4564711311847809</v>
      </c>
      <c r="BA58" s="527">
        <f t="shared" si="13"/>
        <v>3.8068690557401919</v>
      </c>
      <c r="BB58" s="527">
        <f t="shared" si="14"/>
        <v>1.2459961691141621</v>
      </c>
      <c r="BC58" s="527">
        <f t="shared" si="14"/>
        <v>7.6355023959566406</v>
      </c>
      <c r="BD58" s="527">
        <f t="shared" si="14"/>
        <v>7.7147800736815038</v>
      </c>
      <c r="BE58" s="527">
        <f t="shared" ref="BE58:BF58" si="19">SUM(BE26,BE34,BE42,BE30,BE38,BE46,BE50,BE54)</f>
        <v>0.74931706252358721</v>
      </c>
      <c r="BF58" s="527">
        <f t="shared" si="19"/>
        <v>8.713751623413291</v>
      </c>
    </row>
    <row r="59" spans="24:58" ht="14.5" thickBot="1">
      <c r="X59" s="143"/>
      <c r="Y59" s="143"/>
      <c r="Z59" s="535" t="s">
        <v>99</v>
      </c>
      <c r="AA59" s="536">
        <f t="shared" ref="AA59:AX59" si="20">SUM(AA27,AA35,AA43,AA31,AA39,AA47,AA51,AA55)</f>
        <v>-9.5082262090030127</v>
      </c>
      <c r="AB59" s="537">
        <f t="shared" si="20"/>
        <v>-12.222199290503799</v>
      </c>
      <c r="AC59" s="537">
        <f t="shared" si="20"/>
        <v>-10.803921244870715</v>
      </c>
      <c r="AD59" s="537">
        <f t="shared" si="20"/>
        <v>-10.569390175398144</v>
      </c>
      <c r="AE59" s="537">
        <f t="shared" si="20"/>
        <v>-10.216288232581194</v>
      </c>
      <c r="AF59" s="537">
        <f t="shared" si="20"/>
        <v>-11.579763491506595</v>
      </c>
      <c r="AG59" s="537">
        <f t="shared" si="20"/>
        <v>-9.6598879790371228</v>
      </c>
      <c r="AH59" s="537">
        <f t="shared" si="20"/>
        <v>-8.690381096631759</v>
      </c>
      <c r="AI59" s="537">
        <f t="shared" si="20"/>
        <v>-9.237449480317542</v>
      </c>
      <c r="AJ59" s="537">
        <f t="shared" si="20"/>
        <v>-11.032107894286547</v>
      </c>
      <c r="AK59" s="537">
        <f t="shared" si="20"/>
        <v>-9.785018172235997</v>
      </c>
      <c r="AL59" s="537">
        <f t="shared" si="20"/>
        <v>-8.3598772431568804</v>
      </c>
      <c r="AM59" s="537">
        <f t="shared" si="20"/>
        <v>-10.350366002631937</v>
      </c>
      <c r="AN59" s="537">
        <f t="shared" si="20"/>
        <v>-5.8510255953044918</v>
      </c>
      <c r="AO59" s="537">
        <f t="shared" si="20"/>
        <v>-6.0403138507006897</v>
      </c>
      <c r="AP59" s="537">
        <f t="shared" si="20"/>
        <v>-4.5630868497091441</v>
      </c>
      <c r="AQ59" s="537">
        <f t="shared" si="20"/>
        <v>-5.5972657836408466</v>
      </c>
      <c r="AR59" s="537">
        <f t="shared" si="20"/>
        <v>-7.5315215090509202</v>
      </c>
      <c r="AS59" s="537">
        <f t="shared" si="20"/>
        <v>-3.5394287470438188</v>
      </c>
      <c r="AT59" s="537">
        <f t="shared" si="20"/>
        <v>-6.4917428189297421</v>
      </c>
      <c r="AU59" s="537">
        <f t="shared" si="20"/>
        <v>-6.1500462569716108</v>
      </c>
      <c r="AV59" s="537">
        <f t="shared" si="20"/>
        <v>-5.7973782188247815</v>
      </c>
      <c r="AW59" s="537">
        <f t="shared" si="20"/>
        <v>-5.4168541815368467</v>
      </c>
      <c r="AX59" s="537">
        <f t="shared" si="20"/>
        <v>-3.2374271910422459</v>
      </c>
      <c r="AY59" s="537">
        <f t="shared" si="13"/>
        <v>-2.0719686342769088</v>
      </c>
      <c r="AZ59" s="537">
        <f t="shared" si="13"/>
        <v>-5.3644461130505823</v>
      </c>
      <c r="BA59" s="537">
        <f t="shared" si="13"/>
        <v>-7.1146892404001978</v>
      </c>
      <c r="BB59" s="537">
        <f t="shared" si="14"/>
        <v>-2.7795024505650616</v>
      </c>
      <c r="BC59" s="537">
        <f t="shared" si="14"/>
        <v>-2.3635059291858402</v>
      </c>
      <c r="BD59" s="537">
        <f t="shared" si="14"/>
        <v>-4.1117442654547007</v>
      </c>
      <c r="BE59" s="537">
        <f t="shared" ref="BE59:BF59" si="21">SUM(BE27,BE35,BE43,BE31,BE39,BE47,BE51,BE55)</f>
        <v>-3.5326634550804288</v>
      </c>
      <c r="BF59" s="537">
        <f t="shared" si="21"/>
        <v>-6.4718238229126408</v>
      </c>
    </row>
    <row r="60" spans="24:58" s="518" customFormat="1" ht="14.5" thickTop="1">
      <c r="X60" s="522"/>
      <c r="Y60" s="522"/>
      <c r="Z60" s="546" t="s">
        <v>111</v>
      </c>
      <c r="AA60" s="533">
        <f t="shared" ref="AA60:AX60" si="22">AA18-AA56</f>
        <v>2.3545738608663669</v>
      </c>
      <c r="AB60" s="534">
        <f t="shared" si="22"/>
        <v>2.7237941553162237</v>
      </c>
      <c r="AC60" s="534">
        <f t="shared" si="22"/>
        <v>4.8017435574161844</v>
      </c>
      <c r="AD60" s="534">
        <f t="shared" si="22"/>
        <v>1.8126902428480438</v>
      </c>
      <c r="AE60" s="534">
        <f t="shared" si="22"/>
        <v>2.868798438119736</v>
      </c>
      <c r="AF60" s="534">
        <f t="shared" si="22"/>
        <v>3.1612900699394988</v>
      </c>
      <c r="AG60" s="534">
        <f t="shared" si="22"/>
        <v>5.3700520230448063</v>
      </c>
      <c r="AH60" s="534">
        <f t="shared" si="22"/>
        <v>2.0783392029973626</v>
      </c>
      <c r="AI60" s="534">
        <f t="shared" si="22"/>
        <v>4.1908056232916913</v>
      </c>
      <c r="AJ60" s="534">
        <f t="shared" si="22"/>
        <v>0.48588421615097133</v>
      </c>
      <c r="AK60" s="534">
        <f t="shared" si="22"/>
        <v>0.5352420814833927</v>
      </c>
      <c r="AL60" s="534">
        <f t="shared" si="22"/>
        <v>2.4447012613167658</v>
      </c>
      <c r="AM60" s="534">
        <f t="shared" si="22"/>
        <v>2.7649925177007919</v>
      </c>
      <c r="AN60" s="534">
        <f t="shared" si="22"/>
        <v>4.5517244699531538</v>
      </c>
      <c r="AO60" s="534">
        <f t="shared" si="22"/>
        <v>1.3107178296354576</v>
      </c>
      <c r="AP60" s="534">
        <f t="shared" si="22"/>
        <v>2.6345050309550047</v>
      </c>
      <c r="AQ60" s="534">
        <f t="shared" si="22"/>
        <v>3.0149777108820075</v>
      </c>
      <c r="AR60" s="534">
        <f t="shared" si="22"/>
        <v>6.4527196437497878</v>
      </c>
      <c r="AS60" s="534">
        <f t="shared" si="22"/>
        <v>6.9760725826014891</v>
      </c>
      <c r="AT60" s="534">
        <f t="shared" si="22"/>
        <v>5.3046014271973094</v>
      </c>
      <c r="AU60" s="534">
        <f t="shared" si="22"/>
        <v>2.3284515340432961</v>
      </c>
      <c r="AV60" s="534">
        <f t="shared" si="22"/>
        <v>1.5830947934954827</v>
      </c>
      <c r="AW60" s="534">
        <f t="shared" si="22"/>
        <v>-0.71868944634563725</v>
      </c>
      <c r="AX60" s="534">
        <f t="shared" si="22"/>
        <v>3.4950705855813391</v>
      </c>
      <c r="AY60" s="534">
        <f t="shared" ref="AY60:BA63" si="23">AY18-AY56</f>
        <v>7.2223959806214655</v>
      </c>
      <c r="AZ60" s="534">
        <f t="shared" si="23"/>
        <v>2.5228439585184153</v>
      </c>
      <c r="BA60" s="534">
        <f t="shared" si="23"/>
        <v>5.9329946528673077</v>
      </c>
      <c r="BB60" s="534">
        <f t="shared" ref="BB60:BD63" si="24">BB18-BB56</f>
        <v>6.6786488666049406</v>
      </c>
      <c r="BC60" s="534">
        <f t="shared" si="24"/>
        <v>5.6718720110654939</v>
      </c>
      <c r="BD60" s="534">
        <f t="shared" si="24"/>
        <v>3.0862101664483403</v>
      </c>
      <c r="BE60" s="534">
        <f t="shared" ref="BE60:BF60" si="25">BE18-BE56</f>
        <v>5.7918190845454713</v>
      </c>
      <c r="BF60" s="534">
        <f t="shared" si="25"/>
        <v>4.2947959651638632</v>
      </c>
    </row>
    <row r="61" spans="24:58" ht="14">
      <c r="X61" s="143"/>
      <c r="Y61" s="143"/>
      <c r="Z61" s="525" t="s">
        <v>97</v>
      </c>
      <c r="AA61" s="526">
        <f t="shared" ref="AA61:AX61" si="26">AA19-AA57</f>
        <v>5.0578324964018897</v>
      </c>
      <c r="AB61" s="527">
        <f t="shared" si="26"/>
        <v>5.4629795980335416</v>
      </c>
      <c r="AC61" s="527">
        <f t="shared" si="26"/>
        <v>7.1402578478282237</v>
      </c>
      <c r="AD61" s="527">
        <f t="shared" si="26"/>
        <v>4.3769140879885882</v>
      </c>
      <c r="AE61" s="527">
        <f t="shared" si="26"/>
        <v>5.5774412235950486</v>
      </c>
      <c r="AF61" s="527">
        <f t="shared" si="26"/>
        <v>5.6301886028578636</v>
      </c>
      <c r="AG61" s="527">
        <f t="shared" si="26"/>
        <v>8.02554313561361</v>
      </c>
      <c r="AH61" s="527">
        <f t="shared" si="26"/>
        <v>5.2322161105504144</v>
      </c>
      <c r="AI61" s="527">
        <f t="shared" si="26"/>
        <v>7.6961417391033891</v>
      </c>
      <c r="AJ61" s="527">
        <f t="shared" si="26"/>
        <v>3.7753781234049306</v>
      </c>
      <c r="AK61" s="527">
        <f t="shared" si="26"/>
        <v>3.9353259019332452</v>
      </c>
      <c r="AL61" s="527">
        <f t="shared" si="26"/>
        <v>5.3100632166144965</v>
      </c>
      <c r="AM61" s="527">
        <f t="shared" si="26"/>
        <v>5.8218334532454978</v>
      </c>
      <c r="AN61" s="527">
        <f t="shared" si="26"/>
        <v>6.9213913372264457</v>
      </c>
      <c r="AO61" s="527">
        <f t="shared" si="26"/>
        <v>3.6459312177044776</v>
      </c>
      <c r="AP61" s="527">
        <f t="shared" si="26"/>
        <v>4.7237967289006377</v>
      </c>
      <c r="AQ61" s="527">
        <f t="shared" si="26"/>
        <v>5.1233050993634963</v>
      </c>
      <c r="AR61" s="527">
        <f t="shared" si="26"/>
        <v>8.5367464927918046</v>
      </c>
      <c r="AS61" s="527">
        <f t="shared" si="26"/>
        <v>9.2053185843836136</v>
      </c>
      <c r="AT61" s="527">
        <f t="shared" si="26"/>
        <v>7.4697589965838027</v>
      </c>
      <c r="AU61" s="527">
        <f t="shared" si="26"/>
        <v>4.4330748639404849</v>
      </c>
      <c r="AV61" s="527">
        <f t="shared" si="26"/>
        <v>3.2092775303118568</v>
      </c>
      <c r="AW61" s="527">
        <f t="shared" si="26"/>
        <v>1.0030821037568316</v>
      </c>
      <c r="AX61" s="527">
        <f t="shared" si="26"/>
        <v>5.8210052191232311</v>
      </c>
      <c r="AY61" s="527">
        <f t="shared" si="23"/>
        <v>9.7423092506672457</v>
      </c>
      <c r="AZ61" s="527">
        <f t="shared" si="23"/>
        <v>4.8810629361066429</v>
      </c>
      <c r="BA61" s="527">
        <f t="shared" si="23"/>
        <v>8.3708772613096407</v>
      </c>
      <c r="BB61" s="527">
        <f t="shared" si="24"/>
        <v>8.8687821626096124</v>
      </c>
      <c r="BC61" s="527">
        <f t="shared" si="24"/>
        <v>7.8160812024385002</v>
      </c>
      <c r="BD61" s="527">
        <f t="shared" si="24"/>
        <v>5.0590613064208592</v>
      </c>
      <c r="BE61" s="527">
        <f t="shared" ref="BE61:BF61" si="27">BE19-BE57</f>
        <v>7.4882649549635403</v>
      </c>
      <c r="BF61" s="527">
        <f t="shared" si="27"/>
        <v>6.1350417124351466</v>
      </c>
    </row>
    <row r="62" spans="24:58" ht="14">
      <c r="X62" s="143"/>
      <c r="Y62" s="143"/>
      <c r="Z62" s="525" t="s">
        <v>98</v>
      </c>
      <c r="AA62" s="526">
        <f t="shared" ref="AA62:AX62" si="28">AA20-AA58</f>
        <v>-2.4426091616121184</v>
      </c>
      <c r="AB62" s="527">
        <f t="shared" si="28"/>
        <v>-2.4739990362332982</v>
      </c>
      <c r="AC62" s="527">
        <f t="shared" si="28"/>
        <v>-2.0691160881481885</v>
      </c>
      <c r="AD62" s="527">
        <f t="shared" si="28"/>
        <v>-2.2897584602841903</v>
      </c>
      <c r="AE62" s="527">
        <f t="shared" si="28"/>
        <v>-2.4181842750961695</v>
      </c>
      <c r="AF62" s="527">
        <f t="shared" si="28"/>
        <v>-2.1749988922973551</v>
      </c>
      <c r="AG62" s="527">
        <f t="shared" si="28"/>
        <v>-2.4173529672392191</v>
      </c>
      <c r="AH62" s="527">
        <f t="shared" si="28"/>
        <v>-2.875205217522792</v>
      </c>
      <c r="AI62" s="527">
        <f t="shared" si="28"/>
        <v>-3.2402906433949328</v>
      </c>
      <c r="AJ62" s="527">
        <f t="shared" si="28"/>
        <v>-3.0045646796643872</v>
      </c>
      <c r="AK62" s="527">
        <f t="shared" si="28"/>
        <v>-3.0450042685698477</v>
      </c>
      <c r="AL62" s="527">
        <f t="shared" si="28"/>
        <v>-2.4978968953212011</v>
      </c>
      <c r="AM62" s="527">
        <f t="shared" si="28"/>
        <v>-2.6832722523376766</v>
      </c>
      <c r="AN62" s="527">
        <f t="shared" si="28"/>
        <v>-1.9853375939522238</v>
      </c>
      <c r="AO62" s="527">
        <f t="shared" si="28"/>
        <v>-1.9530042649477437</v>
      </c>
      <c r="AP62" s="527">
        <f t="shared" si="28"/>
        <v>-1.6714308971896674</v>
      </c>
      <c r="AQ62" s="527">
        <f t="shared" si="28"/>
        <v>-1.7024092019761738</v>
      </c>
      <c r="AR62" s="527">
        <f t="shared" si="28"/>
        <v>-1.6968421915787317</v>
      </c>
      <c r="AS62" s="527">
        <f t="shared" si="28"/>
        <v>-1.8561144184503036</v>
      </c>
      <c r="AT62" s="527">
        <f t="shared" si="28"/>
        <v>-1.9105041804046632</v>
      </c>
      <c r="AU62" s="527">
        <f t="shared" si="28"/>
        <v>-1.8205871319661071</v>
      </c>
      <c r="AV62" s="527">
        <f t="shared" si="28"/>
        <v>-1.3481476407272255</v>
      </c>
      <c r="AW62" s="527">
        <f t="shared" si="28"/>
        <v>-1.4386324753597335</v>
      </c>
      <c r="AX62" s="527">
        <f t="shared" si="28"/>
        <v>-2.0473096554875276</v>
      </c>
      <c r="AY62" s="527">
        <f t="shared" si="23"/>
        <v>-2.2509183063683063</v>
      </c>
      <c r="AZ62" s="527">
        <f t="shared" si="23"/>
        <v>-2.1431924064860759</v>
      </c>
      <c r="BA62" s="527">
        <f t="shared" si="23"/>
        <v>-2.2637670410256145</v>
      </c>
      <c r="BB62" s="527">
        <f t="shared" si="24"/>
        <v>-2.0625676401339752</v>
      </c>
      <c r="BC62" s="527">
        <f t="shared" si="24"/>
        <v>-2.0383321000022274</v>
      </c>
      <c r="BD62" s="527">
        <f t="shared" si="24"/>
        <v>-1.8587002951672043</v>
      </c>
      <c r="BE62" s="527">
        <f t="shared" ref="BE62:BF62" si="29">BE20-BE58</f>
        <v>-1.6200737519079236</v>
      </c>
      <c r="BF62" s="527">
        <f t="shared" si="29"/>
        <v>-1.7602503071658226</v>
      </c>
    </row>
    <row r="63" spans="24:58" ht="14">
      <c r="X63" s="143"/>
      <c r="Y63" s="143"/>
      <c r="Z63" s="528" t="s">
        <v>99</v>
      </c>
      <c r="AA63" s="529">
        <f t="shared" ref="AA63:AX63" si="30">AA21-AA59</f>
        <v>-0.26064947392323745</v>
      </c>
      <c r="AB63" s="530">
        <f t="shared" si="30"/>
        <v>-0.2651864064839593</v>
      </c>
      <c r="AC63" s="530">
        <f t="shared" si="30"/>
        <v>-0.26939820226403555</v>
      </c>
      <c r="AD63" s="530">
        <f t="shared" si="30"/>
        <v>-0.2744653848562244</v>
      </c>
      <c r="AE63" s="530">
        <f t="shared" si="30"/>
        <v>-0.2904585103791657</v>
      </c>
      <c r="AF63" s="530">
        <f t="shared" si="30"/>
        <v>-0.29389964062086626</v>
      </c>
      <c r="AG63" s="530">
        <f t="shared" si="30"/>
        <v>-0.23813814532981326</v>
      </c>
      <c r="AH63" s="530">
        <f t="shared" si="30"/>
        <v>-0.2786716900303734</v>
      </c>
      <c r="AI63" s="530">
        <f t="shared" si="30"/>
        <v>-0.26504547241685295</v>
      </c>
      <c r="AJ63" s="530">
        <f t="shared" si="30"/>
        <v>-0.28492922758957917</v>
      </c>
      <c r="AK63" s="530">
        <f t="shared" si="30"/>
        <v>-0.35507955187994966</v>
      </c>
      <c r="AL63" s="530">
        <f t="shared" si="30"/>
        <v>-0.36746505997647461</v>
      </c>
      <c r="AM63" s="530">
        <f t="shared" si="30"/>
        <v>-0.3735686832072318</v>
      </c>
      <c r="AN63" s="530">
        <f t="shared" si="30"/>
        <v>-0.38432927332095801</v>
      </c>
      <c r="AO63" s="530">
        <f t="shared" si="30"/>
        <v>-0.38220912312139355</v>
      </c>
      <c r="AP63" s="530">
        <f t="shared" si="30"/>
        <v>-0.41786080075582532</v>
      </c>
      <c r="AQ63" s="530">
        <f t="shared" si="30"/>
        <v>-0.40591818650530698</v>
      </c>
      <c r="AR63" s="530">
        <f t="shared" si="30"/>
        <v>-0.3871846574633917</v>
      </c>
      <c r="AS63" s="530">
        <f t="shared" si="30"/>
        <v>-0.37313158333159446</v>
      </c>
      <c r="AT63" s="530">
        <f t="shared" si="30"/>
        <v>-0.25465338898194467</v>
      </c>
      <c r="AU63" s="530">
        <f t="shared" si="30"/>
        <v>-0.28403619793099733</v>
      </c>
      <c r="AV63" s="530">
        <f t="shared" si="30"/>
        <v>-0.27803509608914911</v>
      </c>
      <c r="AW63" s="530">
        <f t="shared" si="30"/>
        <v>-0.2831390747427367</v>
      </c>
      <c r="AX63" s="530">
        <f t="shared" si="30"/>
        <v>-0.2786249780544785</v>
      </c>
      <c r="AY63" s="530">
        <f t="shared" si="23"/>
        <v>-0.26899496367753306</v>
      </c>
      <c r="AZ63" s="530">
        <f t="shared" si="23"/>
        <v>-0.21502657110215129</v>
      </c>
      <c r="BA63" s="530">
        <f t="shared" si="23"/>
        <v>-0.17411556741680378</v>
      </c>
      <c r="BB63" s="530">
        <f t="shared" si="24"/>
        <v>-0.12756565587044122</v>
      </c>
      <c r="BC63" s="530">
        <f t="shared" si="24"/>
        <v>-0.10587709137089352</v>
      </c>
      <c r="BD63" s="530">
        <f t="shared" si="24"/>
        <v>-0.11415084480528304</v>
      </c>
      <c r="BE63" s="530">
        <f t="shared" ref="BE63:BF63" si="31">BE21-BE59</f>
        <v>-7.6372118510117382E-2</v>
      </c>
      <c r="BF63" s="530">
        <f t="shared" si="31"/>
        <v>-7.9995440105547821E-2</v>
      </c>
    </row>
    <row r="64" spans="24:58" ht="14">
      <c r="AA64" s="547"/>
      <c r="AB64" s="547"/>
      <c r="AC64" s="547"/>
      <c r="AD64" s="547"/>
      <c r="AE64" s="547"/>
      <c r="AF64" s="547"/>
      <c r="AG64" s="547"/>
      <c r="AH64" s="547"/>
      <c r="AI64" s="547"/>
      <c r="AJ64" s="547"/>
      <c r="AK64" s="547"/>
      <c r="AL64" s="547"/>
      <c r="AM64" s="547"/>
      <c r="AN64" s="547"/>
      <c r="AO64" s="547"/>
      <c r="AP64" s="547"/>
    </row>
    <row r="65" spans="27:42" ht="14">
      <c r="AA65" s="547"/>
      <c r="AB65" s="547"/>
      <c r="AE65" s="547"/>
      <c r="AF65" s="547"/>
      <c r="AG65" s="547"/>
      <c r="AH65" s="547"/>
      <c r="AI65" s="547"/>
      <c r="AJ65" s="547"/>
      <c r="AK65" s="547"/>
      <c r="AL65" s="547"/>
      <c r="AM65" s="547"/>
      <c r="AN65" s="547"/>
      <c r="AO65" s="547"/>
      <c r="AP65" s="547"/>
    </row>
  </sheetData>
  <phoneticPr fontId="5"/>
  <pageMargins left="0.25" right="0.25" top="0.75" bottom="0.75" header="0.3" footer="0.3"/>
  <pageSetup paperSize="9" scale="5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B1:BF62"/>
  <sheetViews>
    <sheetView zoomScaleNormal="100" workbookViewId="0">
      <pane xSplit="26" ySplit="4" topLeftCell="AA5" activePane="bottomRight" state="frozen"/>
      <selection pane="topRight"/>
      <selection pane="bottomLeft"/>
      <selection pane="bottomRight" activeCell="Z4" sqref="Z4"/>
    </sheetView>
  </sheetViews>
  <sheetFormatPr defaultColWidth="18.7265625" defaultRowHeight="12.75" customHeight="1" outlineLevelCol="1"/>
  <cols>
    <col min="1" max="1" width="3.26953125" style="5" customWidth="1"/>
    <col min="2" max="20" width="3.26953125" style="5" hidden="1" customWidth="1"/>
    <col min="21" max="22" width="3.26953125" style="5" customWidth="1"/>
    <col min="23" max="23" width="6.1796875" style="5" customWidth="1"/>
    <col min="24" max="24" width="6.26953125" style="9" customWidth="1"/>
    <col min="25" max="25" width="32" style="8" customWidth="1"/>
    <col min="26" max="26" width="7.81640625" style="7" customWidth="1"/>
    <col min="27" max="27" width="5.7265625" style="5" bestFit="1" customWidth="1"/>
    <col min="28" max="31" width="5.81640625" style="5" customWidth="1" outlineLevel="1"/>
    <col min="32" max="32" width="5.7265625" style="5" bestFit="1" customWidth="1"/>
    <col min="33" max="36" width="5.81640625" style="5" customWidth="1" outlineLevel="1"/>
    <col min="37" max="37" width="5.7265625" style="5" bestFit="1" customWidth="1"/>
    <col min="38" max="41" width="5.81640625" style="5" customWidth="1" outlineLevel="1"/>
    <col min="42" max="42" width="5.7265625" style="5" bestFit="1" customWidth="1"/>
    <col min="43" max="44" width="5.81640625" style="5" customWidth="1" outlineLevel="1"/>
    <col min="45" max="46" width="5.7265625" style="5" customWidth="1" outlineLevel="1"/>
    <col min="47" max="47" width="5.7265625" style="5" bestFit="1" customWidth="1"/>
    <col min="48" max="48" width="5.7265625" style="5" customWidth="1" outlineLevel="1"/>
    <col min="49" max="51" width="5.7265625" style="5" bestFit="1" customWidth="1" outlineLevel="1"/>
    <col min="52" max="58" width="5.7265625" style="5" bestFit="1" customWidth="1"/>
    <col min="59" max="16384" width="18.7265625" style="5"/>
  </cols>
  <sheetData>
    <row r="1" spans="22:58" ht="16.5">
      <c r="V1" s="250" t="s">
        <v>112</v>
      </c>
    </row>
    <row r="3" spans="22:58" ht="14">
      <c r="V3" s="550" t="s">
        <v>75</v>
      </c>
      <c r="W3" s="551">
        <v>11</v>
      </c>
      <c r="X3" s="552" t="s">
        <v>113</v>
      </c>
      <c r="AA3" s="553"/>
      <c r="AB3" s="553"/>
      <c r="AC3" s="553"/>
      <c r="AD3" s="553"/>
      <c r="AE3" s="553"/>
      <c r="AF3" s="553"/>
      <c r="AG3" s="553"/>
      <c r="AH3" s="553"/>
      <c r="AI3" s="553"/>
      <c r="AJ3" s="553"/>
      <c r="AK3" s="553"/>
      <c r="AL3" s="553"/>
      <c r="AM3" s="553"/>
      <c r="AN3" s="553"/>
      <c r="AO3" s="553"/>
      <c r="AP3" s="553"/>
      <c r="AQ3" s="553"/>
      <c r="AR3" s="553"/>
      <c r="AS3" s="553"/>
      <c r="AT3" s="553"/>
      <c r="AU3" s="553"/>
      <c r="AV3" s="553"/>
      <c r="AW3" s="553"/>
      <c r="AX3" s="553"/>
      <c r="AY3" s="553"/>
      <c r="AZ3" s="553"/>
      <c r="BA3" s="553"/>
      <c r="BB3" s="553"/>
      <c r="BC3" s="553"/>
      <c r="BD3" s="553"/>
      <c r="BE3" s="553"/>
      <c r="BF3" s="553"/>
    </row>
    <row r="4" spans="22:58" ht="17.149999999999999" customHeight="1">
      <c r="V4" s="165" t="s">
        <v>114</v>
      </c>
      <c r="W4" s="166"/>
      <c r="X4" s="166"/>
      <c r="Y4" s="299"/>
      <c r="Z4" s="554" t="s">
        <v>115</v>
      </c>
      <c r="AA4" s="555">
        <v>1990</v>
      </c>
      <c r="AB4" s="555">
        <f t="shared" ref="AB4:BF4" si="0">AA4+1</f>
        <v>1991</v>
      </c>
      <c r="AC4" s="555">
        <f t="shared" si="0"/>
        <v>1992</v>
      </c>
      <c r="AD4" s="555">
        <f t="shared" si="0"/>
        <v>1993</v>
      </c>
      <c r="AE4" s="555">
        <f t="shared" si="0"/>
        <v>1994</v>
      </c>
      <c r="AF4" s="555">
        <f t="shared" si="0"/>
        <v>1995</v>
      </c>
      <c r="AG4" s="555">
        <f t="shared" si="0"/>
        <v>1996</v>
      </c>
      <c r="AH4" s="555">
        <f t="shared" si="0"/>
        <v>1997</v>
      </c>
      <c r="AI4" s="555">
        <f t="shared" si="0"/>
        <v>1998</v>
      </c>
      <c r="AJ4" s="555">
        <f t="shared" si="0"/>
        <v>1999</v>
      </c>
      <c r="AK4" s="555">
        <f t="shared" si="0"/>
        <v>2000</v>
      </c>
      <c r="AL4" s="555">
        <f t="shared" si="0"/>
        <v>2001</v>
      </c>
      <c r="AM4" s="555">
        <f t="shared" si="0"/>
        <v>2002</v>
      </c>
      <c r="AN4" s="555">
        <f t="shared" si="0"/>
        <v>2003</v>
      </c>
      <c r="AO4" s="555">
        <f t="shared" si="0"/>
        <v>2004</v>
      </c>
      <c r="AP4" s="555">
        <f t="shared" si="0"/>
        <v>2005</v>
      </c>
      <c r="AQ4" s="555">
        <f t="shared" si="0"/>
        <v>2006</v>
      </c>
      <c r="AR4" s="555">
        <f t="shared" si="0"/>
        <v>2007</v>
      </c>
      <c r="AS4" s="555">
        <f t="shared" si="0"/>
        <v>2008</v>
      </c>
      <c r="AT4" s="555">
        <f t="shared" si="0"/>
        <v>2009</v>
      </c>
      <c r="AU4" s="555">
        <f t="shared" si="0"/>
        <v>2010</v>
      </c>
      <c r="AV4" s="555">
        <f t="shared" si="0"/>
        <v>2011</v>
      </c>
      <c r="AW4" s="555">
        <f t="shared" si="0"/>
        <v>2012</v>
      </c>
      <c r="AX4" s="555">
        <f t="shared" si="0"/>
        <v>2013</v>
      </c>
      <c r="AY4" s="555">
        <f t="shared" si="0"/>
        <v>2014</v>
      </c>
      <c r="AZ4" s="555">
        <f t="shared" si="0"/>
        <v>2015</v>
      </c>
      <c r="BA4" s="555">
        <f t="shared" si="0"/>
        <v>2016</v>
      </c>
      <c r="BB4" s="555">
        <f t="shared" si="0"/>
        <v>2017</v>
      </c>
      <c r="BC4" s="555">
        <f t="shared" si="0"/>
        <v>2018</v>
      </c>
      <c r="BD4" s="555">
        <f t="shared" si="0"/>
        <v>2019</v>
      </c>
      <c r="BE4" s="555">
        <f t="shared" si="0"/>
        <v>2020</v>
      </c>
      <c r="BF4" s="555">
        <f t="shared" si="0"/>
        <v>2021</v>
      </c>
    </row>
    <row r="5" spans="22:58" ht="17.149999999999999" customHeight="1">
      <c r="V5" s="590" t="s">
        <v>116</v>
      </c>
      <c r="W5" s="584" t="s">
        <v>117</v>
      </c>
      <c r="X5" s="300" t="s">
        <v>118</v>
      </c>
      <c r="Y5" s="301"/>
      <c r="Z5" s="302" t="s">
        <v>119</v>
      </c>
      <c r="AA5" s="303">
        <v>24.51</v>
      </c>
      <c r="AB5" s="303">
        <v>24.51</v>
      </c>
      <c r="AC5" s="303">
        <v>24.510000000000005</v>
      </c>
      <c r="AD5" s="303">
        <v>24.510000000000005</v>
      </c>
      <c r="AE5" s="303">
        <v>24.51</v>
      </c>
      <c r="AF5" s="303">
        <v>24.51</v>
      </c>
      <c r="AG5" s="303">
        <v>24.509999999999998</v>
      </c>
      <c r="AH5" s="303">
        <v>24.51</v>
      </c>
      <c r="AI5" s="303">
        <v>24.510000000000005</v>
      </c>
      <c r="AJ5" s="303">
        <v>24.51</v>
      </c>
      <c r="AK5" s="303">
        <v>24.510000000000005</v>
      </c>
      <c r="AL5" s="303">
        <v>24.51</v>
      </c>
      <c r="AM5" s="303">
        <v>24.51</v>
      </c>
      <c r="AN5" s="303">
        <v>24.510000000000005</v>
      </c>
      <c r="AO5" s="303">
        <v>24.510000000000005</v>
      </c>
      <c r="AP5" s="303">
        <v>24.51</v>
      </c>
      <c r="AQ5" s="303">
        <v>24.51</v>
      </c>
      <c r="AR5" s="303">
        <v>24.51</v>
      </c>
      <c r="AS5" s="303">
        <v>24.51</v>
      </c>
      <c r="AT5" s="303">
        <v>24.51</v>
      </c>
      <c r="AU5" s="303">
        <v>24.51</v>
      </c>
      <c r="AV5" s="303">
        <v>24.510000000000005</v>
      </c>
      <c r="AW5" s="303">
        <v>24.51</v>
      </c>
      <c r="AX5" s="303">
        <v>24.561806884995196</v>
      </c>
      <c r="AY5" s="303">
        <v>24.562510706474377</v>
      </c>
      <c r="AZ5" s="303">
        <v>24.565428480660252</v>
      </c>
      <c r="BA5" s="303">
        <v>24.563413026608764</v>
      </c>
      <c r="BB5" s="303">
        <v>24.567541317895994</v>
      </c>
      <c r="BC5" s="303">
        <v>24.601311580134826</v>
      </c>
      <c r="BD5" s="303">
        <v>24.601070432038053</v>
      </c>
      <c r="BE5" s="303">
        <v>24.581139214043926</v>
      </c>
      <c r="BF5" s="303">
        <v>24.605489729824715</v>
      </c>
    </row>
    <row r="6" spans="22:58" ht="17.149999999999999" customHeight="1">
      <c r="V6" s="591"/>
      <c r="W6" s="585"/>
      <c r="X6" s="304" t="s">
        <v>120</v>
      </c>
      <c r="Y6" s="301"/>
      <c r="Z6" s="302" t="s">
        <v>121</v>
      </c>
      <c r="AA6" s="303">
        <v>24.51</v>
      </c>
      <c r="AB6" s="303">
        <v>24.51</v>
      </c>
      <c r="AC6" s="303">
        <v>24.51</v>
      </c>
      <c r="AD6" s="303">
        <v>24.51</v>
      </c>
      <c r="AE6" s="303">
        <v>24.51</v>
      </c>
      <c r="AF6" s="303">
        <v>24.51</v>
      </c>
      <c r="AG6" s="303">
        <v>24.51</v>
      </c>
      <c r="AH6" s="303">
        <v>24.51</v>
      </c>
      <c r="AI6" s="303">
        <v>24.51</v>
      </c>
      <c r="AJ6" s="303">
        <v>24.51</v>
      </c>
      <c r="AK6" s="303">
        <v>24.51</v>
      </c>
      <c r="AL6" s="303">
        <v>24.51</v>
      </c>
      <c r="AM6" s="303">
        <v>24.51</v>
      </c>
      <c r="AN6" s="303">
        <v>24.51</v>
      </c>
      <c r="AO6" s="303">
        <v>24.51</v>
      </c>
      <c r="AP6" s="303">
        <v>24.51</v>
      </c>
      <c r="AQ6" s="303">
        <v>24.51</v>
      </c>
      <c r="AR6" s="303">
        <v>24.51</v>
      </c>
      <c r="AS6" s="303">
        <v>24.51</v>
      </c>
      <c r="AT6" s="303">
        <v>24.51</v>
      </c>
      <c r="AU6" s="303">
        <v>24.51</v>
      </c>
      <c r="AV6" s="303">
        <v>24.51</v>
      </c>
      <c r="AW6" s="303">
        <v>24.51</v>
      </c>
      <c r="AX6" s="303">
        <v>24.422913012424146</v>
      </c>
      <c r="AY6" s="303">
        <v>24.422913012424146</v>
      </c>
      <c r="AZ6" s="303">
        <v>24.422913012424146</v>
      </c>
      <c r="BA6" s="303">
        <v>24.422913012424146</v>
      </c>
      <c r="BB6" s="303">
        <v>24.422913012424146</v>
      </c>
      <c r="BC6" s="303">
        <v>24.463022481013358</v>
      </c>
      <c r="BD6" s="303">
        <v>24.463022481013358</v>
      </c>
      <c r="BE6" s="303">
        <v>24.463022481013358</v>
      </c>
      <c r="BF6" s="303">
        <v>24.463022481013358</v>
      </c>
    </row>
    <row r="7" spans="22:58" ht="17.149999999999999" customHeight="1">
      <c r="V7" s="591"/>
      <c r="W7" s="585"/>
      <c r="X7" s="304" t="s">
        <v>122</v>
      </c>
      <c r="Y7" s="301"/>
      <c r="Z7" s="302" t="s">
        <v>123</v>
      </c>
      <c r="AA7" s="303">
        <v>24.51</v>
      </c>
      <c r="AB7" s="303">
        <v>24.51</v>
      </c>
      <c r="AC7" s="303">
        <v>24.51</v>
      </c>
      <c r="AD7" s="303">
        <v>24.51</v>
      </c>
      <c r="AE7" s="303">
        <v>24.51</v>
      </c>
      <c r="AF7" s="303">
        <v>24.51</v>
      </c>
      <c r="AG7" s="303">
        <v>24.51</v>
      </c>
      <c r="AH7" s="303">
        <v>24.51</v>
      </c>
      <c r="AI7" s="303">
        <v>24.51</v>
      </c>
      <c r="AJ7" s="303">
        <v>24.51</v>
      </c>
      <c r="AK7" s="303">
        <v>24.51</v>
      </c>
      <c r="AL7" s="303">
        <v>24.51</v>
      </c>
      <c r="AM7" s="303">
        <v>24.51</v>
      </c>
      <c r="AN7" s="303">
        <v>24.51</v>
      </c>
      <c r="AO7" s="303">
        <v>24.51</v>
      </c>
      <c r="AP7" s="303">
        <v>24.51</v>
      </c>
      <c r="AQ7" s="303">
        <v>24.51</v>
      </c>
      <c r="AR7" s="303">
        <v>24.51</v>
      </c>
      <c r="AS7" s="303">
        <v>24.51</v>
      </c>
      <c r="AT7" s="303">
        <v>24.51</v>
      </c>
      <c r="AU7" s="303">
        <v>24.51</v>
      </c>
      <c r="AV7" s="303">
        <v>24.51</v>
      </c>
      <c r="AW7" s="303">
        <v>24.51</v>
      </c>
      <c r="AX7" s="303">
        <v>25.058227655761112</v>
      </c>
      <c r="AY7" s="303">
        <v>25.058227655761112</v>
      </c>
      <c r="AZ7" s="303">
        <v>25.058227655761112</v>
      </c>
      <c r="BA7" s="303">
        <v>25.058227655761112</v>
      </c>
      <c r="BB7" s="303">
        <v>25.058227655761112</v>
      </c>
      <c r="BC7" s="303">
        <v>25.093013058245358</v>
      </c>
      <c r="BD7" s="303">
        <v>25.093013058245358</v>
      </c>
      <c r="BE7" s="303">
        <v>25.093013058245358</v>
      </c>
      <c r="BF7" s="303">
        <v>25.093013058245358</v>
      </c>
    </row>
    <row r="8" spans="22:58" ht="17.149999999999999" customHeight="1">
      <c r="V8" s="591"/>
      <c r="W8" s="585"/>
      <c r="X8" s="300" t="s">
        <v>124</v>
      </c>
      <c r="Y8" s="301"/>
      <c r="Z8" s="302" t="s">
        <v>125</v>
      </c>
      <c r="AA8" s="303">
        <v>24.71</v>
      </c>
      <c r="AB8" s="303">
        <v>24.71</v>
      </c>
      <c r="AC8" s="303">
        <v>24.71</v>
      </c>
      <c r="AD8" s="303">
        <v>24.71</v>
      </c>
      <c r="AE8" s="303">
        <v>24.71</v>
      </c>
      <c r="AF8" s="303">
        <v>24.71</v>
      </c>
      <c r="AG8" s="303">
        <v>24.71</v>
      </c>
      <c r="AH8" s="303">
        <v>24.71</v>
      </c>
      <c r="AI8" s="303">
        <v>24.71</v>
      </c>
      <c r="AJ8" s="303">
        <v>24.71</v>
      </c>
      <c r="AK8" s="303">
        <v>24.71</v>
      </c>
      <c r="AL8" s="303">
        <v>24.71</v>
      </c>
      <c r="AM8" s="303">
        <v>24.71</v>
      </c>
      <c r="AN8" s="303">
        <v>24.71</v>
      </c>
      <c r="AO8" s="303">
        <v>24.71</v>
      </c>
      <c r="AP8" s="303">
        <v>24.71</v>
      </c>
      <c r="AQ8" s="303">
        <v>24.71</v>
      </c>
      <c r="AR8" s="303">
        <v>24.71</v>
      </c>
      <c r="AS8" s="303">
        <v>24.71</v>
      </c>
      <c r="AT8" s="303">
        <v>24.71</v>
      </c>
      <c r="AU8" s="303">
        <v>24.71</v>
      </c>
      <c r="AV8" s="303">
        <v>24.71</v>
      </c>
      <c r="AW8" s="303">
        <v>24.71</v>
      </c>
      <c r="AX8" s="303">
        <v>24.418477036295684</v>
      </c>
      <c r="AY8" s="303">
        <v>24.418477036295684</v>
      </c>
      <c r="AZ8" s="303">
        <v>24.418477036295684</v>
      </c>
      <c r="BA8" s="303">
        <v>24.418477036295684</v>
      </c>
      <c r="BB8" s="303">
        <v>24.418477036295684</v>
      </c>
      <c r="BC8" s="303">
        <v>24.287455246245159</v>
      </c>
      <c r="BD8" s="303">
        <v>24.287455246245159</v>
      </c>
      <c r="BE8" s="303">
        <v>24.287455246245159</v>
      </c>
      <c r="BF8" s="303">
        <v>24.287455246245159</v>
      </c>
    </row>
    <row r="9" spans="22:58" ht="17.149999999999999" customHeight="1">
      <c r="V9" s="591"/>
      <c r="W9" s="585"/>
      <c r="X9" s="305" t="s">
        <v>126</v>
      </c>
      <c r="Y9" s="301"/>
      <c r="Z9" s="302" t="s">
        <v>127</v>
      </c>
      <c r="AA9" s="303">
        <v>24.71</v>
      </c>
      <c r="AB9" s="303">
        <v>24.71</v>
      </c>
      <c r="AC9" s="303">
        <v>24.71</v>
      </c>
      <c r="AD9" s="303">
        <v>24.71</v>
      </c>
      <c r="AE9" s="303">
        <v>24.71</v>
      </c>
      <c r="AF9" s="303">
        <v>24.71</v>
      </c>
      <c r="AG9" s="303">
        <v>24.71</v>
      </c>
      <c r="AH9" s="303">
        <v>24.71</v>
      </c>
      <c r="AI9" s="303">
        <v>24.71</v>
      </c>
      <c r="AJ9" s="303">
        <v>24.71</v>
      </c>
      <c r="AK9" s="303">
        <v>24.71</v>
      </c>
      <c r="AL9" s="303">
        <v>24.71</v>
      </c>
      <c r="AM9" s="303">
        <v>24.71</v>
      </c>
      <c r="AN9" s="303">
        <v>24.71</v>
      </c>
      <c r="AO9" s="303">
        <v>24.71</v>
      </c>
      <c r="AP9" s="303">
        <v>24.71</v>
      </c>
      <c r="AQ9" s="303">
        <v>24.71</v>
      </c>
      <c r="AR9" s="303">
        <v>24.71</v>
      </c>
      <c r="AS9" s="303">
        <v>24.71</v>
      </c>
      <c r="AT9" s="303">
        <v>24.71</v>
      </c>
      <c r="AU9" s="303">
        <v>24.71</v>
      </c>
      <c r="AV9" s="303">
        <v>24.71</v>
      </c>
      <c r="AW9" s="303">
        <v>24.71</v>
      </c>
      <c r="AX9" s="303">
        <v>24.418477036295684</v>
      </c>
      <c r="AY9" s="303">
        <v>24.418477036295684</v>
      </c>
      <c r="AZ9" s="303">
        <v>24.418477036295684</v>
      </c>
      <c r="BA9" s="303">
        <v>24.418477036295684</v>
      </c>
      <c r="BB9" s="303">
        <v>24.418477036295684</v>
      </c>
      <c r="BC9" s="303">
        <v>24.287455246245159</v>
      </c>
      <c r="BD9" s="303">
        <v>24.287455246245159</v>
      </c>
      <c r="BE9" s="303">
        <v>24.287455246245159</v>
      </c>
      <c r="BF9" s="303">
        <v>24.287455246245159</v>
      </c>
    </row>
    <row r="10" spans="22:58" ht="17.149999999999999" customHeight="1">
      <c r="V10" s="591"/>
      <c r="W10" s="585"/>
      <c r="X10" s="304" t="s">
        <v>128</v>
      </c>
      <c r="Y10" s="301"/>
      <c r="Z10" s="302" t="s">
        <v>129</v>
      </c>
      <c r="AA10" s="303">
        <v>24.71</v>
      </c>
      <c r="AB10" s="303">
        <v>24.71</v>
      </c>
      <c r="AC10" s="303">
        <v>24.71</v>
      </c>
      <c r="AD10" s="303">
        <v>24.71</v>
      </c>
      <c r="AE10" s="303">
        <v>24.71</v>
      </c>
      <c r="AF10" s="303">
        <v>24.71</v>
      </c>
      <c r="AG10" s="303">
        <v>24.71</v>
      </c>
      <c r="AH10" s="303">
        <v>24.71</v>
      </c>
      <c r="AI10" s="303">
        <v>24.71</v>
      </c>
      <c r="AJ10" s="303">
        <v>24.71</v>
      </c>
      <c r="AK10" s="303">
        <v>24.71</v>
      </c>
      <c r="AL10" s="303">
        <v>24.71</v>
      </c>
      <c r="AM10" s="303">
        <v>24.71</v>
      </c>
      <c r="AN10" s="303">
        <v>24.71</v>
      </c>
      <c r="AO10" s="303">
        <v>24.71</v>
      </c>
      <c r="AP10" s="303">
        <v>24.71</v>
      </c>
      <c r="AQ10" s="303">
        <v>24.71</v>
      </c>
      <c r="AR10" s="303">
        <v>24.71</v>
      </c>
      <c r="AS10" s="303">
        <v>24.71</v>
      </c>
      <c r="AT10" s="303">
        <v>24.71</v>
      </c>
      <c r="AU10" s="303">
        <v>24.71</v>
      </c>
      <c r="AV10" s="303">
        <v>24.71</v>
      </c>
      <c r="AW10" s="303">
        <v>24.71</v>
      </c>
      <c r="AX10" s="303">
        <v>24.418477036295684</v>
      </c>
      <c r="AY10" s="303">
        <v>24.418477036295684</v>
      </c>
      <c r="AZ10" s="303">
        <v>24.418477036295684</v>
      </c>
      <c r="BA10" s="303">
        <v>24.418477036295684</v>
      </c>
      <c r="BB10" s="303">
        <v>24.418477036295684</v>
      </c>
      <c r="BC10" s="303">
        <v>24.287455246245159</v>
      </c>
      <c r="BD10" s="303">
        <v>24.287455246245159</v>
      </c>
      <c r="BE10" s="303">
        <v>24.287455246245159</v>
      </c>
      <c r="BF10" s="303">
        <v>24.287455246245159</v>
      </c>
    </row>
    <row r="11" spans="22:58" ht="17.149999999999999" customHeight="1">
      <c r="V11" s="591"/>
      <c r="W11" s="585"/>
      <c r="X11" s="300" t="s">
        <v>130</v>
      </c>
      <c r="Y11" s="301"/>
      <c r="Z11" s="302" t="s">
        <v>131</v>
      </c>
      <c r="AA11" s="303">
        <v>24.9</v>
      </c>
      <c r="AB11" s="303">
        <v>24.9</v>
      </c>
      <c r="AC11" s="303">
        <v>24.9</v>
      </c>
      <c r="AD11" s="303">
        <v>24.9</v>
      </c>
      <c r="AE11" s="303">
        <v>24.9</v>
      </c>
      <c r="AF11" s="303">
        <v>24.9</v>
      </c>
      <c r="AG11" s="303">
        <v>24.9</v>
      </c>
      <c r="AH11" s="303">
        <v>24.9</v>
      </c>
      <c r="AI11" s="303">
        <v>24.9</v>
      </c>
      <c r="AJ11" s="303">
        <v>24.9</v>
      </c>
      <c r="AK11" s="303">
        <v>24.9</v>
      </c>
      <c r="AL11" s="303">
        <v>24.9</v>
      </c>
      <c r="AM11" s="303">
        <v>24.9</v>
      </c>
      <c r="AN11" s="303">
        <v>24.9</v>
      </c>
      <c r="AO11" s="303">
        <v>24.9</v>
      </c>
      <c r="AP11" s="303">
        <v>24.9</v>
      </c>
      <c r="AQ11" s="303">
        <v>24.9</v>
      </c>
      <c r="AR11" s="303">
        <v>24.9</v>
      </c>
      <c r="AS11" s="303">
        <v>24.9</v>
      </c>
      <c r="AT11" s="303">
        <v>24.9</v>
      </c>
      <c r="AU11" s="303">
        <v>24.9</v>
      </c>
      <c r="AV11" s="303">
        <v>24.9</v>
      </c>
      <c r="AW11" s="303">
        <v>24.9</v>
      </c>
      <c r="AX11" s="303">
        <v>23.742142934161798</v>
      </c>
      <c r="AY11" s="303">
        <v>23.742142934161798</v>
      </c>
      <c r="AZ11" s="303">
        <v>23.742142934161798</v>
      </c>
      <c r="BA11" s="303">
        <v>23.742142934161798</v>
      </c>
      <c r="BB11" s="303">
        <v>23.742142934161798</v>
      </c>
      <c r="BC11" s="303">
        <v>24.21461511166191</v>
      </c>
      <c r="BD11" s="303">
        <v>24.21461511166191</v>
      </c>
      <c r="BE11" s="303">
        <v>24.21461511166191</v>
      </c>
      <c r="BF11" s="303">
        <v>24.21461511166191</v>
      </c>
    </row>
    <row r="12" spans="22:58" ht="17.149999999999999" customHeight="1">
      <c r="V12" s="591"/>
      <c r="W12" s="586"/>
      <c r="X12" s="300" t="s">
        <v>132</v>
      </c>
      <c r="Y12" s="301"/>
      <c r="Z12" s="302" t="s">
        <v>133</v>
      </c>
      <c r="AA12" s="303">
        <v>25.46</v>
      </c>
      <c r="AB12" s="303">
        <v>25.46</v>
      </c>
      <c r="AC12" s="303">
        <v>25.46</v>
      </c>
      <c r="AD12" s="303">
        <v>25.46</v>
      </c>
      <c r="AE12" s="303">
        <v>25.46</v>
      </c>
      <c r="AF12" s="303">
        <v>25.46</v>
      </c>
      <c r="AG12" s="303">
        <v>25.46</v>
      </c>
      <c r="AH12" s="303">
        <v>25.46</v>
      </c>
      <c r="AI12" s="303">
        <v>25.46</v>
      </c>
      <c r="AJ12" s="303">
        <v>25.46</v>
      </c>
      <c r="AK12" s="303">
        <v>25.46</v>
      </c>
      <c r="AL12" s="303">
        <v>25.46</v>
      </c>
      <c r="AM12" s="303">
        <v>25.46</v>
      </c>
      <c r="AN12" s="303">
        <v>25.46</v>
      </c>
      <c r="AO12" s="303">
        <v>25.46</v>
      </c>
      <c r="AP12" s="303">
        <v>25.46</v>
      </c>
      <c r="AQ12" s="303">
        <v>25.46</v>
      </c>
      <c r="AR12" s="303">
        <v>25.46</v>
      </c>
      <c r="AS12" s="303">
        <v>25.46</v>
      </c>
      <c r="AT12" s="303">
        <v>25.46</v>
      </c>
      <c r="AU12" s="303">
        <v>25.46</v>
      </c>
      <c r="AV12" s="303">
        <v>25.46</v>
      </c>
      <c r="AW12" s="303">
        <v>25.46</v>
      </c>
      <c r="AX12" s="303">
        <v>25.924961949448729</v>
      </c>
      <c r="AY12" s="303">
        <v>25.924961949448729</v>
      </c>
      <c r="AZ12" s="303">
        <v>25.924961949448729</v>
      </c>
      <c r="BA12" s="303">
        <v>25.924961949448729</v>
      </c>
      <c r="BB12" s="303">
        <v>25.924961949448729</v>
      </c>
      <c r="BC12" s="303">
        <v>25.924961949448729</v>
      </c>
      <c r="BD12" s="303">
        <v>25.924961949448729</v>
      </c>
      <c r="BE12" s="303">
        <v>25.924961949448729</v>
      </c>
      <c r="BF12" s="303">
        <v>25.924961949448729</v>
      </c>
    </row>
    <row r="13" spans="22:58" ht="17.149999999999999" customHeight="1">
      <c r="V13" s="591"/>
      <c r="W13" s="584" t="s">
        <v>134</v>
      </c>
      <c r="X13" s="300" t="s">
        <v>135</v>
      </c>
      <c r="Y13" s="301"/>
      <c r="Z13" s="302" t="s">
        <v>136</v>
      </c>
      <c r="AA13" s="303">
        <v>29.38</v>
      </c>
      <c r="AB13" s="303">
        <v>29.38</v>
      </c>
      <c r="AC13" s="303">
        <v>29.38</v>
      </c>
      <c r="AD13" s="303">
        <v>29.38</v>
      </c>
      <c r="AE13" s="303">
        <v>29.38</v>
      </c>
      <c r="AF13" s="303">
        <v>29.38</v>
      </c>
      <c r="AG13" s="303">
        <v>29.38</v>
      </c>
      <c r="AH13" s="303">
        <v>29.38</v>
      </c>
      <c r="AI13" s="303">
        <v>29.38</v>
      </c>
      <c r="AJ13" s="303">
        <v>29.38</v>
      </c>
      <c r="AK13" s="303">
        <v>29.38</v>
      </c>
      <c r="AL13" s="303">
        <v>29.38</v>
      </c>
      <c r="AM13" s="303">
        <v>29.38</v>
      </c>
      <c r="AN13" s="303">
        <v>29.38</v>
      </c>
      <c r="AO13" s="303">
        <v>29.38</v>
      </c>
      <c r="AP13" s="303">
        <v>29.38</v>
      </c>
      <c r="AQ13" s="303">
        <v>29.38</v>
      </c>
      <c r="AR13" s="303">
        <v>29.38</v>
      </c>
      <c r="AS13" s="303">
        <v>29.38</v>
      </c>
      <c r="AT13" s="303">
        <v>29.38</v>
      </c>
      <c r="AU13" s="303">
        <v>29.38</v>
      </c>
      <c r="AV13" s="303">
        <v>29.38</v>
      </c>
      <c r="AW13" s="303">
        <v>29.38</v>
      </c>
      <c r="AX13" s="303">
        <v>30.216753682913012</v>
      </c>
      <c r="AY13" s="303">
        <v>30.216753682913012</v>
      </c>
      <c r="AZ13" s="303">
        <v>30.216753682913012</v>
      </c>
      <c r="BA13" s="303">
        <v>30.216753682913012</v>
      </c>
      <c r="BB13" s="303">
        <v>30.216753682913012</v>
      </c>
      <c r="BC13" s="303">
        <v>29.877794405182492</v>
      </c>
      <c r="BD13" s="303">
        <v>29.877794405182492</v>
      </c>
      <c r="BE13" s="303">
        <v>29.877794405182492</v>
      </c>
      <c r="BF13" s="303">
        <v>29.877794405182492</v>
      </c>
    </row>
    <row r="14" spans="22:58" ht="17.149999999999999" customHeight="1">
      <c r="V14" s="591"/>
      <c r="W14" s="585"/>
      <c r="X14" s="300" t="s">
        <v>137</v>
      </c>
      <c r="Y14" s="301"/>
      <c r="Z14" s="302" t="s">
        <v>138</v>
      </c>
      <c r="AA14" s="303">
        <v>20.9</v>
      </c>
      <c r="AB14" s="303">
        <v>20.9</v>
      </c>
      <c r="AC14" s="303">
        <v>20.9</v>
      </c>
      <c r="AD14" s="303">
        <v>20.9</v>
      </c>
      <c r="AE14" s="303">
        <v>20.9</v>
      </c>
      <c r="AF14" s="303">
        <v>20.9</v>
      </c>
      <c r="AG14" s="303">
        <v>20.9</v>
      </c>
      <c r="AH14" s="303">
        <v>20.9</v>
      </c>
      <c r="AI14" s="303">
        <v>20.9</v>
      </c>
      <c r="AJ14" s="303">
        <v>20.9</v>
      </c>
      <c r="AK14" s="303">
        <v>20.9</v>
      </c>
      <c r="AL14" s="303">
        <v>20.9</v>
      </c>
      <c r="AM14" s="303">
        <v>20.9</v>
      </c>
      <c r="AN14" s="303">
        <v>20.9</v>
      </c>
      <c r="AO14" s="303">
        <v>20.9</v>
      </c>
      <c r="AP14" s="303">
        <v>20.9</v>
      </c>
      <c r="AQ14" s="303">
        <v>20.9</v>
      </c>
      <c r="AR14" s="303">
        <v>20.9</v>
      </c>
      <c r="AS14" s="303">
        <v>20.9</v>
      </c>
      <c r="AT14" s="303">
        <v>20.9</v>
      </c>
      <c r="AU14" s="303">
        <v>20.9</v>
      </c>
      <c r="AV14" s="303">
        <v>20.9</v>
      </c>
      <c r="AW14" s="303">
        <v>20.9</v>
      </c>
      <c r="AX14" s="303">
        <v>20.9</v>
      </c>
      <c r="AY14" s="303">
        <v>20.9</v>
      </c>
      <c r="AZ14" s="303">
        <v>20.9</v>
      </c>
      <c r="BA14" s="303">
        <v>20.9</v>
      </c>
      <c r="BB14" s="303">
        <v>20.9</v>
      </c>
      <c r="BC14" s="303">
        <v>20.9</v>
      </c>
      <c r="BD14" s="303">
        <v>20.9</v>
      </c>
      <c r="BE14" s="303">
        <v>20.9</v>
      </c>
      <c r="BF14" s="303">
        <v>20.9</v>
      </c>
    </row>
    <row r="15" spans="22:58" ht="17.149999999999999" customHeight="1">
      <c r="V15" s="591"/>
      <c r="W15" s="585"/>
      <c r="X15" s="300" t="s">
        <v>139</v>
      </c>
      <c r="Y15" s="301"/>
      <c r="Z15" s="302" t="s">
        <v>140</v>
      </c>
      <c r="AA15" s="303">
        <v>29.38</v>
      </c>
      <c r="AB15" s="303">
        <v>29.38</v>
      </c>
      <c r="AC15" s="303">
        <v>29.38</v>
      </c>
      <c r="AD15" s="303">
        <v>29.38</v>
      </c>
      <c r="AE15" s="303">
        <v>29.38</v>
      </c>
      <c r="AF15" s="303">
        <v>29.38</v>
      </c>
      <c r="AG15" s="303">
        <v>29.38</v>
      </c>
      <c r="AH15" s="303">
        <v>29.38</v>
      </c>
      <c r="AI15" s="303">
        <v>29.38</v>
      </c>
      <c r="AJ15" s="303">
        <v>29.38</v>
      </c>
      <c r="AK15" s="303">
        <v>29.38</v>
      </c>
      <c r="AL15" s="303">
        <v>29.38</v>
      </c>
      <c r="AM15" s="303">
        <v>29.38</v>
      </c>
      <c r="AN15" s="303">
        <v>29.38</v>
      </c>
      <c r="AO15" s="303">
        <v>29.38</v>
      </c>
      <c r="AP15" s="303">
        <v>29.38</v>
      </c>
      <c r="AQ15" s="303">
        <v>29.38</v>
      </c>
      <c r="AR15" s="303">
        <v>29.38</v>
      </c>
      <c r="AS15" s="303">
        <v>29.38</v>
      </c>
      <c r="AT15" s="303">
        <v>29.38</v>
      </c>
      <c r="AU15" s="303">
        <v>29.38</v>
      </c>
      <c r="AV15" s="303">
        <v>29.38</v>
      </c>
      <c r="AW15" s="303">
        <v>29.38</v>
      </c>
      <c r="AX15" s="303">
        <v>25.924961949448729</v>
      </c>
      <c r="AY15" s="303">
        <v>25.924961949448729</v>
      </c>
      <c r="AZ15" s="303">
        <v>25.924961949448729</v>
      </c>
      <c r="BA15" s="303">
        <v>25.924961949448729</v>
      </c>
      <c r="BB15" s="303">
        <v>25.924961949448729</v>
      </c>
      <c r="BC15" s="303">
        <v>25.924961949448729</v>
      </c>
      <c r="BD15" s="303">
        <v>25.924961949448729</v>
      </c>
      <c r="BE15" s="303">
        <v>25.924961949448729</v>
      </c>
      <c r="BF15" s="303">
        <v>25.924961949448729</v>
      </c>
    </row>
    <row r="16" spans="22:58" ht="17.149999999999999" customHeight="1">
      <c r="V16" s="591"/>
      <c r="W16" s="585"/>
      <c r="X16" s="300" t="s">
        <v>141</v>
      </c>
      <c r="Y16" s="301"/>
      <c r="Z16" s="302" t="s">
        <v>142</v>
      </c>
      <c r="AA16" s="303">
        <v>10.99</v>
      </c>
      <c r="AB16" s="303">
        <v>10.99</v>
      </c>
      <c r="AC16" s="303">
        <v>10.99</v>
      </c>
      <c r="AD16" s="303">
        <v>10.99</v>
      </c>
      <c r="AE16" s="303">
        <v>10.99</v>
      </c>
      <c r="AF16" s="303">
        <v>10.99</v>
      </c>
      <c r="AG16" s="303">
        <v>10.99</v>
      </c>
      <c r="AH16" s="303">
        <v>10.99</v>
      </c>
      <c r="AI16" s="303">
        <v>10.99</v>
      </c>
      <c r="AJ16" s="303">
        <v>10.99</v>
      </c>
      <c r="AK16" s="303">
        <v>10.99</v>
      </c>
      <c r="AL16" s="303">
        <v>10.99</v>
      </c>
      <c r="AM16" s="303">
        <v>10.99</v>
      </c>
      <c r="AN16" s="303">
        <v>10.99</v>
      </c>
      <c r="AO16" s="303">
        <v>10.99</v>
      </c>
      <c r="AP16" s="303">
        <v>10.99</v>
      </c>
      <c r="AQ16" s="303">
        <v>10.99</v>
      </c>
      <c r="AR16" s="303">
        <v>10.99</v>
      </c>
      <c r="AS16" s="303">
        <v>10.99</v>
      </c>
      <c r="AT16" s="303">
        <v>10.99</v>
      </c>
      <c r="AU16" s="303">
        <v>10.99</v>
      </c>
      <c r="AV16" s="303">
        <v>10.99</v>
      </c>
      <c r="AW16" s="303">
        <v>10.99</v>
      </c>
      <c r="AX16" s="303">
        <v>10.927806534489351</v>
      </c>
      <c r="AY16" s="303">
        <v>10.927806534489351</v>
      </c>
      <c r="AZ16" s="303">
        <v>10.927806534489351</v>
      </c>
      <c r="BA16" s="303">
        <v>10.927806534489351</v>
      </c>
      <c r="BB16" s="303">
        <v>10.927806534489351</v>
      </c>
      <c r="BC16" s="303">
        <v>10.879732369415944</v>
      </c>
      <c r="BD16" s="303">
        <v>10.879732369415944</v>
      </c>
      <c r="BE16" s="303">
        <v>10.879732369415944</v>
      </c>
      <c r="BF16" s="303">
        <v>10.879732369415944</v>
      </c>
    </row>
    <row r="17" spans="22:58" ht="17.149999999999999" customHeight="1">
      <c r="V17" s="591"/>
      <c r="W17" s="585"/>
      <c r="X17" s="300" t="s">
        <v>143</v>
      </c>
      <c r="Y17" s="301"/>
      <c r="Z17" s="302" t="s">
        <v>144</v>
      </c>
      <c r="AA17" s="303">
        <v>27.248380397582018</v>
      </c>
      <c r="AB17" s="303">
        <v>27.146341012321869</v>
      </c>
      <c r="AC17" s="303">
        <v>27.084910863631279</v>
      </c>
      <c r="AD17" s="303">
        <v>27.081290998685631</v>
      </c>
      <c r="AE17" s="303">
        <v>26.977351868838987</v>
      </c>
      <c r="AF17" s="303">
        <v>26.896865058543234</v>
      </c>
      <c r="AG17" s="303">
        <v>26.860141997386716</v>
      </c>
      <c r="AH17" s="303">
        <v>26.846070363086547</v>
      </c>
      <c r="AI17" s="303">
        <v>26.743483190216264</v>
      </c>
      <c r="AJ17" s="303">
        <v>26.668582925417034</v>
      </c>
      <c r="AK17" s="303">
        <v>26.664139684619901</v>
      </c>
      <c r="AL17" s="303">
        <v>26.603521695817115</v>
      </c>
      <c r="AM17" s="303">
        <v>26.609079875793455</v>
      </c>
      <c r="AN17" s="303">
        <v>26.597267968223424</v>
      </c>
      <c r="AO17" s="303">
        <v>26.617920914812704</v>
      </c>
      <c r="AP17" s="303">
        <v>26.525871207540757</v>
      </c>
      <c r="AQ17" s="303">
        <v>26.424614313328412</v>
      </c>
      <c r="AR17" s="303">
        <v>26.395299202197855</v>
      </c>
      <c r="AS17" s="303">
        <v>26.480974337395995</v>
      </c>
      <c r="AT17" s="303">
        <v>26.529797693422413</v>
      </c>
      <c r="AU17" s="303">
        <v>26.385197209901268</v>
      </c>
      <c r="AV17" s="303">
        <v>26.310894403789995</v>
      </c>
      <c r="AW17" s="303">
        <v>26.185909121198986</v>
      </c>
      <c r="AX17" s="303">
        <v>26.512762102659163</v>
      </c>
      <c r="AY17" s="303">
        <v>26.551393644031865</v>
      </c>
      <c r="AZ17" s="303">
        <v>26.521210925036915</v>
      </c>
      <c r="BA17" s="303">
        <v>26.503729499404173</v>
      </c>
      <c r="BB17" s="303">
        <v>26.520825039756875</v>
      </c>
      <c r="BC17" s="303">
        <v>26.295953278113782</v>
      </c>
      <c r="BD17" s="303">
        <v>26.277871606097861</v>
      </c>
      <c r="BE17" s="303">
        <v>26.373515822768542</v>
      </c>
      <c r="BF17" s="303">
        <v>26.28381235059906</v>
      </c>
    </row>
    <row r="18" spans="22:58" ht="17.149999999999999" customHeight="1">
      <c r="V18" s="592"/>
      <c r="W18" s="586"/>
      <c r="X18" s="300" t="s">
        <v>145</v>
      </c>
      <c r="Y18" s="301"/>
      <c r="Z18" s="302" t="s">
        <v>146</v>
      </c>
      <c r="AA18" s="303">
        <v>38.44</v>
      </c>
      <c r="AB18" s="303">
        <v>38.44</v>
      </c>
      <c r="AC18" s="303">
        <v>38.44</v>
      </c>
      <c r="AD18" s="303">
        <v>38.44</v>
      </c>
      <c r="AE18" s="303">
        <v>38.44</v>
      </c>
      <c r="AF18" s="303">
        <v>38.44</v>
      </c>
      <c r="AG18" s="303">
        <v>38.44</v>
      </c>
      <c r="AH18" s="303">
        <v>38.44</v>
      </c>
      <c r="AI18" s="303">
        <v>38.44</v>
      </c>
      <c r="AJ18" s="303">
        <v>38.44</v>
      </c>
      <c r="AK18" s="303">
        <v>38.44</v>
      </c>
      <c r="AL18" s="303">
        <v>38.44</v>
      </c>
      <c r="AM18" s="303">
        <v>38.44</v>
      </c>
      <c r="AN18" s="303">
        <v>38.44</v>
      </c>
      <c r="AO18" s="303">
        <v>38.44</v>
      </c>
      <c r="AP18" s="303">
        <v>38.44</v>
      </c>
      <c r="AQ18" s="303">
        <v>38.44</v>
      </c>
      <c r="AR18" s="303">
        <v>38.44</v>
      </c>
      <c r="AS18" s="303">
        <v>38.44</v>
      </c>
      <c r="AT18" s="303">
        <v>38.44</v>
      </c>
      <c r="AU18" s="303">
        <v>38.44</v>
      </c>
      <c r="AV18" s="303">
        <v>38.44</v>
      </c>
      <c r="AW18" s="303">
        <v>38.44</v>
      </c>
      <c r="AX18" s="303">
        <v>41.716953631553373</v>
      </c>
      <c r="AY18" s="303">
        <v>41.716953631553373</v>
      </c>
      <c r="AZ18" s="303">
        <v>41.716953631553373</v>
      </c>
      <c r="BA18" s="303">
        <v>41.716953631553373</v>
      </c>
      <c r="BB18" s="303">
        <v>41.716953631553373</v>
      </c>
      <c r="BC18" s="303">
        <v>41.963948354800785</v>
      </c>
      <c r="BD18" s="303">
        <v>41.963948354800785</v>
      </c>
      <c r="BE18" s="303">
        <v>41.963948354800785</v>
      </c>
      <c r="BF18" s="303">
        <v>41.963948354800785</v>
      </c>
    </row>
    <row r="19" spans="22:58" ht="17.149999999999999" customHeight="1">
      <c r="V19" s="590" t="s">
        <v>147</v>
      </c>
      <c r="W19" s="595" t="s">
        <v>148</v>
      </c>
      <c r="X19" s="300" t="s">
        <v>149</v>
      </c>
      <c r="Y19" s="301"/>
      <c r="Z19" s="302" t="s">
        <v>150</v>
      </c>
      <c r="AA19" s="303">
        <v>19.092109909083145</v>
      </c>
      <c r="AB19" s="303">
        <v>19.05073408693681</v>
      </c>
      <c r="AC19" s="303">
        <v>19.037313729732585</v>
      </c>
      <c r="AD19" s="303">
        <v>19.033369180533963</v>
      </c>
      <c r="AE19" s="303">
        <v>19.033925687290871</v>
      </c>
      <c r="AF19" s="303">
        <v>19.040878082263532</v>
      </c>
      <c r="AG19" s="303">
        <v>19.050634580685855</v>
      </c>
      <c r="AH19" s="303">
        <v>19.065023740250833</v>
      </c>
      <c r="AI19" s="303">
        <v>19.060957990690756</v>
      </c>
      <c r="AJ19" s="303">
        <v>19.074176993694572</v>
      </c>
      <c r="AK19" s="303">
        <v>19.04552015771981</v>
      </c>
      <c r="AL19" s="303">
        <v>19.064852486297191</v>
      </c>
      <c r="AM19" s="303">
        <v>19.050595154185533</v>
      </c>
      <c r="AN19" s="303">
        <v>19.061467794112048</v>
      </c>
      <c r="AO19" s="303">
        <v>19.040998548313929</v>
      </c>
      <c r="AP19" s="303">
        <v>19.050650420901665</v>
      </c>
      <c r="AQ19" s="303">
        <v>19.060104449516931</v>
      </c>
      <c r="AR19" s="303">
        <v>19.051144885338392</v>
      </c>
      <c r="AS19" s="303">
        <v>19.062826132357284</v>
      </c>
      <c r="AT19" s="303">
        <v>19.040812946949291</v>
      </c>
      <c r="AU19" s="303">
        <v>19.05472143346622</v>
      </c>
      <c r="AV19" s="303">
        <v>19.06607632517651</v>
      </c>
      <c r="AW19" s="303">
        <v>19.060320932172253</v>
      </c>
      <c r="AX19" s="303">
        <v>18.985270612433613</v>
      </c>
      <c r="AY19" s="303">
        <v>18.991984232001055</v>
      </c>
      <c r="AZ19" s="303">
        <v>18.989345107357892</v>
      </c>
      <c r="BA19" s="303">
        <v>18.990019732917759</v>
      </c>
      <c r="BB19" s="303">
        <v>18.979389489041154</v>
      </c>
      <c r="BC19" s="303">
        <v>18.973636112837049</v>
      </c>
      <c r="BD19" s="303">
        <v>18.953578371068101</v>
      </c>
      <c r="BE19" s="303">
        <v>18.965475739763285</v>
      </c>
      <c r="BF19" s="303">
        <v>18.965229388001898</v>
      </c>
    </row>
    <row r="20" spans="22:58" ht="17.149999999999999" customHeight="1">
      <c r="V20" s="585"/>
      <c r="W20" s="596"/>
      <c r="X20" s="306" t="s">
        <v>151</v>
      </c>
      <c r="Y20" s="301"/>
      <c r="Z20" s="302" t="s">
        <v>152</v>
      </c>
      <c r="AA20" s="303">
        <v>19.092109909083145</v>
      </c>
      <c r="AB20" s="303">
        <v>19.05073408693681</v>
      </c>
      <c r="AC20" s="303">
        <v>19.037313729732585</v>
      </c>
      <c r="AD20" s="303">
        <v>19.033369180533963</v>
      </c>
      <c r="AE20" s="303">
        <v>19.033925687290871</v>
      </c>
      <c r="AF20" s="303">
        <v>19.040878082263532</v>
      </c>
      <c r="AG20" s="303">
        <v>19.050634580685855</v>
      </c>
      <c r="AH20" s="303">
        <v>19.065023740250833</v>
      </c>
      <c r="AI20" s="303">
        <v>19.060957990690756</v>
      </c>
      <c r="AJ20" s="303">
        <v>19.074176993694572</v>
      </c>
      <c r="AK20" s="303">
        <v>19.04552015771981</v>
      </c>
      <c r="AL20" s="303">
        <v>19.064852486297191</v>
      </c>
      <c r="AM20" s="303">
        <v>19.050595154185533</v>
      </c>
      <c r="AN20" s="303">
        <v>19.061467794112048</v>
      </c>
      <c r="AO20" s="303">
        <v>19.040998548313929</v>
      </c>
      <c r="AP20" s="303">
        <v>19.050650420901665</v>
      </c>
      <c r="AQ20" s="303">
        <v>19.060104449516931</v>
      </c>
      <c r="AR20" s="303">
        <v>19.051144885338392</v>
      </c>
      <c r="AS20" s="303">
        <v>19.062826132357284</v>
      </c>
      <c r="AT20" s="303">
        <v>19.040812946949291</v>
      </c>
      <c r="AU20" s="303">
        <v>19.05472143346622</v>
      </c>
      <c r="AV20" s="303">
        <v>19.06607632517651</v>
      </c>
      <c r="AW20" s="303">
        <v>19.060320932172253</v>
      </c>
      <c r="AX20" s="303">
        <v>18.985270612433613</v>
      </c>
      <c r="AY20" s="303">
        <v>18.991984232001055</v>
      </c>
      <c r="AZ20" s="303">
        <v>18.989345107357892</v>
      </c>
      <c r="BA20" s="303">
        <v>18.990019732917759</v>
      </c>
      <c r="BB20" s="303">
        <v>18.979389489041154</v>
      </c>
      <c r="BC20" s="303">
        <v>18.973636112837049</v>
      </c>
      <c r="BD20" s="303">
        <v>18.953578371068101</v>
      </c>
      <c r="BE20" s="303">
        <v>18.965475739763285</v>
      </c>
      <c r="BF20" s="303">
        <v>18.965229388001898</v>
      </c>
    </row>
    <row r="21" spans="22:58" ht="17.149999999999999" customHeight="1">
      <c r="V21" s="585"/>
      <c r="W21" s="596"/>
      <c r="X21" s="306" t="s">
        <v>153</v>
      </c>
      <c r="Y21" s="301"/>
      <c r="Z21" s="302" t="s">
        <v>154</v>
      </c>
      <c r="AA21" s="303">
        <v>21.342420072493361</v>
      </c>
      <c r="AB21" s="303">
        <v>21.384064339551543</v>
      </c>
      <c r="AC21" s="303">
        <v>21.383667168901443</v>
      </c>
      <c r="AD21" s="303">
        <v>21.368153950561279</v>
      </c>
      <c r="AE21" s="303">
        <v>21.37409916953936</v>
      </c>
      <c r="AF21" s="303">
        <v>21.378396463361369</v>
      </c>
      <c r="AG21" s="303">
        <v>21.377847947836489</v>
      </c>
      <c r="AH21" s="303">
        <v>21.377847947836489</v>
      </c>
      <c r="AI21" s="303">
        <v>21.377847947836489</v>
      </c>
      <c r="AJ21" s="303">
        <v>21.377847947836489</v>
      </c>
      <c r="AK21" s="303">
        <v>21.377847947836489</v>
      </c>
      <c r="AL21" s="303">
        <v>21.377847947836489</v>
      </c>
      <c r="AM21" s="303">
        <v>21.377847947836489</v>
      </c>
      <c r="AN21" s="303">
        <v>21.377847947836489</v>
      </c>
      <c r="AO21" s="303">
        <v>21.377847947836489</v>
      </c>
      <c r="AP21" s="303">
        <v>21.377847947836489</v>
      </c>
      <c r="AQ21" s="303">
        <v>21.468133647414753</v>
      </c>
      <c r="AR21" s="303">
        <v>21.497526414791025</v>
      </c>
      <c r="AS21" s="303">
        <v>21.450918697740811</v>
      </c>
      <c r="AT21" s="303">
        <v>21.438810636626851</v>
      </c>
      <c r="AU21" s="303">
        <v>21.426580643676381</v>
      </c>
      <c r="AV21" s="303">
        <v>21.455730844434203</v>
      </c>
      <c r="AW21" s="303">
        <v>21.475853120044331</v>
      </c>
      <c r="AX21" s="303">
        <v>19.748007801675737</v>
      </c>
      <c r="AY21" s="303">
        <v>19.607935103630851</v>
      </c>
      <c r="AZ21" s="303">
        <v>19.542329229822727</v>
      </c>
      <c r="BA21" s="303">
        <v>19.581394169979472</v>
      </c>
      <c r="BB21" s="303">
        <v>19.43579969088908</v>
      </c>
      <c r="BC21" s="303">
        <v>19.401091016516304</v>
      </c>
      <c r="BD21" s="303">
        <v>19.364402269242841</v>
      </c>
      <c r="BE21" s="303">
        <v>19.335163951928568</v>
      </c>
      <c r="BF21" s="303">
        <v>19.320511015091952</v>
      </c>
    </row>
    <row r="22" spans="22:58" ht="17.149999999999999" customHeight="1">
      <c r="V22" s="585"/>
      <c r="W22" s="596"/>
      <c r="X22" s="300" t="s">
        <v>155</v>
      </c>
      <c r="Y22" s="301"/>
      <c r="Z22" s="302" t="s">
        <v>156</v>
      </c>
      <c r="AA22" s="303">
        <v>19.070790295867482</v>
      </c>
      <c r="AB22" s="303">
        <v>19.068359280611936</v>
      </c>
      <c r="AC22" s="303">
        <v>19.078721536380058</v>
      </c>
      <c r="AD22" s="303">
        <v>19.083320863714864</v>
      </c>
      <c r="AE22" s="303">
        <v>19.08948876591904</v>
      </c>
      <c r="AF22" s="303">
        <v>19.084103602830904</v>
      </c>
      <c r="AG22" s="303">
        <v>19.121766343263076</v>
      </c>
      <c r="AH22" s="303">
        <v>19.146679404596956</v>
      </c>
      <c r="AI22" s="303">
        <v>19.142491841645345</v>
      </c>
      <c r="AJ22" s="303">
        <v>19.17556328798894</v>
      </c>
      <c r="AK22" s="303">
        <v>19.234075008889626</v>
      </c>
      <c r="AL22" s="303">
        <v>19.274311711275523</v>
      </c>
      <c r="AM22" s="303">
        <v>19.135572244182363</v>
      </c>
      <c r="AN22" s="303">
        <v>19.2047012274849</v>
      </c>
      <c r="AO22" s="303">
        <v>19.18918128362035</v>
      </c>
      <c r="AP22" s="303">
        <v>19.576364370769728</v>
      </c>
      <c r="AQ22" s="303">
        <v>19.301902633634985</v>
      </c>
      <c r="AR22" s="303">
        <v>19.160718826046036</v>
      </c>
      <c r="AS22" s="303">
        <v>19.184186188626619</v>
      </c>
      <c r="AT22" s="303">
        <v>19.256368816927385</v>
      </c>
      <c r="AU22" s="303">
        <v>19.214541350513635</v>
      </c>
      <c r="AV22" s="303">
        <v>19.148294428409287</v>
      </c>
      <c r="AW22" s="303">
        <v>19.130683398127747</v>
      </c>
      <c r="AX22" s="303">
        <v>19.213025737666968</v>
      </c>
      <c r="AY22" s="303">
        <v>19.237547682725136</v>
      </c>
      <c r="AZ22" s="303">
        <v>19.299837418082191</v>
      </c>
      <c r="BA22" s="303">
        <v>19.338549882016377</v>
      </c>
      <c r="BB22" s="303">
        <v>19.27599432296002</v>
      </c>
      <c r="BC22" s="303">
        <v>19.344449256953332</v>
      </c>
      <c r="BD22" s="303">
        <v>19.211887028127205</v>
      </c>
      <c r="BE22" s="303">
        <v>19.527146400963314</v>
      </c>
      <c r="BF22" s="303">
        <v>19.147303343405913</v>
      </c>
    </row>
    <row r="23" spans="22:58" ht="17.149999999999999" customHeight="1">
      <c r="V23" s="585"/>
      <c r="W23" s="596"/>
      <c r="X23" s="300" t="s">
        <v>157</v>
      </c>
      <c r="Y23" s="301"/>
      <c r="Z23" s="302" t="s">
        <v>158</v>
      </c>
      <c r="AA23" s="303">
        <v>19.96</v>
      </c>
      <c r="AB23" s="303">
        <v>19.96</v>
      </c>
      <c r="AC23" s="303">
        <v>19.96</v>
      </c>
      <c r="AD23" s="303">
        <v>19.96</v>
      </c>
      <c r="AE23" s="303">
        <v>19.96</v>
      </c>
      <c r="AF23" s="303">
        <v>19.96</v>
      </c>
      <c r="AG23" s="303">
        <v>19.96</v>
      </c>
      <c r="AH23" s="303">
        <v>19.96</v>
      </c>
      <c r="AI23" s="303">
        <v>19.96</v>
      </c>
      <c r="AJ23" s="303">
        <v>19.96</v>
      </c>
      <c r="AK23" s="303">
        <v>19.96</v>
      </c>
      <c r="AL23" s="303">
        <v>19.96</v>
      </c>
      <c r="AM23" s="303">
        <v>19.96</v>
      </c>
      <c r="AN23" s="303">
        <v>19.96</v>
      </c>
      <c r="AO23" s="303">
        <v>19.96</v>
      </c>
      <c r="AP23" s="303">
        <v>19.96</v>
      </c>
      <c r="AQ23" s="303">
        <v>19.96</v>
      </c>
      <c r="AR23" s="303">
        <v>19.96</v>
      </c>
      <c r="AS23" s="303">
        <v>19.96</v>
      </c>
      <c r="AT23" s="303">
        <v>19.96</v>
      </c>
      <c r="AU23" s="303">
        <v>19.96</v>
      </c>
      <c r="AV23" s="303">
        <v>19.96</v>
      </c>
      <c r="AW23" s="303">
        <v>19.96</v>
      </c>
      <c r="AX23" s="303">
        <v>19.96</v>
      </c>
      <c r="AY23" s="303">
        <v>19.96</v>
      </c>
      <c r="AZ23" s="303">
        <v>19.96</v>
      </c>
      <c r="BA23" s="303">
        <v>19.96</v>
      </c>
      <c r="BB23" s="303">
        <v>19.96</v>
      </c>
      <c r="BC23" s="303">
        <v>19.96</v>
      </c>
      <c r="BD23" s="303">
        <v>19.96</v>
      </c>
      <c r="BE23" s="303">
        <v>19.96</v>
      </c>
      <c r="BF23" s="303">
        <v>19.96</v>
      </c>
    </row>
    <row r="24" spans="22:58" ht="17.149999999999999" customHeight="1">
      <c r="V24" s="585"/>
      <c r="W24" s="596"/>
      <c r="X24" s="300" t="s">
        <v>159</v>
      </c>
      <c r="Y24" s="301"/>
      <c r="Z24" s="302" t="s">
        <v>160</v>
      </c>
      <c r="AA24" s="303">
        <v>16.083854559046511</v>
      </c>
      <c r="AB24" s="303">
        <v>16.188064593329543</v>
      </c>
      <c r="AC24" s="303">
        <v>16.491512696329124</v>
      </c>
      <c r="AD24" s="303">
        <v>16.701273991367195</v>
      </c>
      <c r="AE24" s="303">
        <v>16.666356734968936</v>
      </c>
      <c r="AF24" s="303">
        <v>16.723719733137514</v>
      </c>
      <c r="AG24" s="303">
        <v>16.955689676094348</v>
      </c>
      <c r="AH24" s="303">
        <v>17.370953643380968</v>
      </c>
      <c r="AI24" s="303">
        <v>17.405627177326515</v>
      </c>
      <c r="AJ24" s="303">
        <v>17.357954380307561</v>
      </c>
      <c r="AK24" s="303">
        <v>17.493973612794353</v>
      </c>
      <c r="AL24" s="303">
        <v>17.714069194541477</v>
      </c>
      <c r="AM24" s="303">
        <v>17.909613014737893</v>
      </c>
      <c r="AN24" s="303">
        <v>17.931109170587845</v>
      </c>
      <c r="AO24" s="303">
        <v>18.616423607880265</v>
      </c>
      <c r="AP24" s="303">
        <v>18.216413690583419</v>
      </c>
      <c r="AQ24" s="303">
        <v>18.210159495046756</v>
      </c>
      <c r="AR24" s="303">
        <v>18.008587577295302</v>
      </c>
      <c r="AS24" s="303">
        <v>19.411907684369449</v>
      </c>
      <c r="AT24" s="303">
        <v>18.362666200028606</v>
      </c>
      <c r="AU24" s="303">
        <v>18.41731956939331</v>
      </c>
      <c r="AV24" s="303">
        <v>17.285940054565899</v>
      </c>
      <c r="AW24" s="303">
        <v>18.345882653282203</v>
      </c>
      <c r="AX24" s="303">
        <v>18.296122119483716</v>
      </c>
      <c r="AY24" s="303">
        <v>18.276930413140036</v>
      </c>
      <c r="AZ24" s="303">
        <v>18.267886740931246</v>
      </c>
      <c r="BA24" s="303">
        <v>18.290013353155558</v>
      </c>
      <c r="BB24" s="303">
        <v>18.25004713837858</v>
      </c>
      <c r="BC24" s="303">
        <v>18.244960694938236</v>
      </c>
      <c r="BD24" s="303">
        <v>18.267945947003202</v>
      </c>
      <c r="BE24" s="303">
        <v>18.255564507435139</v>
      </c>
      <c r="BF24" s="303">
        <v>18.248354601780356</v>
      </c>
    </row>
    <row r="25" spans="22:58" ht="17.149999999999999" customHeight="1">
      <c r="V25" s="585"/>
      <c r="W25" s="596"/>
      <c r="X25" s="304" t="s">
        <v>161</v>
      </c>
      <c r="Y25" s="301"/>
      <c r="Z25" s="302" t="s">
        <v>162</v>
      </c>
      <c r="AA25" s="303">
        <v>17.382541261631477</v>
      </c>
      <c r="AB25" s="303">
        <v>17.684795346245167</v>
      </c>
      <c r="AC25" s="303">
        <v>17.57129033890298</v>
      </c>
      <c r="AD25" s="303">
        <v>17.550419146424101</v>
      </c>
      <c r="AE25" s="303">
        <v>17.421288873898209</v>
      </c>
      <c r="AF25" s="303">
        <v>18.086055782692725</v>
      </c>
      <c r="AG25" s="303">
        <v>17.770594988377574</v>
      </c>
      <c r="AH25" s="303">
        <v>18.048824335016313</v>
      </c>
      <c r="AI25" s="303">
        <v>17.940561436631111</v>
      </c>
      <c r="AJ25" s="303">
        <v>17.937907786645233</v>
      </c>
      <c r="AK25" s="303">
        <v>18.024427416579485</v>
      </c>
      <c r="AL25" s="303">
        <v>18.05721338667076</v>
      </c>
      <c r="AM25" s="303">
        <v>18.122954257996703</v>
      </c>
      <c r="AN25" s="303">
        <v>18.322868857960948</v>
      </c>
      <c r="AO25" s="303">
        <v>18.830571149095118</v>
      </c>
      <c r="AP25" s="303">
        <v>18.295283321639502</v>
      </c>
      <c r="AQ25" s="303">
        <v>18.24903723196547</v>
      </c>
      <c r="AR25" s="303">
        <v>18.099279427549391</v>
      </c>
      <c r="AS25" s="303">
        <v>19.439646771305316</v>
      </c>
      <c r="AT25" s="303">
        <v>18.385857048861499</v>
      </c>
      <c r="AU25" s="303">
        <v>18.438831811042629</v>
      </c>
      <c r="AV25" s="303">
        <v>17.312801709048401</v>
      </c>
      <c r="AW25" s="303">
        <v>18.35425846212264</v>
      </c>
      <c r="AX25" s="303">
        <v>18.297593774238717</v>
      </c>
      <c r="AY25" s="303">
        <v>18.278049007831537</v>
      </c>
      <c r="AZ25" s="303">
        <v>18.269517888565272</v>
      </c>
      <c r="BA25" s="303">
        <v>18.290282008176852</v>
      </c>
      <c r="BB25" s="303">
        <v>18.25260119358369</v>
      </c>
      <c r="BC25" s="303">
        <v>18.246398984783323</v>
      </c>
      <c r="BD25" s="303">
        <v>18.268984485480814</v>
      </c>
      <c r="BE25" s="303">
        <v>18.255564507435139</v>
      </c>
      <c r="BF25" s="303">
        <v>18.251420457299911</v>
      </c>
    </row>
    <row r="26" spans="22:58" ht="17.149999999999999" customHeight="1">
      <c r="V26" s="585"/>
      <c r="W26" s="596"/>
      <c r="X26" s="304" t="s">
        <v>163</v>
      </c>
      <c r="Y26" s="301"/>
      <c r="Z26" s="302" t="s">
        <v>164</v>
      </c>
      <c r="AA26" s="303">
        <v>17.465074936213998</v>
      </c>
      <c r="AB26" s="303">
        <v>17.658665763500526</v>
      </c>
      <c r="AC26" s="303">
        <v>17.540941325077192</v>
      </c>
      <c r="AD26" s="303">
        <v>17.571154169350283</v>
      </c>
      <c r="AE26" s="303">
        <v>17.604959359110318</v>
      </c>
      <c r="AF26" s="303">
        <v>17.576658599236065</v>
      </c>
      <c r="AG26" s="303">
        <v>17.864853055067922</v>
      </c>
      <c r="AH26" s="303">
        <v>17.780831253131858</v>
      </c>
      <c r="AI26" s="303">
        <v>17.634574788094501</v>
      </c>
      <c r="AJ26" s="303">
        <v>17.645792710987692</v>
      </c>
      <c r="AK26" s="303">
        <v>17.623993171794424</v>
      </c>
      <c r="AL26" s="303">
        <v>17.623993171794424</v>
      </c>
      <c r="AM26" s="303">
        <v>17.581174315144636</v>
      </c>
      <c r="AN26" s="303">
        <v>17.758179858453286</v>
      </c>
      <c r="AO26" s="303">
        <v>18.193670901203948</v>
      </c>
      <c r="AP26" s="303">
        <v>18.193670901203948</v>
      </c>
      <c r="AQ26" s="303">
        <v>17.770516853145867</v>
      </c>
      <c r="AR26" s="303">
        <v>17.770516853145867</v>
      </c>
      <c r="AS26" s="303">
        <v>19.029941503359542</v>
      </c>
      <c r="AT26" s="303">
        <v>17.883126535200052</v>
      </c>
      <c r="AU26" s="303">
        <v>17.883126535200052</v>
      </c>
      <c r="AV26" s="303">
        <v>17.883126535200052</v>
      </c>
      <c r="AW26" s="303">
        <v>17.883126535200052</v>
      </c>
      <c r="AX26" s="303">
        <v>18.193793444129501</v>
      </c>
      <c r="AY26" s="303">
        <v>18.193793444129501</v>
      </c>
      <c r="AZ26" s="303">
        <v>18.193793444129501</v>
      </c>
      <c r="BA26" s="303">
        <v>18.193793444129501</v>
      </c>
      <c r="BB26" s="303">
        <v>18.193793444129501</v>
      </c>
      <c r="BC26" s="303">
        <v>18.193793444129501</v>
      </c>
      <c r="BD26" s="303">
        <v>18.193793444129501</v>
      </c>
      <c r="BE26" s="303">
        <v>18.193793444129501</v>
      </c>
      <c r="BF26" s="303">
        <v>18.239688363730977</v>
      </c>
    </row>
    <row r="27" spans="22:58" ht="17.149999999999999" customHeight="1">
      <c r="V27" s="585"/>
      <c r="W27" s="597"/>
      <c r="X27" s="304" t="s">
        <v>165</v>
      </c>
      <c r="Y27" s="301"/>
      <c r="Z27" s="302" t="s">
        <v>166</v>
      </c>
      <c r="AA27" s="303">
        <v>15.56991459758329</v>
      </c>
      <c r="AB27" s="303">
        <v>15.700761225612348</v>
      </c>
      <c r="AC27" s="303">
        <v>15.859112789552029</v>
      </c>
      <c r="AD27" s="303">
        <v>16.017205169313865</v>
      </c>
      <c r="AE27" s="303">
        <v>16.205754573015266</v>
      </c>
      <c r="AF27" s="303">
        <v>16.158476247316791</v>
      </c>
      <c r="AG27" s="303">
        <v>16.346502470820166</v>
      </c>
      <c r="AH27" s="303">
        <v>16.547925611253525</v>
      </c>
      <c r="AI27" s="303">
        <v>16.770350968639747</v>
      </c>
      <c r="AJ27" s="303">
        <v>16.617728883164396</v>
      </c>
      <c r="AK27" s="303">
        <v>16.844111147099262</v>
      </c>
      <c r="AL27" s="303">
        <v>16.647353476707451</v>
      </c>
      <c r="AM27" s="303">
        <v>17.251539754404863</v>
      </c>
      <c r="AN27" s="303">
        <v>17.116345241376433</v>
      </c>
      <c r="AO27" s="303">
        <v>17.664546300618341</v>
      </c>
      <c r="AP27" s="303">
        <v>17.630494180823401</v>
      </c>
      <c r="AQ27" s="303">
        <v>17.68176152936049</v>
      </c>
      <c r="AR27" s="303">
        <v>17.056052255959937</v>
      </c>
      <c r="AS27" s="303">
        <v>18.816589965141354</v>
      </c>
      <c r="AT27" s="303">
        <v>17.931754143383976</v>
      </c>
      <c r="AU27" s="303">
        <v>18.010131512145133</v>
      </c>
      <c r="AV27" s="303">
        <v>16.944044301481902</v>
      </c>
      <c r="AW27" s="303">
        <v>18.158472966836577</v>
      </c>
      <c r="AX27" s="303">
        <v>18.250889307041589</v>
      </c>
      <c r="AY27" s="303">
        <v>18.243635206577505</v>
      </c>
      <c r="AZ27" s="303">
        <v>18.23055652859496</v>
      </c>
      <c r="BA27" s="303">
        <v>18.272580676934844</v>
      </c>
      <c r="BB27" s="303">
        <v>18.225575401452698</v>
      </c>
      <c r="BC27" s="303">
        <v>18.209666374635191</v>
      </c>
      <c r="BD27" s="303">
        <v>18.208371820542073</v>
      </c>
      <c r="BE27" s="303">
        <v>18.208371820542073</v>
      </c>
      <c r="BF27" s="303">
        <v>18.2405932558414</v>
      </c>
    </row>
    <row r="28" spans="22:58" ht="17.149999999999999" customHeight="1">
      <c r="V28" s="585"/>
      <c r="W28" s="585" t="s">
        <v>167</v>
      </c>
      <c r="X28" s="587" t="s">
        <v>168</v>
      </c>
      <c r="Y28" s="307" t="s">
        <v>169</v>
      </c>
      <c r="Z28" s="302" t="s">
        <v>170</v>
      </c>
      <c r="AA28" s="303">
        <v>18.170000000000002</v>
      </c>
      <c r="AB28" s="303">
        <v>18.170000000000002</v>
      </c>
      <c r="AC28" s="303">
        <v>18.170000000000002</v>
      </c>
      <c r="AD28" s="303">
        <v>18.170000000000002</v>
      </c>
      <c r="AE28" s="303">
        <v>18.170000000000002</v>
      </c>
      <c r="AF28" s="303">
        <v>18.170000000000002</v>
      </c>
      <c r="AG28" s="303">
        <v>18.170000000000002</v>
      </c>
      <c r="AH28" s="303">
        <v>18.170000000000002</v>
      </c>
      <c r="AI28" s="303">
        <v>18.170000000000002</v>
      </c>
      <c r="AJ28" s="303">
        <v>18.170000000000002</v>
      </c>
      <c r="AK28" s="303">
        <v>18.170000000000002</v>
      </c>
      <c r="AL28" s="303">
        <v>18.170000000000002</v>
      </c>
      <c r="AM28" s="303">
        <v>18.170000000000002</v>
      </c>
      <c r="AN28" s="303">
        <v>18.170000000000002</v>
      </c>
      <c r="AO28" s="303">
        <v>18.170000000000002</v>
      </c>
      <c r="AP28" s="303">
        <v>18.170000000000002</v>
      </c>
      <c r="AQ28" s="303">
        <v>18.170000000000002</v>
      </c>
      <c r="AR28" s="303">
        <v>18.170000000000002</v>
      </c>
      <c r="AS28" s="303">
        <v>18.170000000000002</v>
      </c>
      <c r="AT28" s="303">
        <v>18.170000000000002</v>
      </c>
      <c r="AU28" s="303">
        <v>18.170000000000002</v>
      </c>
      <c r="AV28" s="303">
        <v>18.170000000000002</v>
      </c>
      <c r="AW28" s="303">
        <v>18.170000000000002</v>
      </c>
      <c r="AX28" s="303">
        <v>18.630537702558474</v>
      </c>
      <c r="AY28" s="303">
        <v>18.630537702558474</v>
      </c>
      <c r="AZ28" s="303">
        <v>18.630537702558474</v>
      </c>
      <c r="BA28" s="303">
        <v>18.630537702558474</v>
      </c>
      <c r="BB28" s="303">
        <v>18.630537702558474</v>
      </c>
      <c r="BC28" s="303">
        <v>18.630537702558474</v>
      </c>
      <c r="BD28" s="303">
        <v>18.630537702558474</v>
      </c>
      <c r="BE28" s="303">
        <v>18.630537702558474</v>
      </c>
      <c r="BF28" s="303">
        <v>18.630537702558474</v>
      </c>
    </row>
    <row r="29" spans="22:58" ht="17.149999999999999" customHeight="1">
      <c r="V29" s="585"/>
      <c r="W29" s="585"/>
      <c r="X29" s="588"/>
      <c r="Y29" s="307" t="s">
        <v>171</v>
      </c>
      <c r="Z29" s="302" t="s">
        <v>172</v>
      </c>
      <c r="AA29" s="303">
        <v>18.29</v>
      </c>
      <c r="AB29" s="303">
        <v>18.29</v>
      </c>
      <c r="AC29" s="303">
        <v>18.29</v>
      </c>
      <c r="AD29" s="303">
        <v>18.29</v>
      </c>
      <c r="AE29" s="303">
        <v>18.29</v>
      </c>
      <c r="AF29" s="303">
        <v>18.29</v>
      </c>
      <c r="AG29" s="303">
        <v>18.29</v>
      </c>
      <c r="AH29" s="303">
        <v>18.29</v>
      </c>
      <c r="AI29" s="303">
        <v>18.29</v>
      </c>
      <c r="AJ29" s="303">
        <v>18.29</v>
      </c>
      <c r="AK29" s="303">
        <v>18.29</v>
      </c>
      <c r="AL29" s="303">
        <v>18.29</v>
      </c>
      <c r="AM29" s="303">
        <v>18.29</v>
      </c>
      <c r="AN29" s="303">
        <v>18.29</v>
      </c>
      <c r="AO29" s="303">
        <v>18.29</v>
      </c>
      <c r="AP29" s="303">
        <v>18.29</v>
      </c>
      <c r="AQ29" s="303">
        <v>18.29</v>
      </c>
      <c r="AR29" s="303">
        <v>18.29</v>
      </c>
      <c r="AS29" s="303">
        <v>18.29</v>
      </c>
      <c r="AT29" s="303">
        <v>18.29</v>
      </c>
      <c r="AU29" s="303">
        <v>18.29</v>
      </c>
      <c r="AV29" s="303">
        <v>18.29</v>
      </c>
      <c r="AW29" s="303">
        <v>18.29</v>
      </c>
      <c r="AX29" s="303">
        <v>19.261158234938485</v>
      </c>
      <c r="AY29" s="303">
        <v>19.261158234938485</v>
      </c>
      <c r="AZ29" s="303">
        <v>19.261158234938485</v>
      </c>
      <c r="BA29" s="303">
        <v>19.261158234938485</v>
      </c>
      <c r="BB29" s="303">
        <v>19.261158234938485</v>
      </c>
      <c r="BC29" s="303">
        <v>19.261158234938485</v>
      </c>
      <c r="BD29" s="303">
        <v>19.261158234938485</v>
      </c>
      <c r="BE29" s="303">
        <v>19.261158234938485</v>
      </c>
      <c r="BF29" s="303">
        <v>19.261158234938485</v>
      </c>
    </row>
    <row r="30" spans="22:58" ht="17.149999999999999" customHeight="1">
      <c r="V30" s="585"/>
      <c r="W30" s="585"/>
      <c r="X30" s="581" t="s">
        <v>173</v>
      </c>
      <c r="Y30" s="308" t="s">
        <v>174</v>
      </c>
      <c r="Z30" s="593" t="s">
        <v>175</v>
      </c>
      <c r="AA30" s="303">
        <v>18.289999999999996</v>
      </c>
      <c r="AB30" s="303">
        <v>18.29</v>
      </c>
      <c r="AC30" s="303">
        <v>18.289999999999996</v>
      </c>
      <c r="AD30" s="303">
        <v>18.289999999999996</v>
      </c>
      <c r="AE30" s="303">
        <v>18.29</v>
      </c>
      <c r="AF30" s="303">
        <v>18.29</v>
      </c>
      <c r="AG30" s="303">
        <v>18.29</v>
      </c>
      <c r="AH30" s="303">
        <v>18.29</v>
      </c>
      <c r="AI30" s="303">
        <v>18.289999999999996</v>
      </c>
      <c r="AJ30" s="303">
        <v>18.289999999999996</v>
      </c>
      <c r="AK30" s="303">
        <v>18.289999999999996</v>
      </c>
      <c r="AL30" s="303">
        <v>18.289999999999996</v>
      </c>
      <c r="AM30" s="303">
        <v>18.29</v>
      </c>
      <c r="AN30" s="303">
        <v>18.289999999999996</v>
      </c>
      <c r="AO30" s="303">
        <v>18.289999999999996</v>
      </c>
      <c r="AP30" s="303">
        <v>18.29</v>
      </c>
      <c r="AQ30" s="303">
        <v>18.289999999999996</v>
      </c>
      <c r="AR30" s="303">
        <v>18.289999999999996</v>
      </c>
      <c r="AS30" s="303">
        <v>18.29</v>
      </c>
      <c r="AT30" s="303">
        <v>18.289999999999996</v>
      </c>
      <c r="AU30" s="303">
        <v>18.289999999999996</v>
      </c>
      <c r="AV30" s="303">
        <v>18.289999999999996</v>
      </c>
      <c r="AW30" s="303">
        <v>18.29</v>
      </c>
      <c r="AX30" s="303">
        <v>18.713499704353897</v>
      </c>
      <c r="AY30" s="303">
        <v>18.712026773961565</v>
      </c>
      <c r="AZ30" s="303">
        <v>18.714307487587941</v>
      </c>
      <c r="BA30" s="303">
        <v>18.703894174834584</v>
      </c>
      <c r="BB30" s="303">
        <v>18.70357296970629</v>
      </c>
      <c r="BC30" s="303">
        <v>18.709433737462081</v>
      </c>
      <c r="BD30" s="303">
        <v>18.707967333143529</v>
      </c>
      <c r="BE30" s="303">
        <v>18.708703796851744</v>
      </c>
      <c r="BF30" s="303">
        <v>18.707213051901366</v>
      </c>
    </row>
    <row r="31" spans="22:58" ht="17.149999999999999" customHeight="1">
      <c r="V31" s="585"/>
      <c r="W31" s="585"/>
      <c r="X31" s="582"/>
      <c r="Y31" s="308" t="s">
        <v>176</v>
      </c>
      <c r="Z31" s="594"/>
      <c r="AA31" s="303">
        <v>18.289999999999996</v>
      </c>
      <c r="AB31" s="303">
        <v>18.29</v>
      </c>
      <c r="AC31" s="303">
        <v>18.289999999999996</v>
      </c>
      <c r="AD31" s="303">
        <v>18.289999999999996</v>
      </c>
      <c r="AE31" s="303">
        <v>18.29</v>
      </c>
      <c r="AF31" s="303">
        <v>18.29</v>
      </c>
      <c r="AG31" s="303">
        <v>18.29</v>
      </c>
      <c r="AH31" s="303">
        <v>18.29</v>
      </c>
      <c r="AI31" s="303">
        <v>18.289999999999996</v>
      </c>
      <c r="AJ31" s="303">
        <v>18.289999999999996</v>
      </c>
      <c r="AK31" s="303">
        <v>18.29</v>
      </c>
      <c r="AL31" s="303">
        <v>18.289999999999996</v>
      </c>
      <c r="AM31" s="303">
        <v>18.29</v>
      </c>
      <c r="AN31" s="303">
        <v>18.289999999999996</v>
      </c>
      <c r="AO31" s="303">
        <v>18.289999999999996</v>
      </c>
      <c r="AP31" s="303">
        <v>18.289999803394895</v>
      </c>
      <c r="AQ31" s="303">
        <v>18.289999398636756</v>
      </c>
      <c r="AR31" s="303">
        <v>18.289999005676574</v>
      </c>
      <c r="AS31" s="303">
        <v>18.289979684653332</v>
      </c>
      <c r="AT31" s="303">
        <v>18.287248980672533</v>
      </c>
      <c r="AU31" s="303">
        <v>18.219018502850187</v>
      </c>
      <c r="AV31" s="303">
        <v>18.215980584071598</v>
      </c>
      <c r="AW31" s="303">
        <v>18.212560253313555</v>
      </c>
      <c r="AX31" s="303">
        <v>18.61572269423182</v>
      </c>
      <c r="AY31" s="303">
        <v>18.591711405067468</v>
      </c>
      <c r="AZ31" s="303">
        <v>18.568902586651003</v>
      </c>
      <c r="BA31" s="303">
        <v>18.54184150794773</v>
      </c>
      <c r="BB31" s="303">
        <v>18.526667038281374</v>
      </c>
      <c r="BC31" s="303">
        <v>18.51876606221018</v>
      </c>
      <c r="BD31" s="303">
        <v>18.518249820236857</v>
      </c>
      <c r="BE31" s="303">
        <v>18.479705186602381</v>
      </c>
      <c r="BF31" s="303">
        <v>18.485984844120946</v>
      </c>
    </row>
    <row r="32" spans="22:58" ht="17.149999999999999" customHeight="1">
      <c r="V32" s="585"/>
      <c r="W32" s="585"/>
      <c r="X32" s="582"/>
      <c r="Y32" s="307" t="s">
        <v>177</v>
      </c>
      <c r="Z32" s="302" t="s">
        <v>178</v>
      </c>
      <c r="AA32" s="303">
        <v>18.309999999999999</v>
      </c>
      <c r="AB32" s="303">
        <v>18.309999999999999</v>
      </c>
      <c r="AC32" s="303">
        <v>18.309999999999999</v>
      </c>
      <c r="AD32" s="303">
        <v>18.309999999999999</v>
      </c>
      <c r="AE32" s="303">
        <v>18.309999999999995</v>
      </c>
      <c r="AF32" s="303">
        <v>18.310000000000002</v>
      </c>
      <c r="AG32" s="303">
        <v>18.309999999999995</v>
      </c>
      <c r="AH32" s="303">
        <v>18.309999999999995</v>
      </c>
      <c r="AI32" s="303">
        <v>18.309999999999995</v>
      </c>
      <c r="AJ32" s="303">
        <v>18.309999999999999</v>
      </c>
      <c r="AK32" s="303">
        <v>18.309999999999995</v>
      </c>
      <c r="AL32" s="303">
        <v>18.309999999999995</v>
      </c>
      <c r="AM32" s="303">
        <v>18.309999999999995</v>
      </c>
      <c r="AN32" s="303">
        <v>18.309999999999999</v>
      </c>
      <c r="AO32" s="303">
        <v>18.310000000000002</v>
      </c>
      <c r="AP32" s="303">
        <v>18.309999999999999</v>
      </c>
      <c r="AQ32" s="303">
        <v>18.309999999999995</v>
      </c>
      <c r="AR32" s="303">
        <v>18.309999999999999</v>
      </c>
      <c r="AS32" s="303">
        <v>18.309999999999999</v>
      </c>
      <c r="AT32" s="303">
        <v>18.309999999999995</v>
      </c>
      <c r="AU32" s="303">
        <v>18.309999999999999</v>
      </c>
      <c r="AV32" s="303">
        <v>18.309999999999995</v>
      </c>
      <c r="AW32" s="303">
        <v>18.309999999999999</v>
      </c>
      <c r="AX32" s="303">
        <v>18.599675061305959</v>
      </c>
      <c r="AY32" s="303">
        <v>18.588442385875258</v>
      </c>
      <c r="AZ32" s="303">
        <v>18.574166640974418</v>
      </c>
      <c r="BA32" s="303">
        <v>18.586854190814318</v>
      </c>
      <c r="BB32" s="303">
        <v>18.606179721360274</v>
      </c>
      <c r="BC32" s="303">
        <v>18.610086551718737</v>
      </c>
      <c r="BD32" s="303">
        <v>18.598853061690324</v>
      </c>
      <c r="BE32" s="303">
        <v>18.585840928654989</v>
      </c>
      <c r="BF32" s="303">
        <v>18.603324208686249</v>
      </c>
    </row>
    <row r="33" spans="22:58" ht="17.149999999999999" customHeight="1">
      <c r="V33" s="585"/>
      <c r="W33" s="585"/>
      <c r="X33" s="582"/>
      <c r="Y33" s="307" t="s">
        <v>179</v>
      </c>
      <c r="Z33" s="302" t="s">
        <v>180</v>
      </c>
      <c r="AA33" s="303">
        <v>18.510000000000002</v>
      </c>
      <c r="AB33" s="303">
        <v>18.510000000000002</v>
      </c>
      <c r="AC33" s="303">
        <v>18.510000000000002</v>
      </c>
      <c r="AD33" s="303">
        <v>18.510000000000002</v>
      </c>
      <c r="AE33" s="303">
        <v>18.510000000000002</v>
      </c>
      <c r="AF33" s="303">
        <v>18.510000000000002</v>
      </c>
      <c r="AG33" s="303">
        <v>18.510000000000002</v>
      </c>
      <c r="AH33" s="303">
        <v>18.510000000000002</v>
      </c>
      <c r="AI33" s="303">
        <v>18.510000000000002</v>
      </c>
      <c r="AJ33" s="303">
        <v>18.510000000000002</v>
      </c>
      <c r="AK33" s="303">
        <v>18.510000000000002</v>
      </c>
      <c r="AL33" s="303">
        <v>18.510000000000002</v>
      </c>
      <c r="AM33" s="303">
        <v>18.510000000000002</v>
      </c>
      <c r="AN33" s="303">
        <v>18.510000000000002</v>
      </c>
      <c r="AO33" s="303">
        <v>18.510000000000002</v>
      </c>
      <c r="AP33" s="303">
        <v>18.510000000000002</v>
      </c>
      <c r="AQ33" s="303">
        <v>18.510000000000002</v>
      </c>
      <c r="AR33" s="303">
        <v>18.510000000000002</v>
      </c>
      <c r="AS33" s="303">
        <v>18.510000000000002</v>
      </c>
      <c r="AT33" s="303">
        <v>18.510000000000002</v>
      </c>
      <c r="AU33" s="303">
        <v>18.510000000000002</v>
      </c>
      <c r="AV33" s="303">
        <v>18.510000000000002</v>
      </c>
      <c r="AW33" s="303">
        <v>18.510000000000002</v>
      </c>
      <c r="AX33" s="303">
        <v>18.706172168860991</v>
      </c>
      <c r="AY33" s="303">
        <v>18.706172168860991</v>
      </c>
      <c r="AZ33" s="303">
        <v>18.706172168860991</v>
      </c>
      <c r="BA33" s="303">
        <v>18.706172168860991</v>
      </c>
      <c r="BB33" s="303">
        <v>18.706172168860991</v>
      </c>
      <c r="BC33" s="303">
        <v>18.706172168860991</v>
      </c>
      <c r="BD33" s="303">
        <v>18.706172168860991</v>
      </c>
      <c r="BE33" s="303">
        <v>18.706172168860991</v>
      </c>
      <c r="BF33" s="303">
        <v>18.706172168860991</v>
      </c>
    </row>
    <row r="34" spans="22:58" ht="17.149999999999999" customHeight="1">
      <c r="V34" s="585"/>
      <c r="W34" s="585"/>
      <c r="X34" s="582"/>
      <c r="Y34" s="308" t="s">
        <v>181</v>
      </c>
      <c r="Z34" s="593" t="s">
        <v>182</v>
      </c>
      <c r="AA34" s="303">
        <v>18.73</v>
      </c>
      <c r="AB34" s="303">
        <v>18.73</v>
      </c>
      <c r="AC34" s="303">
        <v>18.73</v>
      </c>
      <c r="AD34" s="303">
        <v>18.73</v>
      </c>
      <c r="AE34" s="303">
        <v>18.73</v>
      </c>
      <c r="AF34" s="303">
        <v>18.73</v>
      </c>
      <c r="AG34" s="303">
        <v>18.73</v>
      </c>
      <c r="AH34" s="303">
        <v>18.73</v>
      </c>
      <c r="AI34" s="303">
        <v>18.73</v>
      </c>
      <c r="AJ34" s="303">
        <v>18.73</v>
      </c>
      <c r="AK34" s="303">
        <v>18.73</v>
      </c>
      <c r="AL34" s="303">
        <v>18.73</v>
      </c>
      <c r="AM34" s="303">
        <v>18.73</v>
      </c>
      <c r="AN34" s="303">
        <v>18.73</v>
      </c>
      <c r="AO34" s="303">
        <v>18.73</v>
      </c>
      <c r="AP34" s="303">
        <v>18.73</v>
      </c>
      <c r="AQ34" s="303">
        <v>18.73</v>
      </c>
      <c r="AR34" s="303">
        <v>18.73</v>
      </c>
      <c r="AS34" s="303">
        <v>18.73</v>
      </c>
      <c r="AT34" s="303">
        <v>18.73</v>
      </c>
      <c r="AU34" s="303">
        <v>18.73</v>
      </c>
      <c r="AV34" s="303">
        <v>18.73</v>
      </c>
      <c r="AW34" s="303">
        <v>18.73</v>
      </c>
      <c r="AX34" s="303">
        <v>18.7944215470534</v>
      </c>
      <c r="AY34" s="303">
        <v>18.7944215470534</v>
      </c>
      <c r="AZ34" s="303">
        <v>18.7944215470534</v>
      </c>
      <c r="BA34" s="303">
        <v>18.7944215470534</v>
      </c>
      <c r="BB34" s="303">
        <v>18.7944215470534</v>
      </c>
      <c r="BC34" s="303">
        <v>18.7944215470534</v>
      </c>
      <c r="BD34" s="303">
        <v>18.7944215470534</v>
      </c>
      <c r="BE34" s="303">
        <v>18.7944215470534</v>
      </c>
      <c r="BF34" s="303">
        <v>18.7944215470534</v>
      </c>
    </row>
    <row r="35" spans="22:58" ht="17.149999999999999" customHeight="1">
      <c r="V35" s="585"/>
      <c r="W35" s="585"/>
      <c r="X35" s="582"/>
      <c r="Y35" s="308" t="s">
        <v>184</v>
      </c>
      <c r="Z35" s="594"/>
      <c r="AA35" s="303">
        <v>18.73</v>
      </c>
      <c r="AB35" s="303">
        <v>18.73</v>
      </c>
      <c r="AC35" s="303">
        <v>18.73</v>
      </c>
      <c r="AD35" s="303">
        <v>18.73</v>
      </c>
      <c r="AE35" s="303">
        <v>18.73</v>
      </c>
      <c r="AF35" s="303">
        <v>18.73</v>
      </c>
      <c r="AG35" s="303">
        <v>18.73</v>
      </c>
      <c r="AH35" s="303">
        <v>18.73</v>
      </c>
      <c r="AI35" s="303">
        <v>18.73</v>
      </c>
      <c r="AJ35" s="303">
        <v>18.73</v>
      </c>
      <c r="AK35" s="303">
        <v>18.73</v>
      </c>
      <c r="AL35" s="303">
        <v>18.73</v>
      </c>
      <c r="AM35" s="303">
        <v>18.73</v>
      </c>
      <c r="AN35" s="303">
        <v>18.73</v>
      </c>
      <c r="AO35" s="303">
        <v>18.73</v>
      </c>
      <c r="AP35" s="303">
        <v>18.73</v>
      </c>
      <c r="AQ35" s="303">
        <v>18.728889136113967</v>
      </c>
      <c r="AR35" s="303">
        <v>18.728576375834528</v>
      </c>
      <c r="AS35" s="303">
        <v>18.728487788381731</v>
      </c>
      <c r="AT35" s="303">
        <v>18.727983417838722</v>
      </c>
      <c r="AU35" s="303">
        <v>18.727984534999671</v>
      </c>
      <c r="AV35" s="303">
        <v>18.727794012515506</v>
      </c>
      <c r="AW35" s="303">
        <v>18.727810909846824</v>
      </c>
      <c r="AX35" s="303">
        <v>18.792100792443147</v>
      </c>
      <c r="AY35" s="303">
        <v>18.790701826273139</v>
      </c>
      <c r="AZ35" s="303">
        <v>18.790444814812926</v>
      </c>
      <c r="BA35" s="303">
        <v>18.790810682108354</v>
      </c>
      <c r="BB35" s="303">
        <v>18.79090337479105</v>
      </c>
      <c r="BC35" s="303">
        <v>18.791023807039824</v>
      </c>
      <c r="BD35" s="303">
        <v>18.790670333821364</v>
      </c>
      <c r="BE35" s="303">
        <v>18.790617670982215</v>
      </c>
      <c r="BF35" s="303">
        <v>18.78996124779384</v>
      </c>
    </row>
    <row r="36" spans="22:58" ht="17.149999999999999" customHeight="1">
      <c r="V36" s="585"/>
      <c r="W36" s="585"/>
      <c r="X36" s="582"/>
      <c r="Y36" s="307" t="s">
        <v>185</v>
      </c>
      <c r="Z36" s="302" t="s">
        <v>186</v>
      </c>
      <c r="AA36" s="303">
        <v>18.899999999999999</v>
      </c>
      <c r="AB36" s="303">
        <v>18.899999999999999</v>
      </c>
      <c r="AC36" s="303">
        <v>18.899999999999999</v>
      </c>
      <c r="AD36" s="303">
        <v>18.899999999999999</v>
      </c>
      <c r="AE36" s="303">
        <v>18.899999999999999</v>
      </c>
      <c r="AF36" s="303">
        <v>18.899999999999999</v>
      </c>
      <c r="AG36" s="303">
        <v>18.899999999999999</v>
      </c>
      <c r="AH36" s="303">
        <v>18.899999999999999</v>
      </c>
      <c r="AI36" s="303">
        <v>18.899999999999999</v>
      </c>
      <c r="AJ36" s="303">
        <v>18.899999999999999</v>
      </c>
      <c r="AK36" s="303">
        <v>18.899999999999999</v>
      </c>
      <c r="AL36" s="303">
        <v>18.899999999999999</v>
      </c>
      <c r="AM36" s="303">
        <v>18.899999999999999</v>
      </c>
      <c r="AN36" s="303">
        <v>18.899999999999999</v>
      </c>
      <c r="AO36" s="303">
        <v>18.899999999999999</v>
      </c>
      <c r="AP36" s="303">
        <v>18.899999999999999</v>
      </c>
      <c r="AQ36" s="303">
        <v>18.899999999999999</v>
      </c>
      <c r="AR36" s="303">
        <v>18.899999999999999</v>
      </c>
      <c r="AS36" s="303">
        <v>18.899999999999999</v>
      </c>
      <c r="AT36" s="303">
        <v>18.899999999999999</v>
      </c>
      <c r="AU36" s="303">
        <v>18.899999999999999</v>
      </c>
      <c r="AV36" s="303">
        <v>18.899999999999999</v>
      </c>
      <c r="AW36" s="303">
        <v>18.899999999999999</v>
      </c>
      <c r="AX36" s="303">
        <v>19.323023451438921</v>
      </c>
      <c r="AY36" s="303">
        <v>19.323023451438921</v>
      </c>
      <c r="AZ36" s="303">
        <v>19.323023451438921</v>
      </c>
      <c r="BA36" s="303">
        <v>19.323023451438921</v>
      </c>
      <c r="BB36" s="303">
        <v>19.323023451438921</v>
      </c>
      <c r="BC36" s="303">
        <v>19.323023451438921</v>
      </c>
      <c r="BD36" s="303">
        <v>19.323023451438921</v>
      </c>
      <c r="BE36" s="303">
        <v>19.323023451438921</v>
      </c>
      <c r="BF36" s="303">
        <v>19.323023451438921</v>
      </c>
    </row>
    <row r="37" spans="22:58" ht="17.149999999999999" customHeight="1">
      <c r="V37" s="585"/>
      <c r="W37" s="585"/>
      <c r="X37" s="582"/>
      <c r="Y37" s="307" t="s">
        <v>187</v>
      </c>
      <c r="Z37" s="302" t="s">
        <v>188</v>
      </c>
      <c r="AA37" s="303">
        <v>19.54</v>
      </c>
      <c r="AB37" s="303">
        <v>19.54</v>
      </c>
      <c r="AC37" s="303">
        <v>19.54</v>
      </c>
      <c r="AD37" s="303">
        <v>19.54</v>
      </c>
      <c r="AE37" s="303">
        <v>19.54</v>
      </c>
      <c r="AF37" s="303">
        <v>19.54</v>
      </c>
      <c r="AG37" s="303">
        <v>19.54</v>
      </c>
      <c r="AH37" s="303">
        <v>19.54</v>
      </c>
      <c r="AI37" s="303">
        <v>19.54</v>
      </c>
      <c r="AJ37" s="303">
        <v>19.54</v>
      </c>
      <c r="AK37" s="303">
        <v>19.54</v>
      </c>
      <c r="AL37" s="303">
        <v>19.54</v>
      </c>
      <c r="AM37" s="303">
        <v>19.54</v>
      </c>
      <c r="AN37" s="303">
        <v>19.54</v>
      </c>
      <c r="AO37" s="303">
        <v>19.54</v>
      </c>
      <c r="AP37" s="303">
        <v>19.54</v>
      </c>
      <c r="AQ37" s="303">
        <v>19.54</v>
      </c>
      <c r="AR37" s="303">
        <v>19.54</v>
      </c>
      <c r="AS37" s="303">
        <v>19.54</v>
      </c>
      <c r="AT37" s="303">
        <v>19.54</v>
      </c>
      <c r="AU37" s="303">
        <v>19.54</v>
      </c>
      <c r="AV37" s="303">
        <v>19.54</v>
      </c>
      <c r="AW37" s="303">
        <v>19.54</v>
      </c>
      <c r="AX37" s="303">
        <v>20.174769941996598</v>
      </c>
      <c r="AY37" s="303">
        <v>20.174769941996598</v>
      </c>
      <c r="AZ37" s="303">
        <v>20.174769941996598</v>
      </c>
      <c r="BA37" s="303">
        <v>20.174769941996598</v>
      </c>
      <c r="BB37" s="303">
        <v>20.174769941996598</v>
      </c>
      <c r="BC37" s="303">
        <v>20.174769941996598</v>
      </c>
      <c r="BD37" s="303">
        <v>20.174769941996598</v>
      </c>
      <c r="BE37" s="303">
        <v>20.174769941996598</v>
      </c>
      <c r="BF37" s="303">
        <v>20.174769941996598</v>
      </c>
    </row>
    <row r="38" spans="22:58" ht="17.149999999999999" customHeight="1">
      <c r="V38" s="585"/>
      <c r="W38" s="585"/>
      <c r="X38" s="582"/>
      <c r="Y38" s="309" t="s">
        <v>189</v>
      </c>
      <c r="Z38" s="302" t="s">
        <v>190</v>
      </c>
      <c r="AA38" s="303">
        <v>19.22</v>
      </c>
      <c r="AB38" s="303">
        <v>19.22</v>
      </c>
      <c r="AC38" s="303">
        <v>19.22</v>
      </c>
      <c r="AD38" s="303">
        <v>19.22</v>
      </c>
      <c r="AE38" s="303">
        <v>19.22</v>
      </c>
      <c r="AF38" s="303">
        <v>19.22</v>
      </c>
      <c r="AG38" s="303">
        <v>19.22</v>
      </c>
      <c r="AH38" s="303">
        <v>19.22</v>
      </c>
      <c r="AI38" s="303">
        <v>19.22</v>
      </c>
      <c r="AJ38" s="303">
        <v>19.22</v>
      </c>
      <c r="AK38" s="303">
        <v>19.22</v>
      </c>
      <c r="AL38" s="303">
        <v>19.22</v>
      </c>
      <c r="AM38" s="303">
        <v>19.22</v>
      </c>
      <c r="AN38" s="303">
        <v>19.22</v>
      </c>
      <c r="AO38" s="303">
        <v>19.22</v>
      </c>
      <c r="AP38" s="303">
        <v>19.22</v>
      </c>
      <c r="AQ38" s="303">
        <v>19.22</v>
      </c>
      <c r="AR38" s="303">
        <v>19.22</v>
      </c>
      <c r="AS38" s="303">
        <v>19.22</v>
      </c>
      <c r="AT38" s="303">
        <v>19.22</v>
      </c>
      <c r="AU38" s="303">
        <v>19.22</v>
      </c>
      <c r="AV38" s="303">
        <v>19.22</v>
      </c>
      <c r="AW38" s="303">
        <v>19.22</v>
      </c>
      <c r="AX38" s="303">
        <v>19.984462940905889</v>
      </c>
      <c r="AY38" s="303">
        <v>19.984462940905889</v>
      </c>
      <c r="AZ38" s="303">
        <v>19.984462940905889</v>
      </c>
      <c r="BA38" s="303">
        <v>19.984462940905889</v>
      </c>
      <c r="BB38" s="303">
        <v>19.984462940905889</v>
      </c>
      <c r="BC38" s="303">
        <v>19.984462940905889</v>
      </c>
      <c r="BD38" s="303">
        <v>19.984462940905889</v>
      </c>
      <c r="BE38" s="303">
        <v>19.984462940905889</v>
      </c>
      <c r="BF38" s="303">
        <v>19.984462940905889</v>
      </c>
    </row>
    <row r="39" spans="22:58" ht="17.149999999999999" customHeight="1">
      <c r="V39" s="585"/>
      <c r="W39" s="585"/>
      <c r="X39" s="582"/>
      <c r="Y39" s="309" t="s">
        <v>191</v>
      </c>
      <c r="Z39" s="302" t="s">
        <v>192</v>
      </c>
      <c r="AA39" s="303">
        <v>19.54</v>
      </c>
      <c r="AB39" s="303">
        <v>19.54</v>
      </c>
      <c r="AC39" s="303">
        <v>19.54</v>
      </c>
      <c r="AD39" s="303">
        <v>19.54</v>
      </c>
      <c r="AE39" s="303">
        <v>19.54</v>
      </c>
      <c r="AF39" s="303">
        <v>19.54</v>
      </c>
      <c r="AG39" s="303">
        <v>19.54</v>
      </c>
      <c r="AH39" s="303">
        <v>19.54</v>
      </c>
      <c r="AI39" s="303">
        <v>19.54</v>
      </c>
      <c r="AJ39" s="303">
        <v>19.54</v>
      </c>
      <c r="AK39" s="303">
        <v>19.54</v>
      </c>
      <c r="AL39" s="303">
        <v>19.54</v>
      </c>
      <c r="AM39" s="303">
        <v>19.54</v>
      </c>
      <c r="AN39" s="303">
        <v>19.54</v>
      </c>
      <c r="AO39" s="303">
        <v>19.54</v>
      </c>
      <c r="AP39" s="303">
        <v>19.54</v>
      </c>
      <c r="AQ39" s="303">
        <v>19.54</v>
      </c>
      <c r="AR39" s="303">
        <v>19.54</v>
      </c>
      <c r="AS39" s="303">
        <v>19.54</v>
      </c>
      <c r="AT39" s="303">
        <v>19.54</v>
      </c>
      <c r="AU39" s="303">
        <v>19.54</v>
      </c>
      <c r="AV39" s="303">
        <v>19.54</v>
      </c>
      <c r="AW39" s="303">
        <v>19.54</v>
      </c>
      <c r="AX39" s="303">
        <v>20.174769941996598</v>
      </c>
      <c r="AY39" s="303">
        <v>20.174769941996598</v>
      </c>
      <c r="AZ39" s="303">
        <v>20.174769941996598</v>
      </c>
      <c r="BA39" s="303">
        <v>20.174769941996598</v>
      </c>
      <c r="BB39" s="303">
        <v>20.174769941996598</v>
      </c>
      <c r="BC39" s="303">
        <v>20.174769941996598</v>
      </c>
      <c r="BD39" s="303">
        <v>20.174769941996598</v>
      </c>
      <c r="BE39" s="303">
        <v>20.174769941996598</v>
      </c>
      <c r="BF39" s="303">
        <v>20.174769941996598</v>
      </c>
    </row>
    <row r="40" spans="22:58" ht="17.149999999999999" customHeight="1">
      <c r="V40" s="585"/>
      <c r="W40" s="585"/>
      <c r="X40" s="583"/>
      <c r="Y40" s="309" t="s">
        <v>193</v>
      </c>
      <c r="Z40" s="302" t="s">
        <v>194</v>
      </c>
      <c r="AA40" s="303">
        <v>19.54</v>
      </c>
      <c r="AB40" s="303">
        <v>19.54</v>
      </c>
      <c r="AC40" s="303">
        <v>19.54</v>
      </c>
      <c r="AD40" s="303">
        <v>19.54</v>
      </c>
      <c r="AE40" s="303">
        <v>19.54</v>
      </c>
      <c r="AF40" s="303">
        <v>19.54</v>
      </c>
      <c r="AG40" s="303">
        <v>19.54</v>
      </c>
      <c r="AH40" s="303">
        <v>19.54</v>
      </c>
      <c r="AI40" s="303">
        <v>19.54</v>
      </c>
      <c r="AJ40" s="303">
        <v>19.54</v>
      </c>
      <c r="AK40" s="303">
        <v>19.54</v>
      </c>
      <c r="AL40" s="303">
        <v>19.54</v>
      </c>
      <c r="AM40" s="303">
        <v>19.54</v>
      </c>
      <c r="AN40" s="303">
        <v>19.54</v>
      </c>
      <c r="AO40" s="303">
        <v>19.54</v>
      </c>
      <c r="AP40" s="303">
        <v>19.54</v>
      </c>
      <c r="AQ40" s="303">
        <v>19.54</v>
      </c>
      <c r="AR40" s="303">
        <v>19.54</v>
      </c>
      <c r="AS40" s="303">
        <v>19.54</v>
      </c>
      <c r="AT40" s="303">
        <v>19.54</v>
      </c>
      <c r="AU40" s="303">
        <v>19.54</v>
      </c>
      <c r="AV40" s="303">
        <v>19.54</v>
      </c>
      <c r="AW40" s="303">
        <v>19.54</v>
      </c>
      <c r="AX40" s="303">
        <v>19.823808978580391</v>
      </c>
      <c r="AY40" s="303">
        <v>19.823808978580391</v>
      </c>
      <c r="AZ40" s="303">
        <v>19.823808978580391</v>
      </c>
      <c r="BA40" s="303">
        <v>19.823808978580391</v>
      </c>
      <c r="BB40" s="303">
        <v>19.823808978580391</v>
      </c>
      <c r="BC40" s="303">
        <v>20.065818657083117</v>
      </c>
      <c r="BD40" s="303">
        <v>20.114901542396709</v>
      </c>
      <c r="BE40" s="303">
        <v>20.065619753775671</v>
      </c>
      <c r="BF40" s="303">
        <v>20.045598018584609</v>
      </c>
    </row>
    <row r="41" spans="22:58" ht="17.149999999999999" customHeight="1">
      <c r="V41" s="585"/>
      <c r="W41" s="585"/>
      <c r="X41" s="581" t="s">
        <v>195</v>
      </c>
      <c r="Y41" s="307" t="s">
        <v>196</v>
      </c>
      <c r="Z41" s="302" t="s">
        <v>197</v>
      </c>
      <c r="AA41" s="303">
        <v>19.22</v>
      </c>
      <c r="AB41" s="303">
        <v>19.22</v>
      </c>
      <c r="AC41" s="303">
        <v>19.22</v>
      </c>
      <c r="AD41" s="303">
        <v>19.22</v>
      </c>
      <c r="AE41" s="303">
        <v>19.22</v>
      </c>
      <c r="AF41" s="303">
        <v>19.22</v>
      </c>
      <c r="AG41" s="303">
        <v>19.22</v>
      </c>
      <c r="AH41" s="303">
        <v>19.22</v>
      </c>
      <c r="AI41" s="303">
        <v>19.22</v>
      </c>
      <c r="AJ41" s="303">
        <v>19.22</v>
      </c>
      <c r="AK41" s="303">
        <v>19.22</v>
      </c>
      <c r="AL41" s="303">
        <v>19.22</v>
      </c>
      <c r="AM41" s="303">
        <v>19.22</v>
      </c>
      <c r="AN41" s="303">
        <v>19.22</v>
      </c>
      <c r="AO41" s="303">
        <v>19.22</v>
      </c>
      <c r="AP41" s="303">
        <v>19.22</v>
      </c>
      <c r="AQ41" s="303">
        <v>19.22</v>
      </c>
      <c r="AR41" s="303">
        <v>19.22</v>
      </c>
      <c r="AS41" s="303">
        <v>19.22</v>
      </c>
      <c r="AT41" s="303">
        <v>19.22</v>
      </c>
      <c r="AU41" s="303">
        <v>19.22</v>
      </c>
      <c r="AV41" s="303">
        <v>19.22</v>
      </c>
      <c r="AW41" s="303">
        <v>19.22</v>
      </c>
      <c r="AX41" s="303">
        <v>19.886604052978207</v>
      </c>
      <c r="AY41" s="303">
        <v>19.886604052978207</v>
      </c>
      <c r="AZ41" s="303">
        <v>19.886604052978207</v>
      </c>
      <c r="BA41" s="303">
        <v>19.886604052978207</v>
      </c>
      <c r="BB41" s="303">
        <v>19.886604052978207</v>
      </c>
      <c r="BC41" s="303">
        <v>19.886604052978207</v>
      </c>
      <c r="BD41" s="303">
        <v>19.886604052978207</v>
      </c>
      <c r="BE41" s="303">
        <v>19.886604052978207</v>
      </c>
      <c r="BF41" s="303">
        <v>19.886604052978207</v>
      </c>
    </row>
    <row r="42" spans="22:58" ht="17.149999999999999" customHeight="1">
      <c r="V42" s="585"/>
      <c r="W42" s="585"/>
      <c r="X42" s="582"/>
      <c r="Y42" s="307" t="s">
        <v>198</v>
      </c>
      <c r="Z42" s="302" t="s">
        <v>199</v>
      </c>
      <c r="AA42" s="303">
        <v>20.77</v>
      </c>
      <c r="AB42" s="303">
        <v>20.77</v>
      </c>
      <c r="AC42" s="303">
        <v>20.77</v>
      </c>
      <c r="AD42" s="303">
        <v>20.77</v>
      </c>
      <c r="AE42" s="303">
        <v>20.77</v>
      </c>
      <c r="AF42" s="303">
        <v>20.77</v>
      </c>
      <c r="AG42" s="303">
        <v>20.77</v>
      </c>
      <c r="AH42" s="303">
        <v>20.77</v>
      </c>
      <c r="AI42" s="303">
        <v>20.77</v>
      </c>
      <c r="AJ42" s="303">
        <v>20.77</v>
      </c>
      <c r="AK42" s="303">
        <v>20.77</v>
      </c>
      <c r="AL42" s="303">
        <v>20.77</v>
      </c>
      <c r="AM42" s="303">
        <v>20.77</v>
      </c>
      <c r="AN42" s="303">
        <v>20.77</v>
      </c>
      <c r="AO42" s="303">
        <v>20.77</v>
      </c>
      <c r="AP42" s="303">
        <v>20.77</v>
      </c>
      <c r="AQ42" s="303">
        <v>20.77</v>
      </c>
      <c r="AR42" s="303">
        <v>20.77</v>
      </c>
      <c r="AS42" s="303">
        <v>20.77</v>
      </c>
      <c r="AT42" s="303">
        <v>20.77</v>
      </c>
      <c r="AU42" s="303">
        <v>20.77</v>
      </c>
      <c r="AV42" s="303">
        <v>20.77</v>
      </c>
      <c r="AW42" s="303">
        <v>20.77</v>
      </c>
      <c r="AX42" s="303">
        <v>20.40733409285691</v>
      </c>
      <c r="AY42" s="303">
        <v>20.40733409285691</v>
      </c>
      <c r="AZ42" s="303">
        <v>20.40733409285691</v>
      </c>
      <c r="BA42" s="303">
        <v>20.40733409285691</v>
      </c>
      <c r="BB42" s="303">
        <v>20.40733409285691</v>
      </c>
      <c r="BC42" s="303">
        <v>20.40733409285691</v>
      </c>
      <c r="BD42" s="303">
        <v>20.40733409285691</v>
      </c>
      <c r="BE42" s="303">
        <v>20.40733409285691</v>
      </c>
      <c r="BF42" s="303">
        <v>20.40733409285691</v>
      </c>
    </row>
    <row r="43" spans="22:58" ht="17.149999999999999" customHeight="1">
      <c r="V43" s="585"/>
      <c r="W43" s="585"/>
      <c r="X43" s="582"/>
      <c r="Y43" s="307" t="s">
        <v>200</v>
      </c>
      <c r="Z43" s="302" t="s">
        <v>201</v>
      </c>
      <c r="AA43" s="303">
        <v>25.35</v>
      </c>
      <c r="AB43" s="303">
        <v>25.35</v>
      </c>
      <c r="AC43" s="303">
        <v>25.35</v>
      </c>
      <c r="AD43" s="303">
        <v>25.35</v>
      </c>
      <c r="AE43" s="303">
        <v>25.35</v>
      </c>
      <c r="AF43" s="303">
        <v>25.35</v>
      </c>
      <c r="AG43" s="303">
        <v>25.35</v>
      </c>
      <c r="AH43" s="303">
        <v>25.35</v>
      </c>
      <c r="AI43" s="303">
        <v>25.35</v>
      </c>
      <c r="AJ43" s="303">
        <v>25.35</v>
      </c>
      <c r="AK43" s="303">
        <v>25.35</v>
      </c>
      <c r="AL43" s="303">
        <v>25.35</v>
      </c>
      <c r="AM43" s="303">
        <v>25.35</v>
      </c>
      <c r="AN43" s="303">
        <v>25.35</v>
      </c>
      <c r="AO43" s="303">
        <v>25.35</v>
      </c>
      <c r="AP43" s="303">
        <v>25.35</v>
      </c>
      <c r="AQ43" s="303">
        <v>25.35</v>
      </c>
      <c r="AR43" s="303">
        <v>25.35</v>
      </c>
      <c r="AS43" s="303">
        <v>25.35</v>
      </c>
      <c r="AT43" s="303">
        <v>25.35</v>
      </c>
      <c r="AU43" s="303">
        <v>25.35</v>
      </c>
      <c r="AV43" s="303">
        <v>25.35</v>
      </c>
      <c r="AW43" s="303">
        <v>25.35</v>
      </c>
      <c r="AX43" s="303">
        <v>24.500102682122115</v>
      </c>
      <c r="AY43" s="303">
        <v>24.500102682122115</v>
      </c>
      <c r="AZ43" s="303">
        <v>24.500102682122115</v>
      </c>
      <c r="BA43" s="303">
        <v>24.500102682122115</v>
      </c>
      <c r="BB43" s="303">
        <v>24.500102682122115</v>
      </c>
      <c r="BC43" s="303">
        <v>24.500102682122115</v>
      </c>
      <c r="BD43" s="303">
        <v>24.500102682122115</v>
      </c>
      <c r="BE43" s="303">
        <v>24.500102682122115</v>
      </c>
      <c r="BF43" s="303">
        <v>24.798422413099921</v>
      </c>
    </row>
    <row r="44" spans="22:58" ht="17.149999999999999" customHeight="1">
      <c r="V44" s="585"/>
      <c r="W44" s="585"/>
      <c r="X44" s="582"/>
      <c r="Y44" s="307" t="s">
        <v>202</v>
      </c>
      <c r="Z44" s="302" t="s">
        <v>203</v>
      </c>
      <c r="AA44" s="303">
        <v>38.44</v>
      </c>
      <c r="AB44" s="303">
        <v>38.44</v>
      </c>
      <c r="AC44" s="303">
        <v>38.44</v>
      </c>
      <c r="AD44" s="303">
        <v>38.44</v>
      </c>
      <c r="AE44" s="303">
        <v>38.44</v>
      </c>
      <c r="AF44" s="303">
        <v>38.44</v>
      </c>
      <c r="AG44" s="303">
        <v>38.44</v>
      </c>
      <c r="AH44" s="303">
        <v>38.44</v>
      </c>
      <c r="AI44" s="303">
        <v>38.44</v>
      </c>
      <c r="AJ44" s="303">
        <v>38.44</v>
      </c>
      <c r="AK44" s="303">
        <v>38.44</v>
      </c>
      <c r="AL44" s="303">
        <v>38.44</v>
      </c>
      <c r="AM44" s="303">
        <v>38.44</v>
      </c>
      <c r="AN44" s="303">
        <v>38.44</v>
      </c>
      <c r="AO44" s="303">
        <v>38.44</v>
      </c>
      <c r="AP44" s="303">
        <v>38.44</v>
      </c>
      <c r="AQ44" s="303">
        <v>38.44</v>
      </c>
      <c r="AR44" s="303">
        <v>38.44</v>
      </c>
      <c r="AS44" s="303">
        <v>38.44</v>
      </c>
      <c r="AT44" s="303">
        <v>38.44</v>
      </c>
      <c r="AU44" s="303">
        <v>38.44</v>
      </c>
      <c r="AV44" s="303">
        <v>38.44</v>
      </c>
      <c r="AW44" s="303">
        <v>38.44</v>
      </c>
      <c r="AX44" s="303">
        <v>41.716953631553373</v>
      </c>
      <c r="AY44" s="303">
        <v>41.716953631553373</v>
      </c>
      <c r="AZ44" s="303">
        <v>41.716953631553373</v>
      </c>
      <c r="BA44" s="303">
        <v>41.716953631553373</v>
      </c>
      <c r="BB44" s="303">
        <v>41.716953631553373</v>
      </c>
      <c r="BC44" s="303">
        <v>41.963948354800785</v>
      </c>
      <c r="BD44" s="303">
        <v>41.963948354800785</v>
      </c>
      <c r="BE44" s="303">
        <v>41.963948354800785</v>
      </c>
      <c r="BF44" s="303">
        <v>41.963948354800785</v>
      </c>
    </row>
    <row r="45" spans="22:58" ht="17.149999999999999" customHeight="1">
      <c r="V45" s="585"/>
      <c r="W45" s="585"/>
      <c r="X45" s="582"/>
      <c r="Y45" s="307" t="s">
        <v>204</v>
      </c>
      <c r="Z45" s="302" t="s">
        <v>205</v>
      </c>
      <c r="AA45" s="303">
        <v>14.15</v>
      </c>
      <c r="AB45" s="303">
        <v>14.15</v>
      </c>
      <c r="AC45" s="303">
        <v>14.15</v>
      </c>
      <c r="AD45" s="303">
        <v>14.15</v>
      </c>
      <c r="AE45" s="303">
        <v>14.15</v>
      </c>
      <c r="AF45" s="303">
        <v>14.15</v>
      </c>
      <c r="AG45" s="303">
        <v>14.15</v>
      </c>
      <c r="AH45" s="303">
        <v>14.15</v>
      </c>
      <c r="AI45" s="303">
        <v>14.15</v>
      </c>
      <c r="AJ45" s="303">
        <v>14.15</v>
      </c>
      <c r="AK45" s="303">
        <v>14.15</v>
      </c>
      <c r="AL45" s="303">
        <v>14.15</v>
      </c>
      <c r="AM45" s="303">
        <v>14.15</v>
      </c>
      <c r="AN45" s="303">
        <v>14.15</v>
      </c>
      <c r="AO45" s="303">
        <v>14.15</v>
      </c>
      <c r="AP45" s="303">
        <v>14.15</v>
      </c>
      <c r="AQ45" s="303">
        <v>14.15</v>
      </c>
      <c r="AR45" s="303">
        <v>14.15</v>
      </c>
      <c r="AS45" s="303">
        <v>14.15</v>
      </c>
      <c r="AT45" s="303">
        <v>14.15</v>
      </c>
      <c r="AU45" s="303">
        <v>14.15</v>
      </c>
      <c r="AV45" s="303">
        <v>14.15</v>
      </c>
      <c r="AW45" s="303">
        <v>14.15</v>
      </c>
      <c r="AX45" s="303">
        <v>14.440605965514742</v>
      </c>
      <c r="AY45" s="303">
        <v>14.440605965514742</v>
      </c>
      <c r="AZ45" s="303">
        <v>14.440605965514742</v>
      </c>
      <c r="BA45" s="303">
        <v>14.440605965514742</v>
      </c>
      <c r="BB45" s="303">
        <v>14.440605965514742</v>
      </c>
      <c r="BC45" s="303">
        <v>14.440605965514742</v>
      </c>
      <c r="BD45" s="303">
        <v>14.440605965514742</v>
      </c>
      <c r="BE45" s="303">
        <v>14.440605965514742</v>
      </c>
      <c r="BF45" s="303">
        <v>14.440605965514742</v>
      </c>
    </row>
    <row r="46" spans="22:58" ht="17.149999999999999" customHeight="1">
      <c r="V46" s="586"/>
      <c r="W46" s="586"/>
      <c r="X46" s="583"/>
      <c r="Y46" s="307" t="s">
        <v>206</v>
      </c>
      <c r="Z46" s="302" t="s">
        <v>207</v>
      </c>
      <c r="AA46" s="303">
        <v>16.544596840650478</v>
      </c>
      <c r="AB46" s="303">
        <v>16.538728547626903</v>
      </c>
      <c r="AC46" s="303">
        <v>16.533727410101474</v>
      </c>
      <c r="AD46" s="303">
        <v>16.524769515662591</v>
      </c>
      <c r="AE46" s="303">
        <v>16.525585940889449</v>
      </c>
      <c r="AF46" s="303">
        <v>16.513331798192571</v>
      </c>
      <c r="AG46" s="303">
        <v>16.51158032141732</v>
      </c>
      <c r="AH46" s="303">
        <v>16.503626300572328</v>
      </c>
      <c r="AI46" s="303">
        <v>16.496378392526189</v>
      </c>
      <c r="AJ46" s="303">
        <v>16.493881176739656</v>
      </c>
      <c r="AK46" s="303">
        <v>16.489297397888745</v>
      </c>
      <c r="AL46" s="303">
        <v>16.480263967470108</v>
      </c>
      <c r="AM46" s="303">
        <v>16.485477573362463</v>
      </c>
      <c r="AN46" s="303">
        <v>16.47480611750489</v>
      </c>
      <c r="AO46" s="303">
        <v>16.481344733838132</v>
      </c>
      <c r="AP46" s="303">
        <v>16.475644120249278</v>
      </c>
      <c r="AQ46" s="303">
        <v>16.47727487796141</v>
      </c>
      <c r="AR46" s="303">
        <v>16.482371380929578</v>
      </c>
      <c r="AS46" s="303">
        <v>16.481493772284949</v>
      </c>
      <c r="AT46" s="303">
        <v>16.484147874984476</v>
      </c>
      <c r="AU46" s="303">
        <v>16.467224856835081</v>
      </c>
      <c r="AV46" s="303">
        <v>16.469976889236591</v>
      </c>
      <c r="AW46" s="303">
        <v>16.466409809385318</v>
      </c>
      <c r="AX46" s="303">
        <v>16.375818020593908</v>
      </c>
      <c r="AY46" s="303">
        <v>16.368051273415567</v>
      </c>
      <c r="AZ46" s="303">
        <v>16.361405658727982</v>
      </c>
      <c r="BA46" s="303">
        <v>16.360102544373571</v>
      </c>
      <c r="BB46" s="303">
        <v>16.3546359487455</v>
      </c>
      <c r="BC46" s="303">
        <v>16.355856628784903</v>
      </c>
      <c r="BD46" s="303">
        <v>16.357583752855668</v>
      </c>
      <c r="BE46" s="303">
        <v>16.344629466813693</v>
      </c>
      <c r="BF46" s="303">
        <v>16.341448618086922</v>
      </c>
    </row>
    <row r="47" spans="22:58" ht="17.149999999999999" customHeight="1">
      <c r="V47" s="590" t="s">
        <v>208</v>
      </c>
      <c r="W47" s="584" t="s">
        <v>209</v>
      </c>
      <c r="X47" s="300" t="s">
        <v>210</v>
      </c>
      <c r="Y47" s="301"/>
      <c r="Z47" s="302" t="s">
        <v>211</v>
      </c>
      <c r="AA47" s="303">
        <v>13.943439226072577</v>
      </c>
      <c r="AB47" s="303">
        <v>13.942617729607313</v>
      </c>
      <c r="AC47" s="303">
        <v>13.946252388477163</v>
      </c>
      <c r="AD47" s="303">
        <v>13.947024327727851</v>
      </c>
      <c r="AE47" s="303">
        <v>13.947165111729719</v>
      </c>
      <c r="AF47" s="303">
        <v>13.94697317016017</v>
      </c>
      <c r="AG47" s="303">
        <v>13.947094388920565</v>
      </c>
      <c r="AH47" s="303">
        <v>13.946055970121849</v>
      </c>
      <c r="AI47" s="303">
        <v>13.94470472797445</v>
      </c>
      <c r="AJ47" s="303">
        <v>13.944677413016585</v>
      </c>
      <c r="AK47" s="303">
        <v>13.943082358108693</v>
      </c>
      <c r="AL47" s="303">
        <v>13.942481825215008</v>
      </c>
      <c r="AM47" s="303">
        <v>13.941732190479327</v>
      </c>
      <c r="AN47" s="303">
        <v>13.943643042496769</v>
      </c>
      <c r="AO47" s="303">
        <v>13.945427537310985</v>
      </c>
      <c r="AP47" s="303">
        <v>13.944400150082496</v>
      </c>
      <c r="AQ47" s="303">
        <v>13.947161194070874</v>
      </c>
      <c r="AR47" s="303">
        <v>13.949189307398562</v>
      </c>
      <c r="AS47" s="303">
        <v>13.948133446228191</v>
      </c>
      <c r="AT47" s="303">
        <v>13.950343727205533</v>
      </c>
      <c r="AU47" s="303">
        <v>13.951108640140859</v>
      </c>
      <c r="AV47" s="303">
        <v>13.951454666792502</v>
      </c>
      <c r="AW47" s="303">
        <v>13.955560273912974</v>
      </c>
      <c r="AX47" s="303">
        <v>13.957212231974617</v>
      </c>
      <c r="AY47" s="303">
        <v>13.954808724027302</v>
      </c>
      <c r="AZ47" s="303">
        <v>13.959402608071185</v>
      </c>
      <c r="BA47" s="303">
        <v>13.961969628413613</v>
      </c>
      <c r="BB47" s="303">
        <v>13.963474852629982</v>
      </c>
      <c r="BC47" s="303">
        <v>13.873044816872026</v>
      </c>
      <c r="BD47" s="303">
        <v>13.867766666638136</v>
      </c>
      <c r="BE47" s="303">
        <v>13.860590972577041</v>
      </c>
      <c r="BF47" s="303">
        <v>13.862549143719923</v>
      </c>
    </row>
    <row r="48" spans="22:58" ht="17.149999999999999" customHeight="1">
      <c r="V48" s="585"/>
      <c r="W48" s="585"/>
      <c r="X48" s="300" t="s">
        <v>212</v>
      </c>
      <c r="Y48" s="301"/>
      <c r="Z48" s="302" t="s">
        <v>213</v>
      </c>
      <c r="AA48" s="303">
        <v>13.9</v>
      </c>
      <c r="AB48" s="303">
        <v>13.9</v>
      </c>
      <c r="AC48" s="303">
        <v>13.9</v>
      </c>
      <c r="AD48" s="303">
        <v>13.9</v>
      </c>
      <c r="AE48" s="303">
        <v>13.9</v>
      </c>
      <c r="AF48" s="303">
        <v>13.9</v>
      </c>
      <c r="AG48" s="303">
        <v>13.9</v>
      </c>
      <c r="AH48" s="303">
        <v>13.9</v>
      </c>
      <c r="AI48" s="303">
        <v>13.9</v>
      </c>
      <c r="AJ48" s="303">
        <v>13.9</v>
      </c>
      <c r="AK48" s="303">
        <v>13.9</v>
      </c>
      <c r="AL48" s="303">
        <v>13.9</v>
      </c>
      <c r="AM48" s="303">
        <v>13.9</v>
      </c>
      <c r="AN48" s="303">
        <v>13.9</v>
      </c>
      <c r="AO48" s="303">
        <v>13.9</v>
      </c>
      <c r="AP48" s="303">
        <v>13.9</v>
      </c>
      <c r="AQ48" s="303">
        <v>13.9</v>
      </c>
      <c r="AR48" s="303">
        <v>13.9</v>
      </c>
      <c r="AS48" s="303">
        <v>13.9</v>
      </c>
      <c r="AT48" s="303">
        <v>13.9</v>
      </c>
      <c r="AU48" s="303">
        <v>13.9</v>
      </c>
      <c r="AV48" s="303">
        <v>13.9</v>
      </c>
      <c r="AW48" s="303">
        <v>13.9</v>
      </c>
      <c r="AX48" s="303">
        <v>13.967432576160576</v>
      </c>
      <c r="AY48" s="303">
        <v>13.967432576160576</v>
      </c>
      <c r="AZ48" s="303">
        <v>13.967432576160576</v>
      </c>
      <c r="BA48" s="303">
        <v>13.967432576160576</v>
      </c>
      <c r="BB48" s="303">
        <v>13.967432576160576</v>
      </c>
      <c r="BC48" s="303">
        <v>13.908513265631411</v>
      </c>
      <c r="BD48" s="303">
        <v>13.908513265631411</v>
      </c>
      <c r="BE48" s="303">
        <v>13.908513265631411</v>
      </c>
      <c r="BF48" s="303">
        <v>13.908513265631411</v>
      </c>
    </row>
    <row r="49" spans="22:58" ht="17.149999999999999" customHeight="1">
      <c r="V49" s="585"/>
      <c r="W49" s="585"/>
      <c r="X49" s="304" t="s">
        <v>214</v>
      </c>
      <c r="Y49" s="301"/>
      <c r="Z49" s="302" t="s">
        <v>215</v>
      </c>
      <c r="AA49" s="303">
        <v>13.9</v>
      </c>
      <c r="AB49" s="303">
        <v>13.9</v>
      </c>
      <c r="AC49" s="303">
        <v>13.9</v>
      </c>
      <c r="AD49" s="303">
        <v>13.9</v>
      </c>
      <c r="AE49" s="303">
        <v>13.9</v>
      </c>
      <c r="AF49" s="303">
        <v>13.9</v>
      </c>
      <c r="AG49" s="303">
        <v>13.9</v>
      </c>
      <c r="AH49" s="303">
        <v>13.9</v>
      </c>
      <c r="AI49" s="303">
        <v>13.9</v>
      </c>
      <c r="AJ49" s="303">
        <v>13.9</v>
      </c>
      <c r="AK49" s="303">
        <v>13.9</v>
      </c>
      <c r="AL49" s="303">
        <v>13.9</v>
      </c>
      <c r="AM49" s="303">
        <v>13.9</v>
      </c>
      <c r="AN49" s="303">
        <v>13.9</v>
      </c>
      <c r="AO49" s="303">
        <v>13.9</v>
      </c>
      <c r="AP49" s="303">
        <v>13.9</v>
      </c>
      <c r="AQ49" s="303">
        <v>13.9</v>
      </c>
      <c r="AR49" s="303">
        <v>13.9</v>
      </c>
      <c r="AS49" s="303">
        <v>13.9</v>
      </c>
      <c r="AT49" s="303">
        <v>13.9</v>
      </c>
      <c r="AU49" s="303">
        <v>13.9</v>
      </c>
      <c r="AV49" s="303">
        <v>13.9</v>
      </c>
      <c r="AW49" s="303">
        <v>13.9</v>
      </c>
      <c r="AX49" s="303">
        <v>13.967432576160576</v>
      </c>
      <c r="AY49" s="303">
        <v>13.967432576160576</v>
      </c>
      <c r="AZ49" s="303">
        <v>13.967432576160576</v>
      </c>
      <c r="BA49" s="303">
        <v>13.967432576160576</v>
      </c>
      <c r="BB49" s="303">
        <v>13.967432576160576</v>
      </c>
      <c r="BC49" s="303">
        <v>13.908513265631411</v>
      </c>
      <c r="BD49" s="303">
        <v>13.908513265631411</v>
      </c>
      <c r="BE49" s="303">
        <v>13.908513265631411</v>
      </c>
      <c r="BF49" s="303">
        <v>13.908513265631411</v>
      </c>
    </row>
    <row r="50" spans="22:58" ht="17.149999999999999" customHeight="1">
      <c r="V50" s="585"/>
      <c r="W50" s="585"/>
      <c r="X50" s="304" t="s">
        <v>216</v>
      </c>
      <c r="Y50" s="301"/>
      <c r="Z50" s="302" t="s">
        <v>217</v>
      </c>
      <c r="AA50" s="303">
        <v>13.47</v>
      </c>
      <c r="AB50" s="303">
        <v>13.47</v>
      </c>
      <c r="AC50" s="303">
        <v>13.47</v>
      </c>
      <c r="AD50" s="303">
        <v>13.47</v>
      </c>
      <c r="AE50" s="303">
        <v>13.47</v>
      </c>
      <c r="AF50" s="303">
        <v>13.47</v>
      </c>
      <c r="AG50" s="303">
        <v>13.47</v>
      </c>
      <c r="AH50" s="303">
        <v>13.47</v>
      </c>
      <c r="AI50" s="303">
        <v>13.47</v>
      </c>
      <c r="AJ50" s="303">
        <v>13.47</v>
      </c>
      <c r="AK50" s="303">
        <v>13.47</v>
      </c>
      <c r="AL50" s="303">
        <v>13.47</v>
      </c>
      <c r="AM50" s="303">
        <v>13.47</v>
      </c>
      <c r="AN50" s="303">
        <v>13.47</v>
      </c>
      <c r="AO50" s="303">
        <v>13.47</v>
      </c>
      <c r="AP50" s="303">
        <v>13.47</v>
      </c>
      <c r="AQ50" s="303">
        <v>13.47</v>
      </c>
      <c r="AR50" s="303">
        <v>13.47</v>
      </c>
      <c r="AS50" s="303">
        <v>13.47</v>
      </c>
      <c r="AT50" s="303">
        <v>13.47</v>
      </c>
      <c r="AU50" s="303">
        <v>13.47</v>
      </c>
      <c r="AV50" s="303">
        <v>13.47</v>
      </c>
      <c r="AW50" s="303">
        <v>13.47</v>
      </c>
      <c r="AX50" s="303">
        <v>13.491568602966623</v>
      </c>
      <c r="AY50" s="303">
        <v>13.491568602966623</v>
      </c>
      <c r="AZ50" s="303">
        <v>13.491568602966623</v>
      </c>
      <c r="BA50" s="303">
        <v>13.491568602966623</v>
      </c>
      <c r="BB50" s="303">
        <v>13.491568602966623</v>
      </c>
      <c r="BC50" s="303">
        <v>13.491568602966623</v>
      </c>
      <c r="BD50" s="303">
        <v>13.491568602966623</v>
      </c>
      <c r="BE50" s="303">
        <v>13.491568602966623</v>
      </c>
      <c r="BF50" s="303">
        <v>13.491568602966623</v>
      </c>
    </row>
    <row r="51" spans="22:58" ht="17.149999999999999" customHeight="1">
      <c r="V51" s="585"/>
      <c r="W51" s="586"/>
      <c r="X51" s="304" t="s">
        <v>218</v>
      </c>
      <c r="Y51" s="301"/>
      <c r="Z51" s="302" t="s">
        <v>219</v>
      </c>
      <c r="AA51" s="303">
        <v>13.9</v>
      </c>
      <c r="AB51" s="303">
        <v>13.9</v>
      </c>
      <c r="AC51" s="303">
        <v>13.9</v>
      </c>
      <c r="AD51" s="303">
        <v>13.9</v>
      </c>
      <c r="AE51" s="303">
        <v>13.9</v>
      </c>
      <c r="AF51" s="303">
        <v>13.9</v>
      </c>
      <c r="AG51" s="303">
        <v>13.9</v>
      </c>
      <c r="AH51" s="303">
        <v>13.9</v>
      </c>
      <c r="AI51" s="303">
        <v>13.9</v>
      </c>
      <c r="AJ51" s="303">
        <v>13.9</v>
      </c>
      <c r="AK51" s="303">
        <v>13.9</v>
      </c>
      <c r="AL51" s="303">
        <v>13.9</v>
      </c>
      <c r="AM51" s="303">
        <v>13.9</v>
      </c>
      <c r="AN51" s="303">
        <v>13.9</v>
      </c>
      <c r="AO51" s="303">
        <v>13.9</v>
      </c>
      <c r="AP51" s="303">
        <v>13.9</v>
      </c>
      <c r="AQ51" s="303">
        <v>13.9</v>
      </c>
      <c r="AR51" s="303">
        <v>13.9</v>
      </c>
      <c r="AS51" s="303">
        <v>13.9</v>
      </c>
      <c r="AT51" s="303">
        <v>13.9</v>
      </c>
      <c r="AU51" s="303">
        <v>13.9</v>
      </c>
      <c r="AV51" s="303">
        <v>13.9</v>
      </c>
      <c r="AW51" s="303">
        <v>13.9</v>
      </c>
      <c r="AX51" s="303">
        <v>13.967432576160576</v>
      </c>
      <c r="AY51" s="303">
        <v>13.967432576160576</v>
      </c>
      <c r="AZ51" s="303">
        <v>13.967432576160576</v>
      </c>
      <c r="BA51" s="303">
        <v>13.967432576160576</v>
      </c>
      <c r="BB51" s="303">
        <v>13.967432576160576</v>
      </c>
      <c r="BC51" s="303">
        <v>13.908513265631411</v>
      </c>
      <c r="BD51" s="303">
        <v>13.908513265631411</v>
      </c>
      <c r="BE51" s="303">
        <v>13.908513265631411</v>
      </c>
      <c r="BF51" s="303">
        <v>13.908513265631411</v>
      </c>
    </row>
    <row r="52" spans="22:58" ht="17.149999999999999" customHeight="1">
      <c r="V52" s="585"/>
      <c r="W52" s="591" t="s">
        <v>220</v>
      </c>
      <c r="X52" s="310" t="s">
        <v>221</v>
      </c>
      <c r="Y52" s="301"/>
      <c r="Z52" s="302" t="s">
        <v>222</v>
      </c>
      <c r="AA52" s="303">
        <v>14.409134419578875</v>
      </c>
      <c r="AB52" s="303">
        <v>14.419270564598088</v>
      </c>
      <c r="AC52" s="303">
        <v>14.403006716654676</v>
      </c>
      <c r="AD52" s="303">
        <v>14.394440450087023</v>
      </c>
      <c r="AE52" s="303">
        <v>14.355431269757881</v>
      </c>
      <c r="AF52" s="303">
        <v>14.375095050016474</v>
      </c>
      <c r="AG52" s="303">
        <v>14.329410265117504</v>
      </c>
      <c r="AH52" s="303">
        <v>14.278295614441282</v>
      </c>
      <c r="AI52" s="303">
        <v>14.240282848221774</v>
      </c>
      <c r="AJ52" s="303">
        <v>14.236759404308488</v>
      </c>
      <c r="AK52" s="303">
        <v>14.200454550271406</v>
      </c>
      <c r="AL52" s="303">
        <v>14.173429968878454</v>
      </c>
      <c r="AM52" s="303">
        <v>14.157345345985675</v>
      </c>
      <c r="AN52" s="303">
        <v>14.137582314690356</v>
      </c>
      <c r="AO52" s="303">
        <v>14.102602006352575</v>
      </c>
      <c r="AP52" s="303">
        <v>14.081287430066398</v>
      </c>
      <c r="AQ52" s="303">
        <v>14.005616701031855</v>
      </c>
      <c r="AR52" s="303">
        <v>14.010030674153588</v>
      </c>
      <c r="AS52" s="303">
        <v>14.010391102434991</v>
      </c>
      <c r="AT52" s="303">
        <v>14.014199086931532</v>
      </c>
      <c r="AU52" s="303">
        <v>14.017359965789058</v>
      </c>
      <c r="AV52" s="303">
        <v>14.022958924855759</v>
      </c>
      <c r="AW52" s="303">
        <v>14.027907068172366</v>
      </c>
      <c r="AX52" s="303">
        <v>14.037153131997032</v>
      </c>
      <c r="AY52" s="303">
        <v>14.03912378904057</v>
      </c>
      <c r="AZ52" s="303">
        <v>14.028628861722821</v>
      </c>
      <c r="BA52" s="303">
        <v>14.030149356181196</v>
      </c>
      <c r="BB52" s="303">
        <v>14.040311707405452</v>
      </c>
      <c r="BC52" s="303">
        <v>13.961710421775944</v>
      </c>
      <c r="BD52" s="303">
        <v>13.962932943849889</v>
      </c>
      <c r="BE52" s="303">
        <v>13.962484915660063</v>
      </c>
      <c r="BF52" s="303">
        <v>13.980026142894944</v>
      </c>
    </row>
    <row r="53" spans="22:58" ht="17.149999999999999" customHeight="1">
      <c r="V53" s="586"/>
      <c r="W53" s="592"/>
      <c r="X53" s="310" t="s">
        <v>223</v>
      </c>
      <c r="Y53" s="301"/>
      <c r="Z53" s="302" t="s">
        <v>224</v>
      </c>
      <c r="AA53" s="303">
        <v>16.544596840650478</v>
      </c>
      <c r="AB53" s="303">
        <v>16.538728547626903</v>
      </c>
      <c r="AC53" s="303">
        <v>16.533727410101474</v>
      </c>
      <c r="AD53" s="303">
        <v>16.524769515662591</v>
      </c>
      <c r="AE53" s="303">
        <v>16.525585940889449</v>
      </c>
      <c r="AF53" s="303">
        <v>16.513331798192571</v>
      </c>
      <c r="AG53" s="303">
        <v>16.51158032141732</v>
      </c>
      <c r="AH53" s="303">
        <v>16.503626300572328</v>
      </c>
      <c r="AI53" s="303">
        <v>16.496378392526189</v>
      </c>
      <c r="AJ53" s="303">
        <v>16.493881176739656</v>
      </c>
      <c r="AK53" s="303">
        <v>16.489297397888745</v>
      </c>
      <c r="AL53" s="303">
        <v>16.480263967470108</v>
      </c>
      <c r="AM53" s="303">
        <v>16.485477573362463</v>
      </c>
      <c r="AN53" s="303">
        <v>16.47480611750489</v>
      </c>
      <c r="AO53" s="303">
        <v>16.481344733838132</v>
      </c>
      <c r="AP53" s="303">
        <v>16.475644120249278</v>
      </c>
      <c r="AQ53" s="303">
        <v>16.47727487796141</v>
      </c>
      <c r="AR53" s="303">
        <v>16.482371380929578</v>
      </c>
      <c r="AS53" s="303">
        <v>16.481493772284949</v>
      </c>
      <c r="AT53" s="303">
        <v>16.484147874984476</v>
      </c>
      <c r="AU53" s="303">
        <v>16.467224856835081</v>
      </c>
      <c r="AV53" s="303">
        <v>16.469976889236591</v>
      </c>
      <c r="AW53" s="303">
        <v>16.466409809385318</v>
      </c>
      <c r="AX53" s="303">
        <v>16.375818020593908</v>
      </c>
      <c r="AY53" s="303">
        <v>16.368051273415567</v>
      </c>
      <c r="AZ53" s="303">
        <v>16.361405658727982</v>
      </c>
      <c r="BA53" s="303">
        <v>16.360102544373571</v>
      </c>
      <c r="BB53" s="303">
        <v>16.3546359487455</v>
      </c>
      <c r="BC53" s="303">
        <v>16.355856628784903</v>
      </c>
      <c r="BD53" s="303">
        <v>16.357583752855668</v>
      </c>
      <c r="BE53" s="303">
        <v>16.344629466813693</v>
      </c>
      <c r="BF53" s="303">
        <v>16.341448618086922</v>
      </c>
    </row>
    <row r="54" spans="22:58" ht="17.149999999999999" customHeight="1">
      <c r="V54" s="589" t="s">
        <v>225</v>
      </c>
      <c r="W54" s="589" t="s">
        <v>226</v>
      </c>
      <c r="X54" s="28" t="s">
        <v>227</v>
      </c>
      <c r="Y54" s="301"/>
      <c r="Z54" s="302" t="s">
        <v>228</v>
      </c>
      <c r="AA54" s="303">
        <v>30.19</v>
      </c>
      <c r="AB54" s="303">
        <v>30.19</v>
      </c>
      <c r="AC54" s="303">
        <v>30.19</v>
      </c>
      <c r="AD54" s="303">
        <v>30.19</v>
      </c>
      <c r="AE54" s="303">
        <v>30.19</v>
      </c>
      <c r="AF54" s="303">
        <v>30.19</v>
      </c>
      <c r="AG54" s="303">
        <v>30.19</v>
      </c>
      <c r="AH54" s="303">
        <v>30.19</v>
      </c>
      <c r="AI54" s="303">
        <v>30.19</v>
      </c>
      <c r="AJ54" s="303">
        <v>30.19</v>
      </c>
      <c r="AK54" s="303">
        <v>30.19</v>
      </c>
      <c r="AL54" s="303">
        <v>30.19</v>
      </c>
      <c r="AM54" s="303">
        <v>30.19</v>
      </c>
      <c r="AN54" s="303">
        <v>30.19</v>
      </c>
      <c r="AO54" s="303">
        <v>30.19</v>
      </c>
      <c r="AP54" s="303">
        <v>30.93</v>
      </c>
      <c r="AQ54" s="303">
        <v>30.93</v>
      </c>
      <c r="AR54" s="303">
        <v>30.93</v>
      </c>
      <c r="AS54" s="303">
        <v>30.93</v>
      </c>
      <c r="AT54" s="303">
        <v>30.93</v>
      </c>
      <c r="AU54" s="303">
        <v>30.93</v>
      </c>
      <c r="AV54" s="303">
        <v>30.93</v>
      </c>
      <c r="AW54" s="303">
        <v>30.93</v>
      </c>
      <c r="AX54" s="303">
        <v>29.55</v>
      </c>
      <c r="AY54" s="303">
        <v>29.55</v>
      </c>
      <c r="AZ54" s="303">
        <v>29.55</v>
      </c>
      <c r="BA54" s="303">
        <v>29.55</v>
      </c>
      <c r="BB54" s="303">
        <v>29.55</v>
      </c>
      <c r="BC54" s="303">
        <v>29.55</v>
      </c>
      <c r="BD54" s="303">
        <v>29.55</v>
      </c>
      <c r="BE54" s="303">
        <v>29.55</v>
      </c>
      <c r="BF54" s="303">
        <v>29.55</v>
      </c>
    </row>
    <row r="55" spans="22:58" ht="17.149999999999999" customHeight="1">
      <c r="V55" s="587"/>
      <c r="W55" s="587"/>
      <c r="X55" s="28" t="s">
        <v>229</v>
      </c>
      <c r="Y55" s="301"/>
      <c r="Z55" s="302" t="s">
        <v>230</v>
      </c>
      <c r="AA55" s="303">
        <v>30.19</v>
      </c>
      <c r="AB55" s="303">
        <v>30.19</v>
      </c>
      <c r="AC55" s="303">
        <v>30.19</v>
      </c>
      <c r="AD55" s="303">
        <v>30.19</v>
      </c>
      <c r="AE55" s="303">
        <v>30.19</v>
      </c>
      <c r="AF55" s="303">
        <v>30.19</v>
      </c>
      <c r="AG55" s="303">
        <v>30.19</v>
      </c>
      <c r="AH55" s="303">
        <v>30.19</v>
      </c>
      <c r="AI55" s="303">
        <v>30.19</v>
      </c>
      <c r="AJ55" s="303">
        <v>30.19</v>
      </c>
      <c r="AK55" s="303">
        <v>30.19</v>
      </c>
      <c r="AL55" s="303">
        <v>30.19</v>
      </c>
      <c r="AM55" s="303">
        <v>30.19</v>
      </c>
      <c r="AN55" s="303">
        <v>30.19</v>
      </c>
      <c r="AO55" s="303">
        <v>30.19</v>
      </c>
      <c r="AP55" s="303">
        <v>30.93</v>
      </c>
      <c r="AQ55" s="303">
        <v>30.93</v>
      </c>
      <c r="AR55" s="303">
        <v>30.93</v>
      </c>
      <c r="AS55" s="303">
        <v>30.93</v>
      </c>
      <c r="AT55" s="303">
        <v>30.93</v>
      </c>
      <c r="AU55" s="303">
        <v>30.93</v>
      </c>
      <c r="AV55" s="303">
        <v>30.93</v>
      </c>
      <c r="AW55" s="303">
        <v>30.93</v>
      </c>
      <c r="AX55" s="303">
        <v>29.55</v>
      </c>
      <c r="AY55" s="303">
        <v>29.55</v>
      </c>
      <c r="AZ55" s="303">
        <v>29.55</v>
      </c>
      <c r="BA55" s="303">
        <v>29.55</v>
      </c>
      <c r="BB55" s="303">
        <v>29.55</v>
      </c>
      <c r="BC55" s="303">
        <v>29.55</v>
      </c>
      <c r="BD55" s="303">
        <v>29.55</v>
      </c>
      <c r="BE55" s="303">
        <v>29.55</v>
      </c>
      <c r="BF55" s="303">
        <v>29.55</v>
      </c>
    </row>
    <row r="56" spans="22:58" ht="17.149999999999999" customHeight="1">
      <c r="V56" s="587"/>
      <c r="W56" s="587"/>
      <c r="X56" s="28" t="s">
        <v>231</v>
      </c>
      <c r="Y56" s="301"/>
      <c r="Z56" s="302" t="s">
        <v>232</v>
      </c>
      <c r="AA56" s="303">
        <v>17.22</v>
      </c>
      <c r="AB56" s="303">
        <v>17.22</v>
      </c>
      <c r="AC56" s="303">
        <v>17.22</v>
      </c>
      <c r="AD56" s="303">
        <v>17.22</v>
      </c>
      <c r="AE56" s="303">
        <v>17.22</v>
      </c>
      <c r="AF56" s="303">
        <v>17.22</v>
      </c>
      <c r="AG56" s="303">
        <v>17.22</v>
      </c>
      <c r="AH56" s="303">
        <v>17.22</v>
      </c>
      <c r="AI56" s="303">
        <v>17.22</v>
      </c>
      <c r="AJ56" s="303">
        <v>17.22</v>
      </c>
      <c r="AK56" s="303">
        <v>17.22</v>
      </c>
      <c r="AL56" s="303">
        <v>17.22</v>
      </c>
      <c r="AM56" s="303">
        <v>17.22</v>
      </c>
      <c r="AN56" s="303">
        <v>17.22</v>
      </c>
      <c r="AO56" s="303">
        <v>17.22</v>
      </c>
      <c r="AP56" s="303">
        <v>17.22</v>
      </c>
      <c r="AQ56" s="303">
        <v>17.22</v>
      </c>
      <c r="AR56" s="303">
        <v>17.22</v>
      </c>
      <c r="AS56" s="303">
        <v>17.22</v>
      </c>
      <c r="AT56" s="303">
        <v>17.22</v>
      </c>
      <c r="AU56" s="303">
        <v>17.22</v>
      </c>
      <c r="AV56" s="303">
        <v>17.22</v>
      </c>
      <c r="AW56" s="303">
        <v>17.22</v>
      </c>
      <c r="AX56" s="303">
        <v>17.57</v>
      </c>
      <c r="AY56" s="303">
        <v>17.57</v>
      </c>
      <c r="AZ56" s="303">
        <v>17.57</v>
      </c>
      <c r="BA56" s="303">
        <v>17.57</v>
      </c>
      <c r="BB56" s="303">
        <v>17.57</v>
      </c>
      <c r="BC56" s="303">
        <v>17.57</v>
      </c>
      <c r="BD56" s="303">
        <v>17.57</v>
      </c>
      <c r="BE56" s="303">
        <v>17.57</v>
      </c>
      <c r="BF56" s="303">
        <v>17.57</v>
      </c>
    </row>
    <row r="57" spans="22:58" ht="17.149999999999999" customHeight="1">
      <c r="V57" s="587"/>
      <c r="W57" s="587"/>
      <c r="X57" s="28" t="s">
        <v>233</v>
      </c>
      <c r="Y57" s="301"/>
      <c r="Z57" s="302" t="s">
        <v>234</v>
      </c>
      <c r="AA57" s="303">
        <v>17.22</v>
      </c>
      <c r="AB57" s="303">
        <v>17.22</v>
      </c>
      <c r="AC57" s="303">
        <v>17.22</v>
      </c>
      <c r="AD57" s="303">
        <v>17.22</v>
      </c>
      <c r="AE57" s="303">
        <v>17.22</v>
      </c>
      <c r="AF57" s="303">
        <v>17.22</v>
      </c>
      <c r="AG57" s="303">
        <v>17.22</v>
      </c>
      <c r="AH57" s="303">
        <v>17.22</v>
      </c>
      <c r="AI57" s="303">
        <v>17.22</v>
      </c>
      <c r="AJ57" s="303">
        <v>17.22</v>
      </c>
      <c r="AK57" s="303">
        <v>17.22</v>
      </c>
      <c r="AL57" s="303">
        <v>17.22</v>
      </c>
      <c r="AM57" s="303">
        <v>17.22</v>
      </c>
      <c r="AN57" s="303">
        <v>17.22</v>
      </c>
      <c r="AO57" s="303">
        <v>17.22</v>
      </c>
      <c r="AP57" s="303">
        <v>17.22</v>
      </c>
      <c r="AQ57" s="303">
        <v>17.22</v>
      </c>
      <c r="AR57" s="303">
        <v>17.22</v>
      </c>
      <c r="AS57" s="303">
        <v>17.22</v>
      </c>
      <c r="AT57" s="303">
        <v>17.22</v>
      </c>
      <c r="AU57" s="303">
        <v>17.22</v>
      </c>
      <c r="AV57" s="303">
        <v>17.22</v>
      </c>
      <c r="AW57" s="303">
        <v>17.22</v>
      </c>
      <c r="AX57" s="303">
        <v>17.57</v>
      </c>
      <c r="AY57" s="303">
        <v>17.57</v>
      </c>
      <c r="AZ57" s="303">
        <v>17.57</v>
      </c>
      <c r="BA57" s="303">
        <v>17.57</v>
      </c>
      <c r="BB57" s="303">
        <v>17.57</v>
      </c>
      <c r="BC57" s="303">
        <v>17.57</v>
      </c>
      <c r="BD57" s="303">
        <v>17.57</v>
      </c>
      <c r="BE57" s="303">
        <v>17.57</v>
      </c>
      <c r="BF57" s="303">
        <v>17.57</v>
      </c>
    </row>
    <row r="58" spans="22:58" ht="17.149999999999999" customHeight="1">
      <c r="V58" s="587"/>
      <c r="W58" s="587"/>
      <c r="X58" s="28" t="s">
        <v>235</v>
      </c>
      <c r="Y58" s="301"/>
      <c r="Z58" s="302" t="s">
        <v>236</v>
      </c>
      <c r="AA58" s="303">
        <v>26.84</v>
      </c>
      <c r="AB58" s="303">
        <v>26.84</v>
      </c>
      <c r="AC58" s="303">
        <v>26.84</v>
      </c>
      <c r="AD58" s="303">
        <v>26.84</v>
      </c>
      <c r="AE58" s="303">
        <v>26.84</v>
      </c>
      <c r="AF58" s="303">
        <v>26.84</v>
      </c>
      <c r="AG58" s="303">
        <v>26.84</v>
      </c>
      <c r="AH58" s="303">
        <v>26.84</v>
      </c>
      <c r="AI58" s="303">
        <v>26.84</v>
      </c>
      <c r="AJ58" s="303">
        <v>26.84</v>
      </c>
      <c r="AK58" s="303">
        <v>26.84</v>
      </c>
      <c r="AL58" s="303">
        <v>26.84</v>
      </c>
      <c r="AM58" s="303">
        <v>26.84</v>
      </c>
      <c r="AN58" s="303">
        <v>26.84</v>
      </c>
      <c r="AO58" s="303">
        <v>26.84</v>
      </c>
      <c r="AP58" s="303">
        <v>25.62</v>
      </c>
      <c r="AQ58" s="303">
        <v>25.62</v>
      </c>
      <c r="AR58" s="303">
        <v>25.62</v>
      </c>
      <c r="AS58" s="303">
        <v>25.62</v>
      </c>
      <c r="AT58" s="303">
        <v>25.62</v>
      </c>
      <c r="AU58" s="303">
        <v>25.62</v>
      </c>
      <c r="AV58" s="303">
        <v>25.62</v>
      </c>
      <c r="AW58" s="303">
        <v>25.62</v>
      </c>
      <c r="AX58" s="303">
        <v>24.85</v>
      </c>
      <c r="AY58" s="303">
        <v>24.85</v>
      </c>
      <c r="AZ58" s="303">
        <v>24.85</v>
      </c>
      <c r="BA58" s="303">
        <v>24.85</v>
      </c>
      <c r="BB58" s="303">
        <v>24.85</v>
      </c>
      <c r="BC58" s="303">
        <v>24.85</v>
      </c>
      <c r="BD58" s="303">
        <v>24.85</v>
      </c>
      <c r="BE58" s="303">
        <v>24.85</v>
      </c>
      <c r="BF58" s="303">
        <v>24.85</v>
      </c>
    </row>
    <row r="59" spans="22:58" ht="17.149999999999999" customHeight="1">
      <c r="V59" s="587"/>
      <c r="W59" s="587"/>
      <c r="X59" s="28" t="s">
        <v>237</v>
      </c>
      <c r="Y59" s="301"/>
      <c r="Z59" s="302" t="s">
        <v>238</v>
      </c>
      <c r="AA59" s="303">
        <v>12.36</v>
      </c>
      <c r="AB59" s="303">
        <v>12.36</v>
      </c>
      <c r="AC59" s="303">
        <v>12.36</v>
      </c>
      <c r="AD59" s="303">
        <v>12.36</v>
      </c>
      <c r="AE59" s="303">
        <v>12.36</v>
      </c>
      <c r="AF59" s="303">
        <v>12.36</v>
      </c>
      <c r="AG59" s="303">
        <v>12.36</v>
      </c>
      <c r="AH59" s="303">
        <v>12.36</v>
      </c>
      <c r="AI59" s="303">
        <v>12.36</v>
      </c>
      <c r="AJ59" s="303">
        <v>12.36</v>
      </c>
      <c r="AK59" s="303">
        <v>12.36</v>
      </c>
      <c r="AL59" s="303">
        <v>12.36</v>
      </c>
      <c r="AM59" s="303">
        <v>12.36</v>
      </c>
      <c r="AN59" s="303">
        <v>12.36</v>
      </c>
      <c r="AO59" s="303">
        <v>12.36</v>
      </c>
      <c r="AP59" s="303">
        <v>12.36</v>
      </c>
      <c r="AQ59" s="303">
        <v>12.36</v>
      </c>
      <c r="AR59" s="303">
        <v>12.36</v>
      </c>
      <c r="AS59" s="303">
        <v>12.36</v>
      </c>
      <c r="AT59" s="303">
        <v>12.36</v>
      </c>
      <c r="AU59" s="303">
        <v>12.36</v>
      </c>
      <c r="AV59" s="303">
        <v>12.36</v>
      </c>
      <c r="AW59" s="303">
        <v>12.36</v>
      </c>
      <c r="AX59" s="303">
        <v>13.49</v>
      </c>
      <c r="AY59" s="303">
        <v>13.49</v>
      </c>
      <c r="AZ59" s="303">
        <v>13.49</v>
      </c>
      <c r="BA59" s="303">
        <v>13.49</v>
      </c>
      <c r="BB59" s="303">
        <v>13.49</v>
      </c>
      <c r="BC59" s="303">
        <v>13.49</v>
      </c>
      <c r="BD59" s="303">
        <v>13.49</v>
      </c>
      <c r="BE59" s="303">
        <v>13.49</v>
      </c>
      <c r="BF59" s="303">
        <v>13.49</v>
      </c>
    </row>
    <row r="60" spans="22:58" ht="15" customHeight="1">
      <c r="V60" s="146"/>
      <c r="W60" s="146"/>
      <c r="X60" s="11"/>
      <c r="Y60" s="12"/>
      <c r="Z60" s="10"/>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row>
    <row r="61" spans="22:58" ht="15" customHeight="1">
      <c r="V61" s="13"/>
      <c r="W61" s="13"/>
    </row>
    <row r="62" spans="22:58" ht="15" customHeight="1">
      <c r="V62" s="13"/>
      <c r="W62" s="13"/>
      <c r="X62" s="8"/>
      <c r="Y62" s="7"/>
      <c r="Z62" s="13"/>
    </row>
  </sheetData>
  <mergeCells count="16">
    <mergeCell ref="Z34:Z35"/>
    <mergeCell ref="Z30:Z31"/>
    <mergeCell ref="W13:W18"/>
    <mergeCell ref="W19:W27"/>
    <mergeCell ref="X30:X40"/>
    <mergeCell ref="X41:X46"/>
    <mergeCell ref="W47:W51"/>
    <mergeCell ref="W5:W12"/>
    <mergeCell ref="X28:X29"/>
    <mergeCell ref="V54:V59"/>
    <mergeCell ref="V5:V18"/>
    <mergeCell ref="V19:V46"/>
    <mergeCell ref="V47:V53"/>
    <mergeCell ref="W54:W59"/>
    <mergeCell ref="W52:W53"/>
    <mergeCell ref="W28:W46"/>
  </mergeCells>
  <phoneticPr fontId="4"/>
  <pageMargins left="0.23622047244094491" right="0.23622047244094491" top="0.55118110236220474" bottom="0.35433070866141736" header="0.31496062992125984" footer="0.31496062992125984"/>
  <pageSetup paperSize="9" scale="65" orientation="portrait" r:id="rId1"/>
  <ignoredErrors>
    <ignoredError sqref="Z36:Z42 Z5:Z11 Z32:Z34 Z12:Z27 Z28:Z30 Z43:Z51 Z52:Z5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BG35"/>
  <sheetViews>
    <sheetView zoomScaleNormal="100" workbookViewId="0">
      <pane xSplit="26" ySplit="4" topLeftCell="AA5" activePane="bottomRight" state="frozen"/>
      <selection pane="topRight"/>
      <selection pane="bottomLeft"/>
      <selection pane="bottomRight"/>
    </sheetView>
  </sheetViews>
  <sheetFormatPr defaultColWidth="18.7265625" defaultRowHeight="12.75" customHeight="1" outlineLevelCol="1"/>
  <cols>
    <col min="1" max="1" width="3.26953125" style="33" customWidth="1"/>
    <col min="2" max="21" width="3.26953125" style="33" hidden="1" customWidth="1"/>
    <col min="22" max="22" width="4.81640625" style="33" customWidth="1"/>
    <col min="23" max="23" width="3.453125" style="33" customWidth="1"/>
    <col min="24" max="24" width="5.26953125" style="32" customWidth="1"/>
    <col min="25" max="25" width="16.453125" style="32" customWidth="1"/>
    <col min="26" max="26" width="7.1796875" style="31" customWidth="1"/>
    <col min="27" max="27" width="7.81640625" style="30" customWidth="1"/>
    <col min="28" max="31" width="7.81640625" style="30" customWidth="1" outlineLevel="1"/>
    <col min="32" max="32" width="7.81640625" style="30" customWidth="1"/>
    <col min="33" max="36" width="7.81640625" style="30" customWidth="1" outlineLevel="1"/>
    <col min="37" max="37" width="7.81640625" style="30" customWidth="1"/>
    <col min="38" max="41" width="7.81640625" style="30" customWidth="1" outlineLevel="1"/>
    <col min="42" max="42" width="7.81640625" style="30" customWidth="1"/>
    <col min="43" max="46" width="7.81640625" style="30" customWidth="1" outlineLevel="1"/>
    <col min="47" max="47" width="7.81640625" style="30" customWidth="1"/>
    <col min="48" max="51" width="7.81640625" style="30" customWidth="1" outlineLevel="1"/>
    <col min="52" max="58" width="7.81640625" style="30" customWidth="1"/>
    <col min="59" max="59" width="9.453125" style="29" customWidth="1"/>
    <col min="60" max="16384" width="18.7265625" style="29"/>
  </cols>
  <sheetData>
    <row r="1" spans="1:59" ht="16.5">
      <c r="V1" s="251" t="s">
        <v>239</v>
      </c>
    </row>
    <row r="2" spans="1:59" s="33" customFormat="1" ht="14">
      <c r="X2" s="32"/>
      <c r="Y2" s="32"/>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row>
    <row r="3" spans="1:59" s="33" customFormat="1" ht="14">
      <c r="V3" s="25" t="s">
        <v>75</v>
      </c>
      <c r="W3" s="270">
        <v>15</v>
      </c>
      <c r="X3" s="109" t="s">
        <v>240</v>
      </c>
      <c r="Y3" s="32"/>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row>
    <row r="4" spans="1:59" s="33" customFormat="1" ht="15" customHeight="1">
      <c r="X4" s="311" t="s">
        <v>241</v>
      </c>
      <c r="Y4" s="235"/>
      <c r="Z4" s="312"/>
      <c r="AA4" s="313">
        <v>1990</v>
      </c>
      <c r="AB4" s="314">
        <f t="shared" ref="AB4:AX4" si="0">AA4+1</f>
        <v>1991</v>
      </c>
      <c r="AC4" s="314">
        <f t="shared" si="0"/>
        <v>1992</v>
      </c>
      <c r="AD4" s="314">
        <f t="shared" si="0"/>
        <v>1993</v>
      </c>
      <c r="AE4" s="314">
        <f t="shared" si="0"/>
        <v>1994</v>
      </c>
      <c r="AF4" s="314">
        <f t="shared" si="0"/>
        <v>1995</v>
      </c>
      <c r="AG4" s="314">
        <f t="shared" si="0"/>
        <v>1996</v>
      </c>
      <c r="AH4" s="314">
        <f t="shared" si="0"/>
        <v>1997</v>
      </c>
      <c r="AI4" s="314">
        <f t="shared" si="0"/>
        <v>1998</v>
      </c>
      <c r="AJ4" s="314">
        <f t="shared" si="0"/>
        <v>1999</v>
      </c>
      <c r="AK4" s="314">
        <f t="shared" si="0"/>
        <v>2000</v>
      </c>
      <c r="AL4" s="314">
        <f t="shared" si="0"/>
        <v>2001</v>
      </c>
      <c r="AM4" s="314">
        <f t="shared" si="0"/>
        <v>2002</v>
      </c>
      <c r="AN4" s="314">
        <f t="shared" si="0"/>
        <v>2003</v>
      </c>
      <c r="AO4" s="314">
        <f t="shared" si="0"/>
        <v>2004</v>
      </c>
      <c r="AP4" s="314">
        <f t="shared" si="0"/>
        <v>2005</v>
      </c>
      <c r="AQ4" s="314">
        <f t="shared" si="0"/>
        <v>2006</v>
      </c>
      <c r="AR4" s="314">
        <f t="shared" si="0"/>
        <v>2007</v>
      </c>
      <c r="AS4" s="314">
        <f t="shared" si="0"/>
        <v>2008</v>
      </c>
      <c r="AT4" s="314">
        <f t="shared" si="0"/>
        <v>2009</v>
      </c>
      <c r="AU4" s="314">
        <f t="shared" si="0"/>
        <v>2010</v>
      </c>
      <c r="AV4" s="314">
        <f t="shared" si="0"/>
        <v>2011</v>
      </c>
      <c r="AW4" s="314">
        <f t="shared" si="0"/>
        <v>2012</v>
      </c>
      <c r="AX4" s="314">
        <f t="shared" si="0"/>
        <v>2013</v>
      </c>
      <c r="AY4" s="314">
        <f t="shared" ref="AY4:BF4" si="1">AX4+1</f>
        <v>2014</v>
      </c>
      <c r="AZ4" s="314">
        <f t="shared" si="1"/>
        <v>2015</v>
      </c>
      <c r="BA4" s="314">
        <f t="shared" si="1"/>
        <v>2016</v>
      </c>
      <c r="BB4" s="314">
        <f t="shared" si="1"/>
        <v>2017</v>
      </c>
      <c r="BC4" s="314">
        <f t="shared" si="1"/>
        <v>2018</v>
      </c>
      <c r="BD4" s="314">
        <f t="shared" si="1"/>
        <v>2019</v>
      </c>
      <c r="BE4" s="314">
        <f t="shared" si="1"/>
        <v>2020</v>
      </c>
      <c r="BF4" s="314">
        <f t="shared" si="1"/>
        <v>2021</v>
      </c>
      <c r="BG4" s="239" t="s">
        <v>242</v>
      </c>
    </row>
    <row r="5" spans="1:59" s="33" customFormat="1" ht="15" customHeight="1">
      <c r="X5" s="315" t="s">
        <v>243</v>
      </c>
      <c r="Y5" s="140"/>
      <c r="Z5" s="316"/>
      <c r="AA5" s="317"/>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8"/>
      <c r="AZ5" s="318"/>
      <c r="BA5" s="318"/>
      <c r="BB5" s="318"/>
      <c r="BC5" s="318"/>
      <c r="BD5" s="318"/>
      <c r="BE5" s="318"/>
      <c r="BF5" s="318"/>
      <c r="BG5" s="319"/>
    </row>
    <row r="6" spans="1:59" s="33" customFormat="1" ht="15" customHeight="1">
      <c r="X6" s="48"/>
      <c r="Y6" s="14" t="s">
        <v>245</v>
      </c>
      <c r="Z6" s="47" t="s">
        <v>244</v>
      </c>
      <c r="AA6" s="46">
        <v>1650.0943483839408</v>
      </c>
      <c r="AB6" s="45">
        <v>1937.4484491919445</v>
      </c>
      <c r="AC6" s="45">
        <v>2067.4199439472695</v>
      </c>
      <c r="AD6" s="45">
        <v>2081.0811198419783</v>
      </c>
      <c r="AE6" s="45">
        <v>2490.2382794268851</v>
      </c>
      <c r="AF6" s="45">
        <v>2619.0806578739889</v>
      </c>
      <c r="AG6" s="45">
        <v>2884.1868153416544</v>
      </c>
      <c r="AH6" s="45">
        <v>2981.5212846809509</v>
      </c>
      <c r="AI6" s="45">
        <v>3176.6046718358948</v>
      </c>
      <c r="AJ6" s="45">
        <v>3274.0232559247333</v>
      </c>
      <c r="AK6" s="45">
        <v>3351.0394309531534</v>
      </c>
      <c r="AL6" s="45">
        <v>3425.1887500867206</v>
      </c>
      <c r="AM6" s="45">
        <v>3418.7352109794674</v>
      </c>
      <c r="AN6" s="45">
        <v>3396.4909828371692</v>
      </c>
      <c r="AO6" s="45">
        <v>3227.0165947608994</v>
      </c>
      <c r="AP6" s="45">
        <v>3013.914352990244</v>
      </c>
      <c r="AQ6" s="45">
        <v>3126.1323680349169</v>
      </c>
      <c r="AR6" s="45">
        <v>3387.2981086486921</v>
      </c>
      <c r="AS6" s="45">
        <v>2858.7724159549211</v>
      </c>
      <c r="AT6" s="45">
        <v>2575.6459522430473</v>
      </c>
      <c r="AU6" s="45">
        <v>3443.8799106235347</v>
      </c>
      <c r="AV6" s="45">
        <v>3668.5383521790259</v>
      </c>
      <c r="AW6" s="45">
        <v>4019.2196578708176</v>
      </c>
      <c r="AX6" s="45">
        <v>4400.8572825915653</v>
      </c>
      <c r="AY6" s="45">
        <v>4283.1706587028029</v>
      </c>
      <c r="AZ6" s="45">
        <v>4179.8508188940441</v>
      </c>
      <c r="BA6" s="45">
        <v>4205.84479740401</v>
      </c>
      <c r="BB6" s="45">
        <v>4249.804755351779</v>
      </c>
      <c r="BC6" s="45">
        <v>4093.8051909626988</v>
      </c>
      <c r="BD6" s="45">
        <v>4043.3545413111351</v>
      </c>
      <c r="BE6" s="45">
        <v>2965.3803843020964</v>
      </c>
      <c r="BF6" s="45">
        <v>4038.6242920982331</v>
      </c>
      <c r="BG6" s="52" t="s">
        <v>246</v>
      </c>
    </row>
    <row r="7" spans="1:59" s="33" customFormat="1" ht="15" customHeight="1">
      <c r="X7" s="48"/>
      <c r="Y7" s="14" t="s">
        <v>135</v>
      </c>
      <c r="Z7" s="47" t="s">
        <v>244</v>
      </c>
      <c r="AA7" s="46">
        <v>12738.841243636831</v>
      </c>
      <c r="AB7" s="45">
        <v>12004.901030158651</v>
      </c>
      <c r="AC7" s="45">
        <v>11203.044519351333</v>
      </c>
      <c r="AD7" s="45">
        <v>11235.415939250506</v>
      </c>
      <c r="AE7" s="45">
        <v>11650.666663191481</v>
      </c>
      <c r="AF7" s="45">
        <v>11400.052506989219</v>
      </c>
      <c r="AG7" s="45">
        <v>11594.330628077834</v>
      </c>
      <c r="AH7" s="45">
        <v>11716.090515445441</v>
      </c>
      <c r="AI7" s="45">
        <v>10782.064539610552</v>
      </c>
      <c r="AJ7" s="45">
        <v>11477.27316635462</v>
      </c>
      <c r="AK7" s="45">
        <v>12221.246377189618</v>
      </c>
      <c r="AL7" s="45">
        <v>11874.389067192145</v>
      </c>
      <c r="AM7" s="45">
        <v>12452.630606349827</v>
      </c>
      <c r="AN7" s="45">
        <v>12292.010334390812</v>
      </c>
      <c r="AO7" s="45">
        <v>12569.871585737737</v>
      </c>
      <c r="AP7" s="45">
        <v>11497.30824659829</v>
      </c>
      <c r="AQ7" s="45">
        <v>11746.264723607643</v>
      </c>
      <c r="AR7" s="45">
        <v>11934.655315814454</v>
      </c>
      <c r="AS7" s="45">
        <v>10927.5672719129</v>
      </c>
      <c r="AT7" s="45">
        <v>10458.216341540096</v>
      </c>
      <c r="AU7" s="45">
        <v>11193.581452309521</v>
      </c>
      <c r="AV7" s="45">
        <v>10137.05492058353</v>
      </c>
      <c r="AW7" s="45">
        <v>10186.740953393924</v>
      </c>
      <c r="AX7" s="45">
        <v>10869.930051633586</v>
      </c>
      <c r="AY7" s="45">
        <v>10917.278283470345</v>
      </c>
      <c r="AZ7" s="45">
        <v>10269.509850044999</v>
      </c>
      <c r="BA7" s="45">
        <v>10196.220083394379</v>
      </c>
      <c r="BB7" s="45">
        <v>9739.2350353694856</v>
      </c>
      <c r="BC7" s="45">
        <v>9585.8409487837689</v>
      </c>
      <c r="BD7" s="45">
        <v>9272.5540082336047</v>
      </c>
      <c r="BE7" s="45">
        <v>7833.2928982405956</v>
      </c>
      <c r="BF7" s="45">
        <v>8764.1755748978558</v>
      </c>
      <c r="BG7" s="52" t="s">
        <v>247</v>
      </c>
    </row>
    <row r="8" spans="1:59" s="33" customFormat="1" ht="15" customHeight="1">
      <c r="X8" s="42"/>
      <c r="Y8" s="51" t="s">
        <v>248</v>
      </c>
      <c r="Z8" s="40" t="s">
        <v>244</v>
      </c>
      <c r="AA8" s="39">
        <f t="shared" ref="AA8:AX8" si="2">SUM(AA6:AA7)</f>
        <v>14388.935592020771</v>
      </c>
      <c r="AB8" s="38">
        <f t="shared" si="2"/>
        <v>13942.349479350596</v>
      </c>
      <c r="AC8" s="38">
        <f t="shared" si="2"/>
        <v>13270.464463298602</v>
      </c>
      <c r="AD8" s="38">
        <f t="shared" si="2"/>
        <v>13316.497059092484</v>
      </c>
      <c r="AE8" s="38">
        <f t="shared" si="2"/>
        <v>14140.904942618366</v>
      </c>
      <c r="AF8" s="38">
        <f t="shared" si="2"/>
        <v>14019.133164863208</v>
      </c>
      <c r="AG8" s="38">
        <f t="shared" si="2"/>
        <v>14478.517443419489</v>
      </c>
      <c r="AH8" s="38">
        <f t="shared" si="2"/>
        <v>14697.611800126393</v>
      </c>
      <c r="AI8" s="38">
        <f t="shared" si="2"/>
        <v>13958.669211446446</v>
      </c>
      <c r="AJ8" s="38">
        <f t="shared" si="2"/>
        <v>14751.296422279353</v>
      </c>
      <c r="AK8" s="38">
        <f t="shared" si="2"/>
        <v>15572.285808142771</v>
      </c>
      <c r="AL8" s="38">
        <f t="shared" si="2"/>
        <v>15299.577817278867</v>
      </c>
      <c r="AM8" s="38">
        <f t="shared" si="2"/>
        <v>15871.365817329293</v>
      </c>
      <c r="AN8" s="38">
        <f t="shared" si="2"/>
        <v>15688.501317227981</v>
      </c>
      <c r="AO8" s="38">
        <f t="shared" si="2"/>
        <v>15796.888180498638</v>
      </c>
      <c r="AP8" s="38">
        <f t="shared" si="2"/>
        <v>14511.222599588535</v>
      </c>
      <c r="AQ8" s="38">
        <f t="shared" si="2"/>
        <v>14872.397091642561</v>
      </c>
      <c r="AR8" s="38">
        <f t="shared" si="2"/>
        <v>15321.953424463147</v>
      </c>
      <c r="AS8" s="38">
        <f t="shared" si="2"/>
        <v>13786.339687867821</v>
      </c>
      <c r="AT8" s="38">
        <f t="shared" si="2"/>
        <v>13033.862293783142</v>
      </c>
      <c r="AU8" s="38">
        <f t="shared" si="2"/>
        <v>14637.461362933056</v>
      </c>
      <c r="AV8" s="38">
        <f t="shared" si="2"/>
        <v>13805.593272762557</v>
      </c>
      <c r="AW8" s="38">
        <f t="shared" si="2"/>
        <v>14205.960611264742</v>
      </c>
      <c r="AX8" s="38">
        <f t="shared" si="2"/>
        <v>15270.787334225151</v>
      </c>
      <c r="AY8" s="38">
        <f t="shared" ref="AY8:BC8" si="3">SUM(AY6:AY7)</f>
        <v>15200.448942173149</v>
      </c>
      <c r="AZ8" s="38">
        <f t="shared" si="3"/>
        <v>14449.360668939044</v>
      </c>
      <c r="BA8" s="38">
        <f t="shared" si="3"/>
        <v>14402.064880798389</v>
      </c>
      <c r="BB8" s="38">
        <f t="shared" si="3"/>
        <v>13989.039790721265</v>
      </c>
      <c r="BC8" s="38">
        <f t="shared" si="3"/>
        <v>13679.646139746468</v>
      </c>
      <c r="BD8" s="38">
        <f t="shared" ref="BD8:BE8" si="4">SUM(BD6:BD7)</f>
        <v>13315.90854954474</v>
      </c>
      <c r="BE8" s="38">
        <f t="shared" si="4"/>
        <v>10798.673282542692</v>
      </c>
      <c r="BF8" s="38">
        <f t="shared" ref="BF8" si="5">SUM(BF6:BF7)</f>
        <v>12802.799866996089</v>
      </c>
      <c r="BG8" s="50" t="s">
        <v>249</v>
      </c>
    </row>
    <row r="9" spans="1:59" s="33" customFormat="1" ht="15" customHeight="1">
      <c r="X9" s="315" t="s">
        <v>250</v>
      </c>
      <c r="Y9" s="140"/>
      <c r="Z9" s="316"/>
      <c r="AA9" s="317"/>
      <c r="AB9" s="318"/>
      <c r="AC9" s="318"/>
      <c r="AD9" s="318"/>
      <c r="AE9" s="318"/>
      <c r="AF9" s="318"/>
      <c r="AG9" s="318"/>
      <c r="AH9" s="318"/>
      <c r="AI9" s="318"/>
      <c r="AJ9" s="318"/>
      <c r="AK9" s="318"/>
      <c r="AL9" s="318"/>
      <c r="AM9" s="318"/>
      <c r="AN9" s="318"/>
      <c r="AO9" s="318"/>
      <c r="AP9" s="318"/>
      <c r="AQ9" s="318"/>
      <c r="AR9" s="318"/>
      <c r="AS9" s="318"/>
      <c r="AT9" s="318"/>
      <c r="AU9" s="318"/>
      <c r="AV9" s="318"/>
      <c r="AW9" s="318"/>
      <c r="AX9" s="318"/>
      <c r="AY9" s="318"/>
      <c r="AZ9" s="318"/>
      <c r="BA9" s="318"/>
      <c r="BB9" s="318"/>
      <c r="BC9" s="318"/>
      <c r="BD9" s="318"/>
      <c r="BE9" s="318"/>
      <c r="BF9" s="318"/>
      <c r="BG9" s="319"/>
    </row>
    <row r="10" spans="1:59" s="33" customFormat="1" ht="15" customHeight="1">
      <c r="X10" s="42"/>
      <c r="Y10" s="41" t="s">
        <v>251</v>
      </c>
      <c r="Z10" s="40" t="s">
        <v>244</v>
      </c>
      <c r="AA10" s="39">
        <v>2541.3087432066841</v>
      </c>
      <c r="AB10" s="38">
        <v>2397.1955255124353</v>
      </c>
      <c r="AC10" s="38">
        <v>2227.3657118388719</v>
      </c>
      <c r="AD10" s="38">
        <v>2236.0816583393635</v>
      </c>
      <c r="AE10" s="38">
        <v>2354.4499595841839</v>
      </c>
      <c r="AF10" s="38">
        <v>2359.2332226213957</v>
      </c>
      <c r="AG10" s="38">
        <v>2383.010188221564</v>
      </c>
      <c r="AH10" s="38">
        <v>2408.0789534470678</v>
      </c>
      <c r="AI10" s="38">
        <v>2228.5303911722281</v>
      </c>
      <c r="AJ10" s="38">
        <v>2517.3090757279074</v>
      </c>
      <c r="AK10" s="38">
        <v>2726.3606840896</v>
      </c>
      <c r="AL10" s="38">
        <v>2694.1819996344002</v>
      </c>
      <c r="AM10" s="38">
        <v>2864.6138101124002</v>
      </c>
      <c r="AN10" s="38">
        <v>2840.1233801300004</v>
      </c>
      <c r="AO10" s="38">
        <v>2940.0131443651999</v>
      </c>
      <c r="AP10" s="38">
        <v>2803.8387113143999</v>
      </c>
      <c r="AQ10" s="38">
        <v>2998.8876776915999</v>
      </c>
      <c r="AR10" s="38">
        <v>3037.8937209143996</v>
      </c>
      <c r="AS10" s="38">
        <v>2726.9299808739997</v>
      </c>
      <c r="AT10" s="38">
        <v>2589.4672754292005</v>
      </c>
      <c r="AU10" s="38">
        <v>2798.2010244188</v>
      </c>
      <c r="AV10" s="38">
        <v>2501.7697081995998</v>
      </c>
      <c r="AW10" s="38">
        <v>2611.9384960332</v>
      </c>
      <c r="AX10" s="38">
        <v>2955.0260034830567</v>
      </c>
      <c r="AY10" s="38">
        <v>2940.752095169074</v>
      </c>
      <c r="AZ10" s="38">
        <v>2778.0811138079343</v>
      </c>
      <c r="BA10" s="38">
        <v>2770.3696598386259</v>
      </c>
      <c r="BB10" s="38">
        <v>2589.2824072419553</v>
      </c>
      <c r="BC10" s="38">
        <v>2552.2431656243202</v>
      </c>
      <c r="BD10" s="38">
        <v>2478.1024030904532</v>
      </c>
      <c r="BE10" s="38">
        <v>2065.6234752178807</v>
      </c>
      <c r="BF10" s="38">
        <v>2308.4865345739636</v>
      </c>
      <c r="BG10" s="50" t="s">
        <v>252</v>
      </c>
    </row>
    <row r="11" spans="1:59" s="33" customFormat="1" ht="15" customHeight="1">
      <c r="X11" s="320" t="s">
        <v>253</v>
      </c>
      <c r="Y11" s="321"/>
      <c r="Z11" s="322" t="s">
        <v>244</v>
      </c>
      <c r="AA11" s="323">
        <f t="shared" ref="AA11:AX11" si="6">AA8-AA10</f>
        <v>11847.626848814087</v>
      </c>
      <c r="AB11" s="324">
        <f t="shared" si="6"/>
        <v>11545.15395383816</v>
      </c>
      <c r="AC11" s="324">
        <f t="shared" si="6"/>
        <v>11043.098751459729</v>
      </c>
      <c r="AD11" s="324">
        <f t="shared" si="6"/>
        <v>11080.415400753122</v>
      </c>
      <c r="AE11" s="324">
        <f t="shared" si="6"/>
        <v>11786.454983034182</v>
      </c>
      <c r="AF11" s="324">
        <f t="shared" si="6"/>
        <v>11659.899942241813</v>
      </c>
      <c r="AG11" s="324">
        <f t="shared" si="6"/>
        <v>12095.507255197925</v>
      </c>
      <c r="AH11" s="324">
        <f t="shared" si="6"/>
        <v>12289.532846679325</v>
      </c>
      <c r="AI11" s="324">
        <f t="shared" si="6"/>
        <v>11730.138820274218</v>
      </c>
      <c r="AJ11" s="324">
        <f t="shared" si="6"/>
        <v>12233.987346551445</v>
      </c>
      <c r="AK11" s="324">
        <f t="shared" si="6"/>
        <v>12845.92512405317</v>
      </c>
      <c r="AL11" s="324">
        <f t="shared" si="6"/>
        <v>12605.395817644467</v>
      </c>
      <c r="AM11" s="324">
        <f t="shared" si="6"/>
        <v>13006.752007216894</v>
      </c>
      <c r="AN11" s="324">
        <f t="shared" si="6"/>
        <v>12848.377937097981</v>
      </c>
      <c r="AO11" s="324">
        <f t="shared" si="6"/>
        <v>12856.875036133439</v>
      </c>
      <c r="AP11" s="324">
        <f t="shared" si="6"/>
        <v>11707.383888274135</v>
      </c>
      <c r="AQ11" s="324">
        <f t="shared" si="6"/>
        <v>11873.50941395096</v>
      </c>
      <c r="AR11" s="324">
        <f t="shared" si="6"/>
        <v>12284.059703548748</v>
      </c>
      <c r="AS11" s="324">
        <f t="shared" si="6"/>
        <v>11059.409706993822</v>
      </c>
      <c r="AT11" s="324">
        <f t="shared" si="6"/>
        <v>10444.395018353942</v>
      </c>
      <c r="AU11" s="324">
        <f t="shared" si="6"/>
        <v>11839.260338514256</v>
      </c>
      <c r="AV11" s="324">
        <f t="shared" si="6"/>
        <v>11303.823564562957</v>
      </c>
      <c r="AW11" s="324">
        <f t="shared" si="6"/>
        <v>11594.022115231543</v>
      </c>
      <c r="AX11" s="324">
        <f t="shared" si="6"/>
        <v>12315.761330742094</v>
      </c>
      <c r="AY11" s="324">
        <f t="shared" ref="AY11:BC11" si="7">AY8-AY10</f>
        <v>12259.696847004074</v>
      </c>
      <c r="AZ11" s="324">
        <f t="shared" si="7"/>
        <v>11671.27955513111</v>
      </c>
      <c r="BA11" s="324">
        <f t="shared" si="7"/>
        <v>11631.695220959762</v>
      </c>
      <c r="BB11" s="324">
        <f t="shared" si="7"/>
        <v>11399.757383479309</v>
      </c>
      <c r="BC11" s="324">
        <f t="shared" si="7"/>
        <v>11127.402974122147</v>
      </c>
      <c r="BD11" s="324">
        <f t="shared" ref="BD11:BE11" si="8">BD8-BD10</f>
        <v>10837.806146454286</v>
      </c>
      <c r="BE11" s="324">
        <f t="shared" si="8"/>
        <v>8733.0498073248109</v>
      </c>
      <c r="BF11" s="324">
        <f t="shared" ref="BF11" si="9">BF8-BF10</f>
        <v>10494.313332422125</v>
      </c>
      <c r="BG11" s="325" t="s">
        <v>254</v>
      </c>
    </row>
    <row r="12" spans="1:59" s="33" customFormat="1" ht="15" customHeight="1">
      <c r="X12" s="315" t="s">
        <v>250</v>
      </c>
      <c r="Y12" s="140"/>
      <c r="Z12" s="316"/>
      <c r="AA12" s="317"/>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318"/>
      <c r="AX12" s="318"/>
      <c r="AY12" s="318"/>
      <c r="AZ12" s="318"/>
      <c r="BA12" s="318"/>
      <c r="BB12" s="318"/>
      <c r="BC12" s="318"/>
      <c r="BD12" s="318"/>
      <c r="BE12" s="318"/>
      <c r="BF12" s="318"/>
      <c r="BG12" s="319"/>
    </row>
    <row r="13" spans="1:59" s="33" customFormat="1" ht="15" customHeight="1">
      <c r="X13" s="42"/>
      <c r="Y13" s="41" t="s">
        <v>256</v>
      </c>
      <c r="Z13" s="40" t="s">
        <v>255</v>
      </c>
      <c r="AA13" s="233">
        <v>434.8011395886644</v>
      </c>
      <c r="AB13" s="234">
        <v>425.2931895535296</v>
      </c>
      <c r="AC13" s="234">
        <v>407.72143600767896</v>
      </c>
      <c r="AD13" s="234">
        <v>409.15388418118243</v>
      </c>
      <c r="AE13" s="234">
        <v>436.90185161014585</v>
      </c>
      <c r="AF13" s="234">
        <v>433.50405026247785</v>
      </c>
      <c r="AG13" s="234">
        <v>450.31434518755424</v>
      </c>
      <c r="AH13" s="234">
        <v>457.77771869276927</v>
      </c>
      <c r="AI13" s="234">
        <v>438.61671783148768</v>
      </c>
      <c r="AJ13" s="234">
        <v>458.74156046332695</v>
      </c>
      <c r="AK13" s="234">
        <v>481.76784535309076</v>
      </c>
      <c r="AL13" s="234">
        <v>473.8243290408584</v>
      </c>
      <c r="AM13" s="234">
        <v>488.80878511884458</v>
      </c>
      <c r="AN13" s="234">
        <v>483.0713422314027</v>
      </c>
      <c r="AO13" s="234">
        <v>483.01575007605743</v>
      </c>
      <c r="AP13" s="234">
        <v>441.35718660000003</v>
      </c>
      <c r="AQ13" s="234">
        <v>449.33520214000009</v>
      </c>
      <c r="AR13" s="234">
        <v>465.38815905999996</v>
      </c>
      <c r="AS13" s="234">
        <v>417.63605697000003</v>
      </c>
      <c r="AT13" s="234">
        <v>393.68543774999995</v>
      </c>
      <c r="AU13" s="234">
        <v>448.70842708999999</v>
      </c>
      <c r="AV13" s="234">
        <v>429.62521118000001</v>
      </c>
      <c r="AW13" s="234">
        <v>442.75805210999994</v>
      </c>
      <c r="AX13" s="234">
        <v>464.52200201000005</v>
      </c>
      <c r="AY13" s="234">
        <v>461.73458957999998</v>
      </c>
      <c r="AZ13" s="234">
        <v>440.07340344000011</v>
      </c>
      <c r="BA13" s="234">
        <v>438.87013037999992</v>
      </c>
      <c r="BB13" s="234">
        <v>429.84173254000001</v>
      </c>
      <c r="BC13" s="234">
        <v>423.16028084000004</v>
      </c>
      <c r="BD13" s="234">
        <v>412.43089656999996</v>
      </c>
      <c r="BE13" s="234">
        <v>331.12952653000002</v>
      </c>
      <c r="BF13" s="234">
        <v>399.26907072835417</v>
      </c>
      <c r="BG13" s="50" t="s">
        <v>257</v>
      </c>
    </row>
    <row r="14" spans="1:59" s="33" customFormat="1" ht="15" customHeight="1">
      <c r="X14" s="326"/>
      <c r="Y14" s="321"/>
      <c r="Z14" s="327"/>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c r="AZ14" s="324"/>
      <c r="BA14" s="324"/>
      <c r="BB14" s="324"/>
      <c r="BC14" s="324"/>
      <c r="BD14" s="324"/>
      <c r="BE14" s="324"/>
      <c r="BF14" s="324"/>
      <c r="BG14" s="328"/>
    </row>
    <row r="15" spans="1:59" s="33" customFormat="1" ht="15" customHeight="1">
      <c r="X15" s="320" t="s">
        <v>258</v>
      </c>
      <c r="Y15" s="321" t="s">
        <v>256</v>
      </c>
      <c r="Z15" s="322" t="s">
        <v>259</v>
      </c>
      <c r="AA15" s="329">
        <f>AA11/AA13</f>
        <v>27.248380397582022</v>
      </c>
      <c r="AB15" s="330">
        <f t="shared" ref="AB15:BC15" si="10">AB11/AB13</f>
        <v>27.146341012321873</v>
      </c>
      <c r="AC15" s="330">
        <f t="shared" si="10"/>
        <v>27.084910863631279</v>
      </c>
      <c r="AD15" s="330">
        <f t="shared" si="10"/>
        <v>27.081290998685638</v>
      </c>
      <c r="AE15" s="330">
        <f t="shared" si="10"/>
        <v>26.977351868838987</v>
      </c>
      <c r="AF15" s="330">
        <f t="shared" si="10"/>
        <v>26.896865058543241</v>
      </c>
      <c r="AG15" s="330">
        <f t="shared" si="10"/>
        <v>26.860141997386716</v>
      </c>
      <c r="AH15" s="330">
        <f t="shared" si="10"/>
        <v>26.84607036308655</v>
      </c>
      <c r="AI15" s="330">
        <f t="shared" si="10"/>
        <v>26.743483190216256</v>
      </c>
      <c r="AJ15" s="330">
        <f t="shared" si="10"/>
        <v>26.668582925417031</v>
      </c>
      <c r="AK15" s="330">
        <f t="shared" si="10"/>
        <v>26.664139684619901</v>
      </c>
      <c r="AL15" s="330">
        <f t="shared" si="10"/>
        <v>26.603521695817122</v>
      </c>
      <c r="AM15" s="330">
        <f t="shared" si="10"/>
        <v>26.609079875793451</v>
      </c>
      <c r="AN15" s="330">
        <f t="shared" si="10"/>
        <v>26.59726796822342</v>
      </c>
      <c r="AO15" s="330">
        <f t="shared" si="10"/>
        <v>26.617920914812711</v>
      </c>
      <c r="AP15" s="330">
        <f t="shared" si="10"/>
        <v>26.52587120754076</v>
      </c>
      <c r="AQ15" s="330">
        <f t="shared" si="10"/>
        <v>26.424614313328409</v>
      </c>
      <c r="AR15" s="330">
        <f t="shared" si="10"/>
        <v>26.395299202197862</v>
      </c>
      <c r="AS15" s="330">
        <f t="shared" si="10"/>
        <v>26.480974337395992</v>
      </c>
      <c r="AT15" s="330">
        <f t="shared" si="10"/>
        <v>26.529797693422413</v>
      </c>
      <c r="AU15" s="330">
        <f t="shared" si="10"/>
        <v>26.385197209901271</v>
      </c>
      <c r="AV15" s="330">
        <f t="shared" si="10"/>
        <v>26.310894403789995</v>
      </c>
      <c r="AW15" s="330">
        <f t="shared" si="10"/>
        <v>26.185909121198986</v>
      </c>
      <c r="AX15" s="330">
        <f t="shared" si="10"/>
        <v>26.512762102659167</v>
      </c>
      <c r="AY15" s="330">
        <f t="shared" si="10"/>
        <v>26.551393644031865</v>
      </c>
      <c r="AZ15" s="330">
        <f t="shared" si="10"/>
        <v>26.521210925036918</v>
      </c>
      <c r="BA15" s="330">
        <f t="shared" si="10"/>
        <v>26.50372949940418</v>
      </c>
      <c r="BB15" s="330">
        <f t="shared" si="10"/>
        <v>26.520825039756875</v>
      </c>
      <c r="BC15" s="330">
        <f t="shared" si="10"/>
        <v>26.295953278113782</v>
      </c>
      <c r="BD15" s="330">
        <f t="shared" ref="BD15:BE15" si="11">BD11/BD13</f>
        <v>26.277871606097861</v>
      </c>
      <c r="BE15" s="330">
        <f t="shared" si="11"/>
        <v>26.373515822768542</v>
      </c>
      <c r="BF15" s="330">
        <f t="shared" ref="BF15" si="12">BF11/BF13</f>
        <v>26.28381235059906</v>
      </c>
      <c r="BG15" s="331" t="s">
        <v>260</v>
      </c>
    </row>
    <row r="16" spans="1:59" ht="14">
      <c r="A16" s="29"/>
      <c r="B16" s="29"/>
      <c r="C16" s="29"/>
      <c r="D16" s="29"/>
      <c r="E16" s="29"/>
      <c r="F16" s="29"/>
      <c r="G16" s="29"/>
      <c r="H16" s="29"/>
      <c r="I16" s="29"/>
      <c r="J16" s="29"/>
      <c r="K16" s="29"/>
      <c r="L16" s="29"/>
      <c r="M16" s="29"/>
      <c r="N16" s="29"/>
      <c r="O16" s="29"/>
      <c r="P16" s="29"/>
      <c r="Q16" s="29"/>
      <c r="R16" s="29"/>
      <c r="S16" s="29"/>
      <c r="T16" s="29"/>
      <c r="U16" s="29"/>
      <c r="V16" s="29"/>
      <c r="W16" s="29"/>
      <c r="BG16" s="49"/>
    </row>
    <row r="17" spans="1:59" s="112" customFormat="1" ht="12.75" customHeight="1">
      <c r="A17" s="26"/>
      <c r="B17" s="26"/>
      <c r="C17" s="26"/>
      <c r="D17" s="26"/>
      <c r="E17" s="26"/>
      <c r="F17" s="26"/>
      <c r="G17" s="26"/>
      <c r="H17" s="26"/>
      <c r="I17" s="26"/>
      <c r="J17" s="26"/>
      <c r="K17" s="26"/>
      <c r="L17" s="26"/>
      <c r="M17" s="26"/>
      <c r="N17" s="26"/>
      <c r="O17" s="26"/>
      <c r="P17" s="26"/>
      <c r="Q17" s="26"/>
      <c r="R17" s="26"/>
      <c r="S17" s="26"/>
      <c r="T17" s="26"/>
      <c r="U17" s="26"/>
      <c r="V17" s="26"/>
      <c r="W17" s="26"/>
      <c r="X17" s="110"/>
      <c r="Y17" s="110"/>
      <c r="Z17" s="6"/>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row>
    <row r="18" spans="1:59" s="112" customFormat="1" ht="12.75" customHeight="1">
      <c r="A18" s="26"/>
      <c r="B18" s="26"/>
      <c r="C18" s="26"/>
      <c r="D18" s="26"/>
      <c r="E18" s="26"/>
      <c r="F18" s="26"/>
      <c r="G18" s="26"/>
      <c r="H18" s="26"/>
      <c r="I18" s="26"/>
      <c r="J18" s="26"/>
      <c r="K18" s="26"/>
      <c r="L18" s="26"/>
      <c r="M18" s="26"/>
      <c r="N18" s="26"/>
      <c r="O18" s="26"/>
      <c r="P18" s="26"/>
      <c r="Q18" s="26"/>
      <c r="R18" s="26"/>
      <c r="S18" s="26"/>
      <c r="T18" s="26"/>
      <c r="U18" s="26"/>
      <c r="V18" s="26"/>
      <c r="W18" s="26"/>
      <c r="X18" s="110"/>
      <c r="Y18" s="110"/>
      <c r="Z18" s="6"/>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row>
    <row r="19" spans="1:59" s="33" customFormat="1" ht="14">
      <c r="A19" s="36"/>
      <c r="B19" s="36"/>
      <c r="C19" s="36"/>
      <c r="D19" s="36"/>
      <c r="E19" s="36"/>
      <c r="F19" s="36"/>
      <c r="G19" s="36"/>
      <c r="H19" s="36"/>
      <c r="I19" s="36"/>
      <c r="J19" s="36"/>
      <c r="K19" s="36"/>
      <c r="L19" s="36"/>
      <c r="M19" s="36"/>
      <c r="N19" s="36"/>
      <c r="O19" s="36"/>
      <c r="P19" s="36"/>
      <c r="Q19" s="36"/>
      <c r="R19" s="36"/>
      <c r="S19" s="36"/>
      <c r="T19" s="36"/>
      <c r="U19" s="36"/>
      <c r="V19" s="36"/>
      <c r="W19" s="36"/>
      <c r="X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6"/>
    </row>
    <row r="20" spans="1:59" s="33" customFormat="1" ht="14">
      <c r="A20" s="36"/>
      <c r="B20" s="36"/>
      <c r="C20" s="36"/>
      <c r="D20" s="36"/>
      <c r="E20" s="36"/>
      <c r="F20" s="36"/>
      <c r="G20" s="36"/>
      <c r="H20" s="36"/>
      <c r="I20" s="36"/>
      <c r="J20" s="36"/>
      <c r="K20" s="36"/>
      <c r="L20" s="36"/>
      <c r="M20" s="36"/>
      <c r="N20" s="36"/>
      <c r="O20" s="36"/>
      <c r="P20" s="36"/>
      <c r="Q20" s="36"/>
      <c r="R20" s="36"/>
      <c r="S20" s="36"/>
      <c r="T20" s="36"/>
      <c r="U20" s="36"/>
      <c r="V20" s="25" t="s">
        <v>75</v>
      </c>
      <c r="W20" s="270">
        <f>W3+1</f>
        <v>16</v>
      </c>
      <c r="X20" s="142" t="s">
        <v>261</v>
      </c>
      <c r="Y20" s="35"/>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6"/>
    </row>
    <row r="21" spans="1:59" s="33" customFormat="1" ht="14">
      <c r="A21" s="36"/>
      <c r="B21" s="36"/>
      <c r="C21" s="36"/>
      <c r="D21" s="36"/>
      <c r="E21" s="36"/>
      <c r="F21" s="36"/>
      <c r="G21" s="36"/>
      <c r="H21" s="36"/>
      <c r="I21" s="36"/>
      <c r="J21" s="36"/>
      <c r="K21" s="36"/>
      <c r="L21" s="36"/>
      <c r="M21" s="36"/>
      <c r="N21" s="36"/>
      <c r="O21" s="36"/>
      <c r="P21" s="36"/>
      <c r="Q21" s="36"/>
      <c r="R21" s="36"/>
      <c r="S21" s="36"/>
      <c r="T21" s="36"/>
      <c r="U21" s="36"/>
      <c r="V21" s="36"/>
      <c r="W21" s="36"/>
      <c r="X21" s="332" t="s">
        <v>262</v>
      </c>
      <c r="Y21" s="235"/>
      <c r="Z21" s="312"/>
      <c r="AA21" s="313">
        <v>1990</v>
      </c>
      <c r="AB21" s="314">
        <f t="shared" ref="AB21:AW21" si="13">AA21+1</f>
        <v>1991</v>
      </c>
      <c r="AC21" s="314">
        <f t="shared" si="13"/>
        <v>1992</v>
      </c>
      <c r="AD21" s="314">
        <f t="shared" si="13"/>
        <v>1993</v>
      </c>
      <c r="AE21" s="314">
        <f t="shared" si="13"/>
        <v>1994</v>
      </c>
      <c r="AF21" s="314">
        <f t="shared" si="13"/>
        <v>1995</v>
      </c>
      <c r="AG21" s="314">
        <f t="shared" si="13"/>
        <v>1996</v>
      </c>
      <c r="AH21" s="314">
        <f t="shared" si="13"/>
        <v>1997</v>
      </c>
      <c r="AI21" s="314">
        <f t="shared" si="13"/>
        <v>1998</v>
      </c>
      <c r="AJ21" s="314">
        <f t="shared" si="13"/>
        <v>1999</v>
      </c>
      <c r="AK21" s="314">
        <f t="shared" si="13"/>
        <v>2000</v>
      </c>
      <c r="AL21" s="314">
        <f t="shared" si="13"/>
        <v>2001</v>
      </c>
      <c r="AM21" s="314">
        <f t="shared" si="13"/>
        <v>2002</v>
      </c>
      <c r="AN21" s="314">
        <f t="shared" si="13"/>
        <v>2003</v>
      </c>
      <c r="AO21" s="314">
        <f t="shared" si="13"/>
        <v>2004</v>
      </c>
      <c r="AP21" s="314">
        <f t="shared" si="13"/>
        <v>2005</v>
      </c>
      <c r="AQ21" s="314">
        <f t="shared" si="13"/>
        <v>2006</v>
      </c>
      <c r="AR21" s="314">
        <f t="shared" si="13"/>
        <v>2007</v>
      </c>
      <c r="AS21" s="314">
        <f t="shared" si="13"/>
        <v>2008</v>
      </c>
      <c r="AT21" s="314">
        <f t="shared" si="13"/>
        <v>2009</v>
      </c>
      <c r="AU21" s="314">
        <f t="shared" si="13"/>
        <v>2010</v>
      </c>
      <c r="AV21" s="314">
        <f t="shared" si="13"/>
        <v>2011</v>
      </c>
      <c r="AW21" s="314">
        <f t="shared" si="13"/>
        <v>2012</v>
      </c>
      <c r="AX21" s="314">
        <f t="shared" ref="AX21:BF21" si="14">AW21+1</f>
        <v>2013</v>
      </c>
      <c r="AY21" s="314">
        <f t="shared" si="14"/>
        <v>2014</v>
      </c>
      <c r="AZ21" s="314">
        <f t="shared" si="14"/>
        <v>2015</v>
      </c>
      <c r="BA21" s="314">
        <f t="shared" si="14"/>
        <v>2016</v>
      </c>
      <c r="BB21" s="314">
        <f t="shared" si="14"/>
        <v>2017</v>
      </c>
      <c r="BC21" s="314">
        <f t="shared" si="14"/>
        <v>2018</v>
      </c>
      <c r="BD21" s="314">
        <f t="shared" si="14"/>
        <v>2019</v>
      </c>
      <c r="BE21" s="314">
        <f t="shared" si="14"/>
        <v>2020</v>
      </c>
      <c r="BF21" s="314">
        <f t="shared" si="14"/>
        <v>2021</v>
      </c>
      <c r="BG21" s="239" t="s">
        <v>242</v>
      </c>
    </row>
    <row r="22" spans="1:59" s="33" customFormat="1" ht="14">
      <c r="A22" s="36"/>
      <c r="B22" s="36"/>
      <c r="C22" s="36"/>
      <c r="D22" s="36"/>
      <c r="E22" s="36"/>
      <c r="F22" s="36"/>
      <c r="G22" s="36"/>
      <c r="H22" s="36"/>
      <c r="I22" s="36"/>
      <c r="J22" s="36"/>
      <c r="K22" s="36"/>
      <c r="L22" s="36"/>
      <c r="M22" s="36"/>
      <c r="N22" s="36"/>
      <c r="O22" s="36"/>
      <c r="P22" s="36"/>
      <c r="Q22" s="36"/>
      <c r="R22" s="36"/>
      <c r="S22" s="36"/>
      <c r="T22" s="36"/>
      <c r="U22" s="36"/>
      <c r="V22" s="36"/>
      <c r="W22" s="36"/>
      <c r="X22" s="315" t="s">
        <v>243</v>
      </c>
      <c r="Y22" s="140"/>
      <c r="Z22" s="316"/>
      <c r="AA22" s="317"/>
      <c r="AB22" s="318"/>
      <c r="AC22" s="318"/>
      <c r="AD22" s="318"/>
      <c r="AE22" s="318"/>
      <c r="AF22" s="318"/>
      <c r="AG22" s="318"/>
      <c r="AH22" s="318"/>
      <c r="AI22" s="318"/>
      <c r="AJ22" s="318"/>
      <c r="AK22" s="318"/>
      <c r="AL22" s="318"/>
      <c r="AM22" s="318"/>
      <c r="AN22" s="318"/>
      <c r="AO22" s="318"/>
      <c r="AP22" s="318"/>
      <c r="AQ22" s="318"/>
      <c r="AR22" s="318"/>
      <c r="AS22" s="318"/>
      <c r="AT22" s="318"/>
      <c r="AU22" s="318"/>
      <c r="AV22" s="318"/>
      <c r="AW22" s="318"/>
      <c r="AX22" s="318"/>
      <c r="AY22" s="318"/>
      <c r="AZ22" s="318"/>
      <c r="BA22" s="318"/>
      <c r="BB22" s="318"/>
      <c r="BC22" s="318"/>
      <c r="BD22" s="318"/>
      <c r="BE22" s="318"/>
      <c r="BF22" s="318"/>
      <c r="BG22" s="333"/>
    </row>
    <row r="23" spans="1:59" s="33" customFormat="1" ht="14">
      <c r="A23" s="36"/>
      <c r="B23" s="36"/>
      <c r="C23" s="36"/>
      <c r="D23" s="36"/>
      <c r="E23" s="36"/>
      <c r="F23" s="36"/>
      <c r="G23" s="36"/>
      <c r="H23" s="36"/>
      <c r="I23" s="36"/>
      <c r="J23" s="36"/>
      <c r="K23" s="36"/>
      <c r="L23" s="36"/>
      <c r="M23" s="36"/>
      <c r="N23" s="36"/>
      <c r="O23" s="36"/>
      <c r="P23" s="36"/>
      <c r="Q23" s="36"/>
      <c r="R23" s="36"/>
      <c r="S23" s="36"/>
      <c r="T23" s="36"/>
      <c r="U23" s="36"/>
      <c r="V23" s="36"/>
      <c r="W23" s="36"/>
      <c r="X23" s="48"/>
      <c r="Y23" s="14" t="s">
        <v>263</v>
      </c>
      <c r="Z23" s="47" t="s">
        <v>244</v>
      </c>
      <c r="AA23" s="46">
        <v>210.77036323000002</v>
      </c>
      <c r="AB23" s="45">
        <v>176.64270960000002</v>
      </c>
      <c r="AC23" s="45">
        <v>168.95485292000001</v>
      </c>
      <c r="AD23" s="45">
        <v>165.78549078</v>
      </c>
      <c r="AE23" s="45">
        <v>133.39068540000002</v>
      </c>
      <c r="AF23" s="45">
        <v>134.13274118999996</v>
      </c>
      <c r="AG23" s="45">
        <v>131.30622308999997</v>
      </c>
      <c r="AH23" s="45">
        <v>105.91690528999999</v>
      </c>
      <c r="AI23" s="45">
        <v>101.20038194</v>
      </c>
      <c r="AJ23" s="45">
        <v>106.9572077</v>
      </c>
      <c r="AK23" s="45">
        <v>105.20640179</v>
      </c>
      <c r="AL23" s="45">
        <v>85.342328470000012</v>
      </c>
      <c r="AM23" s="45">
        <v>86.560020469999998</v>
      </c>
      <c r="AN23" s="45">
        <v>62.68513566</v>
      </c>
      <c r="AO23" s="45">
        <v>30.022844670000001</v>
      </c>
      <c r="AP23" s="45">
        <v>21.915158999999996</v>
      </c>
      <c r="AQ23" s="45">
        <v>0</v>
      </c>
      <c r="AR23" s="45">
        <v>0</v>
      </c>
      <c r="AS23" s="45">
        <v>0</v>
      </c>
      <c r="AT23" s="45">
        <v>0</v>
      </c>
      <c r="AU23" s="45">
        <v>0</v>
      </c>
      <c r="AV23" s="45">
        <v>0</v>
      </c>
      <c r="AW23" s="45">
        <v>0</v>
      </c>
      <c r="AX23" s="45">
        <v>0</v>
      </c>
      <c r="AY23" s="45">
        <v>0</v>
      </c>
      <c r="AZ23" s="45">
        <v>0</v>
      </c>
      <c r="BA23" s="45">
        <v>0</v>
      </c>
      <c r="BB23" s="45">
        <v>0</v>
      </c>
      <c r="BC23" s="45">
        <v>0</v>
      </c>
      <c r="BD23" s="45">
        <v>0</v>
      </c>
      <c r="BE23" s="45">
        <v>0</v>
      </c>
      <c r="BF23" s="45">
        <v>0</v>
      </c>
      <c r="BG23" s="44" t="s">
        <v>264</v>
      </c>
    </row>
    <row r="24" spans="1:59" s="33" customFormat="1" ht="14">
      <c r="A24" s="36"/>
      <c r="B24" s="36"/>
      <c r="C24" s="36"/>
      <c r="D24" s="36"/>
      <c r="E24" s="36"/>
      <c r="F24" s="36"/>
      <c r="G24" s="36"/>
      <c r="H24" s="36"/>
      <c r="I24" s="36"/>
      <c r="J24" s="36"/>
      <c r="K24" s="36"/>
      <c r="L24" s="36"/>
      <c r="M24" s="36"/>
      <c r="N24" s="36"/>
      <c r="O24" s="36"/>
      <c r="P24" s="36"/>
      <c r="Q24" s="36"/>
      <c r="R24" s="36"/>
      <c r="S24" s="36"/>
      <c r="T24" s="36"/>
      <c r="U24" s="36"/>
      <c r="V24" s="36"/>
      <c r="W24" s="36"/>
      <c r="X24" s="48"/>
      <c r="Y24" s="14" t="s">
        <v>265</v>
      </c>
      <c r="Z24" s="47" t="s">
        <v>244</v>
      </c>
      <c r="AA24" s="46">
        <v>199.85835424496634</v>
      </c>
      <c r="AB24" s="45">
        <v>235.99476953249996</v>
      </c>
      <c r="AC24" s="45">
        <v>226.5598828779253</v>
      </c>
      <c r="AD24" s="45">
        <v>255.63794652287615</v>
      </c>
      <c r="AE24" s="45">
        <v>209.22866818375985</v>
      </c>
      <c r="AF24" s="45">
        <v>274.89288093402814</v>
      </c>
      <c r="AG24" s="45">
        <v>238.16222886707064</v>
      </c>
      <c r="AH24" s="45">
        <v>169.23865587088662</v>
      </c>
      <c r="AI24" s="45">
        <v>102.86118699536122</v>
      </c>
      <c r="AJ24" s="45">
        <v>98.321993728418107</v>
      </c>
      <c r="AK24" s="45">
        <v>69.114269967582203</v>
      </c>
      <c r="AL24" s="45">
        <v>55.080550312780169</v>
      </c>
      <c r="AM24" s="45">
        <v>45.62776482254958</v>
      </c>
      <c r="AN24" s="45">
        <v>30.305529557190482</v>
      </c>
      <c r="AO24" s="45">
        <v>15.828796341941135</v>
      </c>
      <c r="AP24" s="45">
        <v>5.831494269944038</v>
      </c>
      <c r="AQ24" s="45">
        <v>0</v>
      </c>
      <c r="AR24" s="45">
        <v>0</v>
      </c>
      <c r="AS24" s="45">
        <v>0</v>
      </c>
      <c r="AT24" s="45">
        <v>0</v>
      </c>
      <c r="AU24" s="45">
        <v>0</v>
      </c>
      <c r="AV24" s="45">
        <v>0</v>
      </c>
      <c r="AW24" s="45">
        <v>0</v>
      </c>
      <c r="AX24" s="45">
        <v>0</v>
      </c>
      <c r="AY24" s="45">
        <v>0</v>
      </c>
      <c r="AZ24" s="45">
        <v>0</v>
      </c>
      <c r="BA24" s="45">
        <v>0</v>
      </c>
      <c r="BB24" s="45">
        <v>0</v>
      </c>
      <c r="BC24" s="45">
        <v>0</v>
      </c>
      <c r="BD24" s="45">
        <v>0</v>
      </c>
      <c r="BE24" s="45">
        <v>0</v>
      </c>
      <c r="BF24" s="45">
        <v>0</v>
      </c>
      <c r="BG24" s="44" t="s">
        <v>266</v>
      </c>
    </row>
    <row r="25" spans="1:59" s="33" customFormat="1" ht="14">
      <c r="A25" s="36"/>
      <c r="B25" s="36"/>
      <c r="C25" s="36"/>
      <c r="D25" s="36"/>
      <c r="E25" s="36"/>
      <c r="F25" s="36"/>
      <c r="G25" s="36"/>
      <c r="H25" s="36"/>
      <c r="I25" s="36"/>
      <c r="J25" s="36"/>
      <c r="K25" s="36"/>
      <c r="L25" s="36"/>
      <c r="M25" s="36"/>
      <c r="N25" s="36"/>
      <c r="O25" s="36"/>
      <c r="P25" s="36"/>
      <c r="Q25" s="36"/>
      <c r="R25" s="36"/>
      <c r="S25" s="36"/>
      <c r="T25" s="36"/>
      <c r="U25" s="36"/>
      <c r="V25" s="36"/>
      <c r="W25" s="36"/>
      <c r="X25" s="48"/>
      <c r="Y25" s="14" t="s">
        <v>204</v>
      </c>
      <c r="Z25" s="47" t="s">
        <v>244</v>
      </c>
      <c r="AA25" s="46">
        <v>185.56601489999997</v>
      </c>
      <c r="AB25" s="45">
        <v>193.02244229999999</v>
      </c>
      <c r="AC25" s="45">
        <v>191.61856420000001</v>
      </c>
      <c r="AD25" s="45">
        <v>193.34145405000001</v>
      </c>
      <c r="AE25" s="45">
        <v>196.57785620000001</v>
      </c>
      <c r="AF25" s="45">
        <v>198.95890500000002</v>
      </c>
      <c r="AG25" s="45">
        <v>192.9533054</v>
      </c>
      <c r="AH25" s="45">
        <v>192.1844227</v>
      </c>
      <c r="AI25" s="45">
        <v>190.91372440000001</v>
      </c>
      <c r="AJ25" s="45">
        <v>188.53010030000002</v>
      </c>
      <c r="AK25" s="45">
        <v>185.53787054999998</v>
      </c>
      <c r="AL25" s="45">
        <v>194.02055500000003</v>
      </c>
      <c r="AM25" s="45">
        <v>194.00858410000001</v>
      </c>
      <c r="AN25" s="45">
        <v>200.08869760000002</v>
      </c>
      <c r="AO25" s="45">
        <v>157.26727425000001</v>
      </c>
      <c r="AP25" s="45">
        <v>144.79252105</v>
      </c>
      <c r="AQ25" s="45">
        <v>100.64784629999998</v>
      </c>
      <c r="AR25" s="45">
        <v>94.71966135000001</v>
      </c>
      <c r="AS25" s="45">
        <v>88.299947850000009</v>
      </c>
      <c r="AT25" s="45">
        <v>94.367920650000016</v>
      </c>
      <c r="AU25" s="45">
        <v>88.579127349999993</v>
      </c>
      <c r="AV25" s="45">
        <v>83.375620499999997</v>
      </c>
      <c r="AW25" s="45">
        <v>81.735168549999997</v>
      </c>
      <c r="AX25" s="45">
        <v>66.982967380129622</v>
      </c>
      <c r="AY25" s="45">
        <v>55.535783506418355</v>
      </c>
      <c r="AZ25" s="45">
        <v>37.290222275050134</v>
      </c>
      <c r="BA25" s="45">
        <v>47.630793632412065</v>
      </c>
      <c r="BB25" s="45">
        <v>43.427869706754961</v>
      </c>
      <c r="BC25" s="45">
        <v>45.854079236838999</v>
      </c>
      <c r="BD25" s="45">
        <v>77.019217407374285</v>
      </c>
      <c r="BE25" s="45">
        <v>80.971900072254982</v>
      </c>
      <c r="BF25" s="45">
        <v>83.460695188593562</v>
      </c>
      <c r="BG25" s="44" t="s">
        <v>267</v>
      </c>
    </row>
    <row r="26" spans="1:59" s="33" customFormat="1" ht="14">
      <c r="A26" s="36"/>
      <c r="B26" s="36"/>
      <c r="C26" s="36"/>
      <c r="D26" s="36"/>
      <c r="E26" s="36"/>
      <c r="F26" s="36"/>
      <c r="G26" s="36"/>
      <c r="H26" s="36"/>
      <c r="I26" s="36"/>
      <c r="J26" s="36"/>
      <c r="K26" s="36"/>
      <c r="L26" s="36"/>
      <c r="M26" s="36"/>
      <c r="N26" s="36"/>
      <c r="O26" s="36"/>
      <c r="P26" s="36"/>
      <c r="Q26" s="36"/>
      <c r="R26" s="36"/>
      <c r="S26" s="36"/>
      <c r="T26" s="36"/>
      <c r="U26" s="36"/>
      <c r="V26" s="36"/>
      <c r="W26" s="36"/>
      <c r="X26" s="48"/>
      <c r="Y26" s="14" t="s">
        <v>268</v>
      </c>
      <c r="Z26" s="47" t="s">
        <v>244</v>
      </c>
      <c r="AA26" s="46">
        <v>1957.2046126203986</v>
      </c>
      <c r="AB26" s="45">
        <v>2044.177934111998</v>
      </c>
      <c r="AC26" s="45">
        <v>2095.2317120617959</v>
      </c>
      <c r="AD26" s="45">
        <v>2137.5593133298803</v>
      </c>
      <c r="AE26" s="45">
        <v>2028.139931996642</v>
      </c>
      <c r="AF26" s="45">
        <v>2128.7197309062935</v>
      </c>
      <c r="AG26" s="45">
        <v>1999.8930603604092</v>
      </c>
      <c r="AH26" s="45">
        <v>1890.0111439264178</v>
      </c>
      <c r="AI26" s="45">
        <v>1818.2412521353806</v>
      </c>
      <c r="AJ26" s="45">
        <v>1870.1993416539642</v>
      </c>
      <c r="AK26" s="45">
        <v>1809.4526047462914</v>
      </c>
      <c r="AL26" s="45">
        <v>1633.1495965425197</v>
      </c>
      <c r="AM26" s="45">
        <v>1566.6009376261752</v>
      </c>
      <c r="AN26" s="45">
        <v>1288.1459466029989</v>
      </c>
      <c r="AO26" s="45">
        <v>1243.9414097986755</v>
      </c>
      <c r="AP26" s="45">
        <v>1091.8472295449735</v>
      </c>
      <c r="AQ26" s="45">
        <v>747.81780840402803</v>
      </c>
      <c r="AR26" s="45">
        <v>743.35466907961052</v>
      </c>
      <c r="AS26" s="45">
        <v>693.93282526679263</v>
      </c>
      <c r="AT26" s="45">
        <v>705.87030065007446</v>
      </c>
      <c r="AU26" s="45">
        <v>785.5546517769169</v>
      </c>
      <c r="AV26" s="45">
        <v>868.5811404721004</v>
      </c>
      <c r="AW26" s="45">
        <v>891.17920748372535</v>
      </c>
      <c r="AX26" s="45">
        <v>930.25523175302669</v>
      </c>
      <c r="AY26" s="45">
        <v>992.32456608671009</v>
      </c>
      <c r="AZ26" s="45">
        <v>817.96676432279639</v>
      </c>
      <c r="BA26" s="45">
        <v>836.6087887855773</v>
      </c>
      <c r="BB26" s="45">
        <v>946.83360908916916</v>
      </c>
      <c r="BC26" s="45">
        <v>964.61531649925996</v>
      </c>
      <c r="BD26" s="45">
        <v>941.78693583080747</v>
      </c>
      <c r="BE26" s="45">
        <v>931.50709140437255</v>
      </c>
      <c r="BF26" s="45">
        <v>1107.6698624138012</v>
      </c>
      <c r="BG26" s="44" t="s">
        <v>269</v>
      </c>
    </row>
    <row r="27" spans="1:59" s="33" customFormat="1" ht="14">
      <c r="A27" s="36"/>
      <c r="B27" s="36"/>
      <c r="C27" s="36"/>
      <c r="D27" s="36"/>
      <c r="E27" s="36"/>
      <c r="F27" s="36"/>
      <c r="G27" s="36"/>
      <c r="H27" s="36"/>
      <c r="I27" s="36"/>
      <c r="J27" s="36"/>
      <c r="K27" s="36"/>
      <c r="L27" s="36"/>
      <c r="M27" s="36"/>
      <c r="N27" s="36"/>
      <c r="O27" s="36"/>
      <c r="P27" s="36"/>
      <c r="Q27" s="36"/>
      <c r="R27" s="36"/>
      <c r="S27" s="36"/>
      <c r="T27" s="36"/>
      <c r="U27" s="36"/>
      <c r="V27" s="36"/>
      <c r="W27" s="36"/>
      <c r="X27" s="48"/>
      <c r="Y27" s="14" t="s">
        <v>270</v>
      </c>
      <c r="Z27" s="47" t="s">
        <v>244</v>
      </c>
      <c r="AA27" s="46">
        <v>6473.0012479250581</v>
      </c>
      <c r="AB27" s="45">
        <v>7162.6569183036381</v>
      </c>
      <c r="AC27" s="45">
        <v>7694.4275113633175</v>
      </c>
      <c r="AD27" s="45">
        <v>8431.4914091901519</v>
      </c>
      <c r="AE27" s="45">
        <v>8701.1259027537417</v>
      </c>
      <c r="AF27" s="45">
        <v>9429.2382959801489</v>
      </c>
      <c r="AG27" s="45">
        <v>9988.1878389353406</v>
      </c>
      <c r="AH27" s="45">
        <v>10525.210831238153</v>
      </c>
      <c r="AI27" s="45">
        <v>10813.816195345684</v>
      </c>
      <c r="AJ27" s="45">
        <v>11482.649248099679</v>
      </c>
      <c r="AK27" s="45">
        <v>12050.704618729678</v>
      </c>
      <c r="AL27" s="45">
        <v>12443.37625232083</v>
      </c>
      <c r="AM27" s="45">
        <v>13693.318740910938</v>
      </c>
      <c r="AN27" s="45">
        <v>14511.418789171825</v>
      </c>
      <c r="AO27" s="45">
        <v>15647.313303573756</v>
      </c>
      <c r="AP27" s="45">
        <v>17146.049345049596</v>
      </c>
      <c r="AQ27" s="45">
        <v>19252.623459699957</v>
      </c>
      <c r="AR27" s="45">
        <v>20477.213889252944</v>
      </c>
      <c r="AS27" s="45">
        <v>20065.372706037473</v>
      </c>
      <c r="AT27" s="45">
        <v>19864.878936825473</v>
      </c>
      <c r="AU27" s="45">
        <v>21356.551501075417</v>
      </c>
      <c r="AV27" s="45">
        <v>21957.372870996482</v>
      </c>
      <c r="AW27" s="45">
        <v>22215.815175317017</v>
      </c>
      <c r="AX27" s="45">
        <v>21709.452594981987</v>
      </c>
      <c r="AY27" s="45">
        <v>21862.517038162376</v>
      </c>
      <c r="AZ27" s="45">
        <v>21868.227971769622</v>
      </c>
      <c r="BA27" s="45">
        <v>22906.552322011939</v>
      </c>
      <c r="BB27" s="45">
        <v>23252.011683340868</v>
      </c>
      <c r="BC27" s="45">
        <v>22681.565358325108</v>
      </c>
      <c r="BD27" s="45">
        <v>21960.461439742554</v>
      </c>
      <c r="BE27" s="45">
        <v>21239.455919015025</v>
      </c>
      <c r="BF27" s="45">
        <v>22085.120722819363</v>
      </c>
      <c r="BG27" s="44" t="s">
        <v>271</v>
      </c>
    </row>
    <row r="28" spans="1:59" s="33" customFormat="1" ht="14">
      <c r="A28" s="36"/>
      <c r="B28" s="36"/>
      <c r="C28" s="36"/>
      <c r="D28" s="36"/>
      <c r="E28" s="36"/>
      <c r="F28" s="36"/>
      <c r="G28" s="36"/>
      <c r="H28" s="36"/>
      <c r="I28" s="36"/>
      <c r="J28" s="36"/>
      <c r="K28" s="36"/>
      <c r="L28" s="36"/>
      <c r="M28" s="36"/>
      <c r="N28" s="36"/>
      <c r="O28" s="36"/>
      <c r="P28" s="36"/>
      <c r="Q28" s="36"/>
      <c r="R28" s="36"/>
      <c r="S28" s="36"/>
      <c r="T28" s="36"/>
      <c r="U28" s="36"/>
      <c r="V28" s="36"/>
      <c r="W28" s="36"/>
      <c r="X28" s="48"/>
      <c r="Y28" s="14" t="s">
        <v>272</v>
      </c>
      <c r="Z28" s="47" t="s">
        <v>244</v>
      </c>
      <c r="AA28" s="46">
        <v>550.78911394042609</v>
      </c>
      <c r="AB28" s="45">
        <v>581.32988778873255</v>
      </c>
      <c r="AC28" s="45">
        <v>608.30015775592267</v>
      </c>
      <c r="AD28" s="45">
        <v>634.92832802426017</v>
      </c>
      <c r="AE28" s="45">
        <v>627.23804580787055</v>
      </c>
      <c r="AF28" s="45">
        <v>661.0562041649971</v>
      </c>
      <c r="AG28" s="45">
        <v>688.73637834052442</v>
      </c>
      <c r="AH28" s="45">
        <v>723.59712482672603</v>
      </c>
      <c r="AI28" s="45">
        <v>751.71073510000008</v>
      </c>
      <c r="AJ28" s="45">
        <v>797.71998530000008</v>
      </c>
      <c r="AK28" s="45">
        <v>848.40491750000001</v>
      </c>
      <c r="AL28" s="45">
        <v>861.60448259999998</v>
      </c>
      <c r="AM28" s="45">
        <v>942.07165209999994</v>
      </c>
      <c r="AN28" s="45">
        <v>1013.3803756999999</v>
      </c>
      <c r="AO28" s="45">
        <v>1064.9928132</v>
      </c>
      <c r="AP28" s="45">
        <v>1190.1754070000002</v>
      </c>
      <c r="AQ28" s="45">
        <v>1533.7708136000003</v>
      </c>
      <c r="AR28" s="45">
        <v>1845.4284960000002</v>
      </c>
      <c r="AS28" s="45">
        <v>1822.4039660999999</v>
      </c>
      <c r="AT28" s="45">
        <v>1768.3468522000001</v>
      </c>
      <c r="AU28" s="45">
        <v>1603.1633804999999</v>
      </c>
      <c r="AV28" s="45">
        <v>1634.9903216999999</v>
      </c>
      <c r="AW28" s="45">
        <v>1557.4672</v>
      </c>
      <c r="AX28" s="45">
        <v>1497.9857736213803</v>
      </c>
      <c r="AY28" s="45">
        <v>1479.2120497237347</v>
      </c>
      <c r="AZ28" s="45">
        <v>1435.4339956374376</v>
      </c>
      <c r="BA28" s="45">
        <v>1414.6090285590897</v>
      </c>
      <c r="BB28" s="45">
        <v>1346.7194425744094</v>
      </c>
      <c r="BC28" s="45">
        <v>1186.9018116496181</v>
      </c>
      <c r="BD28" s="45">
        <v>1048.3275525940639</v>
      </c>
      <c r="BE28" s="45">
        <v>991.3039695137353</v>
      </c>
      <c r="BF28" s="45">
        <v>949.90547449776921</v>
      </c>
      <c r="BG28" s="44" t="s">
        <v>273</v>
      </c>
    </row>
    <row r="29" spans="1:59" s="33" customFormat="1" ht="14">
      <c r="A29" s="36"/>
      <c r="B29" s="36"/>
      <c r="C29" s="36"/>
      <c r="D29" s="36"/>
      <c r="E29" s="36"/>
      <c r="F29" s="36"/>
      <c r="G29" s="36"/>
      <c r="H29" s="36"/>
      <c r="I29" s="36"/>
      <c r="J29" s="36"/>
      <c r="K29" s="36"/>
      <c r="L29" s="36"/>
      <c r="M29" s="36"/>
      <c r="N29" s="36"/>
      <c r="O29" s="36"/>
      <c r="P29" s="36"/>
      <c r="Q29" s="36"/>
      <c r="R29" s="36"/>
      <c r="S29" s="36"/>
      <c r="T29" s="36"/>
      <c r="U29" s="36"/>
      <c r="V29" s="36"/>
      <c r="W29" s="36"/>
      <c r="X29" s="42"/>
      <c r="Y29" s="43" t="s">
        <v>248</v>
      </c>
      <c r="Z29" s="40" t="s">
        <v>244</v>
      </c>
      <c r="AA29" s="39">
        <f t="shared" ref="AA29:BC29" si="15">SUM(AA23:AA28)</f>
        <v>9577.1897068608487</v>
      </c>
      <c r="AB29" s="38">
        <f t="shared" si="15"/>
        <v>10393.824661636867</v>
      </c>
      <c r="AC29" s="38">
        <f t="shared" si="15"/>
        <v>10985.092681178961</v>
      </c>
      <c r="AD29" s="38">
        <f t="shared" si="15"/>
        <v>11818.743941897168</v>
      </c>
      <c r="AE29" s="38">
        <f t="shared" si="15"/>
        <v>11895.701090342012</v>
      </c>
      <c r="AF29" s="38">
        <f t="shared" si="15"/>
        <v>12826.998758175469</v>
      </c>
      <c r="AG29" s="38">
        <f t="shared" si="15"/>
        <v>13239.239034993345</v>
      </c>
      <c r="AH29" s="38">
        <f t="shared" si="15"/>
        <v>13606.159083852184</v>
      </c>
      <c r="AI29" s="38">
        <f t="shared" si="15"/>
        <v>13778.743475916426</v>
      </c>
      <c r="AJ29" s="38">
        <f t="shared" si="15"/>
        <v>14544.37787678206</v>
      </c>
      <c r="AK29" s="38">
        <f t="shared" si="15"/>
        <v>15068.420683283552</v>
      </c>
      <c r="AL29" s="38">
        <f t="shared" si="15"/>
        <v>15272.573765246128</v>
      </c>
      <c r="AM29" s="38">
        <f t="shared" si="15"/>
        <v>16528.187700029663</v>
      </c>
      <c r="AN29" s="38">
        <f t="shared" si="15"/>
        <v>17106.024474292015</v>
      </c>
      <c r="AO29" s="38">
        <f t="shared" si="15"/>
        <v>18159.366441834372</v>
      </c>
      <c r="AP29" s="38">
        <f t="shared" si="15"/>
        <v>19600.611155914514</v>
      </c>
      <c r="AQ29" s="38">
        <f t="shared" si="15"/>
        <v>21634.859928003985</v>
      </c>
      <c r="AR29" s="38">
        <f t="shared" si="15"/>
        <v>23160.716715682556</v>
      </c>
      <c r="AS29" s="38">
        <f t="shared" si="15"/>
        <v>22670.009445254265</v>
      </c>
      <c r="AT29" s="38">
        <f t="shared" si="15"/>
        <v>22433.464010325548</v>
      </c>
      <c r="AU29" s="38">
        <f t="shared" si="15"/>
        <v>23833.848660702333</v>
      </c>
      <c r="AV29" s="38">
        <f t="shared" si="15"/>
        <v>24544.319953668582</v>
      </c>
      <c r="AW29" s="38">
        <f t="shared" si="15"/>
        <v>24746.196751350741</v>
      </c>
      <c r="AX29" s="38">
        <f t="shared" si="15"/>
        <v>24204.676567736526</v>
      </c>
      <c r="AY29" s="38">
        <f t="shared" si="15"/>
        <v>24389.589437479237</v>
      </c>
      <c r="AZ29" s="38">
        <f t="shared" si="15"/>
        <v>24158.918954004908</v>
      </c>
      <c r="BA29" s="38">
        <f t="shared" si="15"/>
        <v>25205.400932989018</v>
      </c>
      <c r="BB29" s="38">
        <f t="shared" si="15"/>
        <v>25588.992604711202</v>
      </c>
      <c r="BC29" s="38">
        <f t="shared" si="15"/>
        <v>24878.936565710825</v>
      </c>
      <c r="BD29" s="38">
        <f t="shared" ref="BD29:BE29" si="16">SUM(BD23:BD28)</f>
        <v>24027.5951455748</v>
      </c>
      <c r="BE29" s="38">
        <f t="shared" si="16"/>
        <v>23243.238880005385</v>
      </c>
      <c r="BF29" s="38">
        <f t="shared" ref="BF29" si="17">SUM(BF23:BF28)</f>
        <v>24226.156754919528</v>
      </c>
      <c r="BG29" s="37" t="s">
        <v>274</v>
      </c>
    </row>
    <row r="30" spans="1:59" s="33" customFormat="1" ht="14">
      <c r="A30" s="36"/>
      <c r="B30" s="36"/>
      <c r="C30" s="36"/>
      <c r="D30" s="36"/>
      <c r="E30" s="36"/>
      <c r="F30" s="36"/>
      <c r="G30" s="36"/>
      <c r="H30" s="36"/>
      <c r="I30" s="36"/>
      <c r="J30" s="36"/>
      <c r="K30" s="36"/>
      <c r="L30" s="36"/>
      <c r="M30" s="36"/>
      <c r="N30" s="36"/>
      <c r="O30" s="36"/>
      <c r="P30" s="36"/>
      <c r="Q30" s="36"/>
      <c r="R30" s="36"/>
      <c r="S30" s="36"/>
      <c r="T30" s="36"/>
      <c r="U30" s="36"/>
      <c r="V30" s="36"/>
      <c r="W30" s="36"/>
      <c r="X30" s="315" t="s">
        <v>250</v>
      </c>
      <c r="Y30" s="140"/>
      <c r="Z30" s="316"/>
      <c r="AA30" s="317"/>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8"/>
      <c r="BE30" s="318"/>
      <c r="BF30" s="318"/>
      <c r="BG30" s="333"/>
    </row>
    <row r="31" spans="1:59" s="33" customFormat="1" ht="14">
      <c r="A31" s="36"/>
      <c r="B31" s="36"/>
      <c r="C31" s="36"/>
      <c r="D31" s="36"/>
      <c r="E31" s="36"/>
      <c r="F31" s="36"/>
      <c r="G31" s="36"/>
      <c r="H31" s="36"/>
      <c r="I31" s="36"/>
      <c r="J31" s="36"/>
      <c r="K31" s="36"/>
      <c r="L31" s="36"/>
      <c r="M31" s="36"/>
      <c r="N31" s="36"/>
      <c r="O31" s="36"/>
      <c r="P31" s="36"/>
      <c r="Q31" s="36"/>
      <c r="R31" s="36"/>
      <c r="S31" s="36"/>
      <c r="T31" s="36"/>
      <c r="U31" s="36"/>
      <c r="V31" s="36"/>
      <c r="W31" s="36"/>
      <c r="X31" s="42"/>
      <c r="Y31" s="41" t="s">
        <v>221</v>
      </c>
      <c r="Z31" s="40" t="s">
        <v>275</v>
      </c>
      <c r="AA31" s="233">
        <v>664.66100100000006</v>
      </c>
      <c r="AB31" s="234">
        <v>720.82874199999992</v>
      </c>
      <c r="AC31" s="234">
        <v>762.69440799999995</v>
      </c>
      <c r="AD31" s="234">
        <v>821.06310299999996</v>
      </c>
      <c r="AE31" s="234">
        <v>828.65508299999999</v>
      </c>
      <c r="AF31" s="234">
        <v>892.30705699999999</v>
      </c>
      <c r="AG31" s="234">
        <v>923.92071900000008</v>
      </c>
      <c r="AH31" s="234">
        <v>952.92599699999982</v>
      </c>
      <c r="AI31" s="234">
        <v>967.58917099999996</v>
      </c>
      <c r="AJ31" s="234">
        <v>1021.607338</v>
      </c>
      <c r="AK31" s="234">
        <v>1061.122419</v>
      </c>
      <c r="AL31" s="234">
        <v>1077.5495980000001</v>
      </c>
      <c r="AM31" s="234">
        <v>1167.463765</v>
      </c>
      <c r="AN31" s="234">
        <v>1209.968161</v>
      </c>
      <c r="AO31" s="234">
        <v>1287.660705</v>
      </c>
      <c r="AP31" s="234">
        <v>1391.9615840000001</v>
      </c>
      <c r="AQ31" s="234">
        <v>1544.7274040000004</v>
      </c>
      <c r="AR31" s="234">
        <v>1653.1524629999999</v>
      </c>
      <c r="AS31" s="234">
        <v>1618.085411</v>
      </c>
      <c r="AT31" s="234">
        <v>1600.7667559999998</v>
      </c>
      <c r="AU31" s="234">
        <v>1700.3093819999999</v>
      </c>
      <c r="AV31" s="234">
        <v>1750.295361</v>
      </c>
      <c r="AW31" s="234">
        <v>1764.0690540000001</v>
      </c>
      <c r="AX31" s="234">
        <v>1724.3294519999999</v>
      </c>
      <c r="AY31" s="234">
        <v>1737.258664</v>
      </c>
      <c r="AZ31" s="234">
        <v>1722.1154820000002</v>
      </c>
      <c r="BA31" s="234">
        <v>1796.5169360000002</v>
      </c>
      <c r="BB31" s="234">
        <v>1822.537358</v>
      </c>
      <c r="BC31" s="234">
        <v>1781.9404509999999</v>
      </c>
      <c r="BD31" s="234">
        <v>1720.812901</v>
      </c>
      <c r="BE31" s="234">
        <v>1664.692139</v>
      </c>
      <c r="BF31" s="234">
        <v>1732.9121210000001</v>
      </c>
      <c r="BG31" s="37" t="s">
        <v>247</v>
      </c>
    </row>
    <row r="32" spans="1:59" s="33" customFormat="1" ht="14">
      <c r="A32" s="36"/>
      <c r="B32" s="36"/>
      <c r="C32" s="36"/>
      <c r="D32" s="36"/>
      <c r="E32" s="36"/>
      <c r="F32" s="36"/>
      <c r="G32" s="36"/>
      <c r="H32" s="36"/>
      <c r="I32" s="36"/>
      <c r="J32" s="36"/>
      <c r="K32" s="36"/>
      <c r="L32" s="36"/>
      <c r="M32" s="36"/>
      <c r="N32" s="36"/>
      <c r="O32" s="36"/>
      <c r="P32" s="36"/>
      <c r="Q32" s="36"/>
      <c r="R32" s="36"/>
      <c r="S32" s="36"/>
      <c r="T32" s="36"/>
      <c r="U32" s="36"/>
      <c r="V32" s="36"/>
      <c r="W32" s="36"/>
      <c r="X32" s="326"/>
      <c r="Y32" s="321"/>
      <c r="Z32" s="327"/>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c r="BE32" s="324"/>
      <c r="BF32" s="324"/>
      <c r="BG32" s="334"/>
    </row>
    <row r="33" spans="1:59" s="33" customFormat="1" ht="14">
      <c r="A33" s="36"/>
      <c r="B33" s="36"/>
      <c r="C33" s="36"/>
      <c r="D33" s="36"/>
      <c r="E33" s="36"/>
      <c r="F33" s="36"/>
      <c r="G33" s="36"/>
      <c r="H33" s="36"/>
      <c r="I33" s="36"/>
      <c r="J33" s="36"/>
      <c r="K33" s="36"/>
      <c r="L33" s="36"/>
      <c r="M33" s="36"/>
      <c r="N33" s="36"/>
      <c r="O33" s="36"/>
      <c r="P33" s="36"/>
      <c r="Q33" s="36"/>
      <c r="R33" s="36"/>
      <c r="S33" s="36"/>
      <c r="T33" s="36"/>
      <c r="U33" s="36"/>
      <c r="V33" s="36"/>
      <c r="W33" s="36"/>
      <c r="X33" s="320" t="s">
        <v>258</v>
      </c>
      <c r="Y33" s="321" t="s">
        <v>276</v>
      </c>
      <c r="Z33" s="322" t="s">
        <v>259</v>
      </c>
      <c r="AA33" s="329">
        <f t="shared" ref="AA33:BB33" si="18">AA29/AA31</f>
        <v>14.409134419578873</v>
      </c>
      <c r="AB33" s="330">
        <f t="shared" si="18"/>
        <v>14.419270564598087</v>
      </c>
      <c r="AC33" s="330">
        <f t="shared" si="18"/>
        <v>14.403006716654676</v>
      </c>
      <c r="AD33" s="330">
        <f t="shared" si="18"/>
        <v>14.394440450087025</v>
      </c>
      <c r="AE33" s="330">
        <f t="shared" si="18"/>
        <v>14.355431269757881</v>
      </c>
      <c r="AF33" s="330">
        <f t="shared" si="18"/>
        <v>14.375095050016474</v>
      </c>
      <c r="AG33" s="330">
        <f t="shared" si="18"/>
        <v>14.329410265117502</v>
      </c>
      <c r="AH33" s="330">
        <f t="shared" si="18"/>
        <v>14.278295614441282</v>
      </c>
      <c r="AI33" s="330">
        <f t="shared" si="18"/>
        <v>14.240282848221776</v>
      </c>
      <c r="AJ33" s="330">
        <f t="shared" si="18"/>
        <v>14.236759404308488</v>
      </c>
      <c r="AK33" s="330">
        <f t="shared" si="18"/>
        <v>14.200454550271406</v>
      </c>
      <c r="AL33" s="330">
        <f t="shared" si="18"/>
        <v>14.173429968878452</v>
      </c>
      <c r="AM33" s="330">
        <f t="shared" si="18"/>
        <v>14.157345345985675</v>
      </c>
      <c r="AN33" s="330">
        <f t="shared" si="18"/>
        <v>14.137582314690357</v>
      </c>
      <c r="AO33" s="330">
        <f t="shared" si="18"/>
        <v>14.102602006352576</v>
      </c>
      <c r="AP33" s="330">
        <f t="shared" si="18"/>
        <v>14.081287430066398</v>
      </c>
      <c r="AQ33" s="330">
        <f t="shared" si="18"/>
        <v>14.005616701031853</v>
      </c>
      <c r="AR33" s="330">
        <f t="shared" si="18"/>
        <v>14.01003067415359</v>
      </c>
      <c r="AS33" s="330">
        <f t="shared" si="18"/>
        <v>14.010391102434991</v>
      </c>
      <c r="AT33" s="330">
        <f t="shared" si="18"/>
        <v>14.014199086931532</v>
      </c>
      <c r="AU33" s="330">
        <f t="shared" si="18"/>
        <v>14.017359965789058</v>
      </c>
      <c r="AV33" s="330">
        <f t="shared" si="18"/>
        <v>14.022958924855759</v>
      </c>
      <c r="AW33" s="330">
        <f t="shared" si="18"/>
        <v>14.027907068172366</v>
      </c>
      <c r="AX33" s="330">
        <f t="shared" si="18"/>
        <v>14.037153131997032</v>
      </c>
      <c r="AY33" s="330">
        <f t="shared" si="18"/>
        <v>14.03912378904057</v>
      </c>
      <c r="AZ33" s="330">
        <f t="shared" si="18"/>
        <v>14.028628861722821</v>
      </c>
      <c r="BA33" s="330">
        <f t="shared" si="18"/>
        <v>14.030149356181196</v>
      </c>
      <c r="BB33" s="330">
        <f t="shared" si="18"/>
        <v>14.040311707405452</v>
      </c>
      <c r="BC33" s="330">
        <f>BC29/BC31</f>
        <v>13.961710421775944</v>
      </c>
      <c r="BD33" s="330">
        <f>BD29/BD31</f>
        <v>13.962932943849891</v>
      </c>
      <c r="BE33" s="330">
        <f>BE29/BE31</f>
        <v>13.962484915660063</v>
      </c>
      <c r="BF33" s="330">
        <f>BF29/BF31</f>
        <v>13.980026142894944</v>
      </c>
      <c r="BG33" s="335" t="s">
        <v>277</v>
      </c>
    </row>
    <row r="34" spans="1:59" ht="14">
      <c r="A34" s="36"/>
      <c r="B34" s="36"/>
      <c r="C34" s="36"/>
      <c r="D34" s="36"/>
      <c r="E34" s="36"/>
      <c r="F34" s="36"/>
      <c r="G34" s="36"/>
      <c r="H34" s="36"/>
      <c r="I34" s="36"/>
      <c r="J34" s="36"/>
      <c r="K34" s="36"/>
      <c r="L34" s="36"/>
      <c r="M34" s="36"/>
      <c r="N34" s="36"/>
      <c r="O34" s="36"/>
      <c r="P34" s="36"/>
      <c r="Q34" s="36"/>
      <c r="R34" s="36"/>
      <c r="S34" s="36"/>
      <c r="T34" s="36"/>
      <c r="U34" s="36"/>
      <c r="V34" s="36"/>
      <c r="W34" s="36"/>
      <c r="X34" s="34"/>
      <c r="Y34" s="35"/>
      <c r="Z34" s="34"/>
    </row>
    <row r="35" spans="1:59" ht="12.75" customHeight="1">
      <c r="A35" s="36"/>
      <c r="B35" s="36"/>
      <c r="C35" s="36"/>
      <c r="D35" s="36"/>
      <c r="E35" s="36"/>
      <c r="F35" s="36"/>
      <c r="G35" s="36"/>
      <c r="H35" s="36"/>
      <c r="I35" s="36"/>
      <c r="J35" s="36"/>
      <c r="K35" s="36"/>
      <c r="L35" s="36"/>
      <c r="M35" s="36"/>
      <c r="N35" s="36"/>
      <c r="O35" s="36"/>
      <c r="P35" s="36"/>
      <c r="Q35" s="36"/>
      <c r="R35" s="36"/>
      <c r="S35" s="36"/>
      <c r="T35" s="36"/>
      <c r="U35" s="36"/>
      <c r="V35" s="36"/>
      <c r="W35" s="36"/>
      <c r="X35" s="34"/>
      <c r="Y35" s="35"/>
      <c r="Z35" s="34"/>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B1:BF46"/>
  <sheetViews>
    <sheetView zoomScaleNormal="100" workbookViewId="0">
      <pane xSplit="26" ySplit="4" topLeftCell="AA5" activePane="bottomRight" state="frozen"/>
      <selection pane="topRight"/>
      <selection pane="bottomLeft"/>
      <selection pane="bottomRight" activeCell="Z3" sqref="Z3"/>
    </sheetView>
  </sheetViews>
  <sheetFormatPr defaultColWidth="18.7265625" defaultRowHeight="13" customHeight="1" outlineLevelCol="1"/>
  <cols>
    <col min="1" max="1" width="3.26953125" style="53" customWidth="1"/>
    <col min="2" max="23" width="3.26953125" style="53" hidden="1" customWidth="1"/>
    <col min="24" max="24" width="4.453125" style="53" customWidth="1"/>
    <col min="25" max="25" width="3.453125" style="53" customWidth="1"/>
    <col min="26" max="26" width="14.26953125" style="53" bestFit="1" customWidth="1"/>
    <col min="27" max="27" width="6.453125" style="53" customWidth="1"/>
    <col min="28" max="31" width="6.453125" style="53" customWidth="1" outlineLevel="1"/>
    <col min="32" max="32" width="6.453125" style="53" customWidth="1"/>
    <col min="33" max="36" width="6.453125" style="53" customWidth="1" outlineLevel="1"/>
    <col min="37" max="37" width="6.453125" style="53" customWidth="1"/>
    <col min="38" max="41" width="6.453125" style="53" customWidth="1" outlineLevel="1"/>
    <col min="42" max="42" width="6.453125" style="53" customWidth="1"/>
    <col min="43" max="46" width="6.453125" style="53" customWidth="1" outlineLevel="1"/>
    <col min="47" max="47" width="6.453125" style="53" customWidth="1"/>
    <col min="48" max="51" width="6.453125" style="53" customWidth="1" outlineLevel="1"/>
    <col min="52" max="58" width="6.453125" style="53" customWidth="1"/>
    <col min="59" max="16384" width="18.7265625" style="53"/>
  </cols>
  <sheetData>
    <row r="1" spans="24:58" ht="16.5">
      <c r="X1" s="250" t="s">
        <v>278</v>
      </c>
    </row>
    <row r="3" spans="24:58">
      <c r="X3" s="59" t="s">
        <v>279</v>
      </c>
      <c r="Y3" s="271">
        <v>17</v>
      </c>
      <c r="Z3" s="53" t="s">
        <v>280</v>
      </c>
    </row>
    <row r="4" spans="24:58" s="58" customFormat="1">
      <c r="Z4" s="336" t="s">
        <v>281</v>
      </c>
      <c r="AA4" s="191">
        <v>1990</v>
      </c>
      <c r="AB4" s="191">
        <v>1991</v>
      </c>
      <c r="AC4" s="191">
        <v>1992</v>
      </c>
      <c r="AD4" s="191">
        <v>1993</v>
      </c>
      <c r="AE4" s="191">
        <v>1994</v>
      </c>
      <c r="AF4" s="191">
        <f t="shared" ref="AF4:BF4" si="0">AE4+1</f>
        <v>1995</v>
      </c>
      <c r="AG4" s="191">
        <f t="shared" si="0"/>
        <v>1996</v>
      </c>
      <c r="AH4" s="191">
        <f t="shared" si="0"/>
        <v>1997</v>
      </c>
      <c r="AI4" s="191">
        <f t="shared" si="0"/>
        <v>1998</v>
      </c>
      <c r="AJ4" s="191">
        <f t="shared" si="0"/>
        <v>1999</v>
      </c>
      <c r="AK4" s="191">
        <f t="shared" si="0"/>
        <v>2000</v>
      </c>
      <c r="AL4" s="191">
        <f t="shared" si="0"/>
        <v>2001</v>
      </c>
      <c r="AM4" s="191">
        <f t="shared" si="0"/>
        <v>2002</v>
      </c>
      <c r="AN4" s="191">
        <f t="shared" si="0"/>
        <v>2003</v>
      </c>
      <c r="AO4" s="191">
        <f t="shared" si="0"/>
        <v>2004</v>
      </c>
      <c r="AP4" s="191">
        <f t="shared" si="0"/>
        <v>2005</v>
      </c>
      <c r="AQ4" s="191">
        <f t="shared" si="0"/>
        <v>2006</v>
      </c>
      <c r="AR4" s="191">
        <f t="shared" si="0"/>
        <v>2007</v>
      </c>
      <c r="AS4" s="191">
        <f t="shared" si="0"/>
        <v>2008</v>
      </c>
      <c r="AT4" s="191">
        <f t="shared" si="0"/>
        <v>2009</v>
      </c>
      <c r="AU4" s="191">
        <f t="shared" si="0"/>
        <v>2010</v>
      </c>
      <c r="AV4" s="191">
        <f t="shared" si="0"/>
        <v>2011</v>
      </c>
      <c r="AW4" s="191">
        <f t="shared" si="0"/>
        <v>2012</v>
      </c>
      <c r="AX4" s="191">
        <f t="shared" si="0"/>
        <v>2013</v>
      </c>
      <c r="AY4" s="191">
        <f t="shared" si="0"/>
        <v>2014</v>
      </c>
      <c r="AZ4" s="191">
        <f t="shared" si="0"/>
        <v>2015</v>
      </c>
      <c r="BA4" s="191">
        <f t="shared" si="0"/>
        <v>2016</v>
      </c>
      <c r="BB4" s="191">
        <f t="shared" si="0"/>
        <v>2017</v>
      </c>
      <c r="BC4" s="191">
        <f t="shared" si="0"/>
        <v>2018</v>
      </c>
      <c r="BD4" s="191">
        <f t="shared" si="0"/>
        <v>2019</v>
      </c>
      <c r="BE4" s="191">
        <f t="shared" si="0"/>
        <v>2020</v>
      </c>
      <c r="BF4" s="191">
        <f t="shared" si="0"/>
        <v>2021</v>
      </c>
    </row>
    <row r="5" spans="24:58">
      <c r="Z5" s="57" t="s">
        <v>282</v>
      </c>
      <c r="AA5" s="337">
        <v>2596.0567842586306</v>
      </c>
      <c r="AB5" s="337">
        <v>2484.7211510402658</v>
      </c>
      <c r="AC5" s="337">
        <v>2535.2868171459672</v>
      </c>
      <c r="AD5" s="337">
        <v>2183.2085872150187</v>
      </c>
      <c r="AE5" s="337">
        <v>2504.2776166827884</v>
      </c>
      <c r="AF5" s="337">
        <v>2198.1836665077117</v>
      </c>
      <c r="AG5" s="337">
        <v>2113.4336141085073</v>
      </c>
      <c r="AH5" s="337">
        <v>1916.0687389077141</v>
      </c>
      <c r="AI5" s="337">
        <v>1744.3532107505923</v>
      </c>
      <c r="AJ5" s="337">
        <v>1745.1970377968109</v>
      </c>
      <c r="AK5" s="337">
        <v>1617.5144074242671</v>
      </c>
      <c r="AL5" s="337">
        <v>1347.8396885302698</v>
      </c>
      <c r="AM5" s="337">
        <v>1539.1698953486971</v>
      </c>
      <c r="AN5" s="337">
        <v>1602.5624001931369</v>
      </c>
      <c r="AO5" s="337">
        <v>1532.2975661969917</v>
      </c>
      <c r="AP5" s="337">
        <v>1669.1541178227442</v>
      </c>
      <c r="AQ5" s="337">
        <v>1484.5487661293191</v>
      </c>
      <c r="AR5" s="337">
        <v>1872.3071903383438</v>
      </c>
      <c r="AS5" s="337">
        <v>1659.5885059396189</v>
      </c>
      <c r="AT5" s="337">
        <v>1256.3414008994575</v>
      </c>
      <c r="AU5" s="337">
        <v>1351.8210705462191</v>
      </c>
      <c r="AV5" s="337">
        <v>1884.7371206126577</v>
      </c>
      <c r="AW5" s="337">
        <v>2166.3762441429253</v>
      </c>
      <c r="AX5" s="337">
        <v>1866.1715203628733</v>
      </c>
      <c r="AY5" s="337">
        <v>1465.1931157973079</v>
      </c>
      <c r="AZ5" s="337">
        <v>1312.0676872652746</v>
      </c>
      <c r="BA5" s="337">
        <v>1154.3072852418761</v>
      </c>
      <c r="BB5" s="337">
        <v>1020.7197819247194</v>
      </c>
      <c r="BC5" s="337">
        <v>879.55433446569532</v>
      </c>
      <c r="BD5" s="337">
        <v>777.03053253126745</v>
      </c>
      <c r="BE5" s="337">
        <v>675.25931709453619</v>
      </c>
      <c r="BF5" s="337">
        <v>781.23872599518711</v>
      </c>
    </row>
    <row r="6" spans="24:58">
      <c r="Z6" s="338" t="s">
        <v>283</v>
      </c>
      <c r="AA6" s="337">
        <v>1234.5479155289675</v>
      </c>
      <c r="AB6" s="337">
        <v>1276.519971091454</v>
      </c>
      <c r="AC6" s="337">
        <v>1291.7984929572135</v>
      </c>
      <c r="AD6" s="337">
        <v>1372.8544661327537</v>
      </c>
      <c r="AE6" s="337">
        <v>1449.5980251448457</v>
      </c>
      <c r="AF6" s="337">
        <v>1541.714315991795</v>
      </c>
      <c r="AG6" s="337">
        <v>1592.7511483928081</v>
      </c>
      <c r="AH6" s="337">
        <v>1661.6188293074504</v>
      </c>
      <c r="AI6" s="337">
        <v>1618.3379962910872</v>
      </c>
      <c r="AJ6" s="337">
        <v>1785.0112906843769</v>
      </c>
      <c r="AK6" s="337">
        <v>1951.2111502300431</v>
      </c>
      <c r="AL6" s="337">
        <v>2076.6195993171136</v>
      </c>
      <c r="AM6" s="337">
        <v>2215.1924819865612</v>
      </c>
      <c r="AN6" s="337">
        <v>2340.1470644328342</v>
      </c>
      <c r="AO6" s="337">
        <v>2415.5028950891005</v>
      </c>
      <c r="AP6" s="337">
        <v>2585.6018912317077</v>
      </c>
      <c r="AQ6" s="337">
        <v>2530.7672284006653</v>
      </c>
      <c r="AR6" s="337">
        <v>2650.7785711635129</v>
      </c>
      <c r="AS6" s="337">
        <v>2605.3309321010588</v>
      </c>
      <c r="AT6" s="337">
        <v>2569.2555719155425</v>
      </c>
      <c r="AU6" s="337">
        <v>2757.3451555988158</v>
      </c>
      <c r="AV6" s="337">
        <v>2654.9543377502059</v>
      </c>
      <c r="AW6" s="337">
        <v>2835.3102545265156</v>
      </c>
      <c r="AX6" s="337">
        <v>3121.2679594691767</v>
      </c>
      <c r="AY6" s="337">
        <v>3061.1867003248194</v>
      </c>
      <c r="AZ6" s="337">
        <v>3037.6563604838948</v>
      </c>
      <c r="BA6" s="337">
        <v>3038.7521733163267</v>
      </c>
      <c r="BB6" s="337">
        <v>3096.2371016693769</v>
      </c>
      <c r="BC6" s="337">
        <v>2916.6746150363201</v>
      </c>
      <c r="BD6" s="337">
        <v>2850.4682229102136</v>
      </c>
      <c r="BE6" s="337">
        <v>2744.4663408877595</v>
      </c>
      <c r="BF6" s="337">
        <v>2913.2875306025726</v>
      </c>
    </row>
    <row r="7" spans="24:58">
      <c r="Z7" s="338" t="s">
        <v>284</v>
      </c>
      <c r="AA7" s="337">
        <v>1564.2995910502386</v>
      </c>
      <c r="AB7" s="337">
        <v>1666.6225503931601</v>
      </c>
      <c r="AC7" s="337">
        <v>1654.6617930981547</v>
      </c>
      <c r="AD7" s="337">
        <v>1657.5686096507307</v>
      </c>
      <c r="AE7" s="337">
        <v>1759.5615738015138</v>
      </c>
      <c r="AF7" s="337">
        <v>1786.4475497326162</v>
      </c>
      <c r="AG7" s="337">
        <v>1867.9169916162416</v>
      </c>
      <c r="AH7" s="337">
        <v>1937.1574169259186</v>
      </c>
      <c r="AI7" s="337">
        <v>1993.8635570304091</v>
      </c>
      <c r="AJ7" s="337">
        <v>2116.8725435325568</v>
      </c>
      <c r="AK7" s="337">
        <v>2167.4368037173226</v>
      </c>
      <c r="AL7" s="337">
        <v>2153.7552104304418</v>
      </c>
      <c r="AM7" s="337">
        <v>2167.7970504944069</v>
      </c>
      <c r="AN7" s="337">
        <v>2236.9944170476751</v>
      </c>
      <c r="AO7" s="337">
        <v>2146.9805219600257</v>
      </c>
      <c r="AP7" s="337">
        <v>2021.4330192178327</v>
      </c>
      <c r="AQ7" s="337">
        <v>2211.8695816428867</v>
      </c>
      <c r="AR7" s="337">
        <v>2441.5075237603496</v>
      </c>
      <c r="AS7" s="337">
        <v>2428.7943923513794</v>
      </c>
      <c r="AT7" s="337">
        <v>2450.5887827000311</v>
      </c>
      <c r="AU7" s="337">
        <v>2624.2171881475397</v>
      </c>
      <c r="AV7" s="337">
        <v>3266.0660245013682</v>
      </c>
      <c r="AW7" s="337">
        <v>3475.2292090936949</v>
      </c>
      <c r="AX7" s="337">
        <v>3488.1084085769003</v>
      </c>
      <c r="AY7" s="337">
        <v>3552.232817546037</v>
      </c>
      <c r="AZ7" s="337">
        <v>3300.29720330073</v>
      </c>
      <c r="BA7" s="337">
        <v>3394.075989824074</v>
      </c>
      <c r="BB7" s="337">
        <v>3218.2650151053335</v>
      </c>
      <c r="BC7" s="337">
        <v>3033.1363763693712</v>
      </c>
      <c r="BD7" s="337">
        <v>2845.7349144196701</v>
      </c>
      <c r="BE7" s="337">
        <v>2925.4221193475187</v>
      </c>
      <c r="BF7" s="337">
        <v>2641.0273544527918</v>
      </c>
    </row>
    <row r="8" spans="24:58">
      <c r="Z8" s="338" t="s">
        <v>285</v>
      </c>
      <c r="AA8" s="337" t="s">
        <v>92</v>
      </c>
      <c r="AB8" s="337" t="s">
        <v>92</v>
      </c>
      <c r="AC8" s="337" t="s">
        <v>92</v>
      </c>
      <c r="AD8" s="337" t="s">
        <v>92</v>
      </c>
      <c r="AE8" s="337" t="s">
        <v>92</v>
      </c>
      <c r="AF8" s="337" t="s">
        <v>92</v>
      </c>
      <c r="AG8" s="337" t="s">
        <v>92</v>
      </c>
      <c r="AH8" s="337">
        <v>2.6662999999999999E-3</v>
      </c>
      <c r="AI8" s="337">
        <v>5.0982000000000006E-3</v>
      </c>
      <c r="AJ8" s="337">
        <v>4.9224000000000004E-3</v>
      </c>
      <c r="AK8" s="337">
        <v>0.3359052887855189</v>
      </c>
      <c r="AL8" s="337">
        <v>1.5541325209477177</v>
      </c>
      <c r="AM8" s="337">
        <v>2.8578227539855132</v>
      </c>
      <c r="AN8" s="337">
        <v>3.8428597638380539</v>
      </c>
      <c r="AO8" s="337">
        <v>4.2888368824173382</v>
      </c>
      <c r="AP8" s="337">
        <v>5.3243100528711906</v>
      </c>
      <c r="AQ8" s="337">
        <v>4.8297369216702517</v>
      </c>
      <c r="AR8" s="337">
        <v>4.3325446462153741</v>
      </c>
      <c r="AS8" s="337">
        <v>4.2667196795285749</v>
      </c>
      <c r="AT8" s="337">
        <v>4.5345620177190149</v>
      </c>
      <c r="AU8" s="337">
        <v>5.3585395341825306</v>
      </c>
      <c r="AV8" s="337">
        <v>5.1103764379403414</v>
      </c>
      <c r="AW8" s="337">
        <v>5.1910623067527766</v>
      </c>
      <c r="AX8" s="337">
        <v>9.5790490000000006E-2</v>
      </c>
      <c r="AY8" s="337">
        <v>0.62143948710162289</v>
      </c>
      <c r="AZ8" s="337">
        <v>0.98860069969411624</v>
      </c>
      <c r="BA8" s="337">
        <v>0.82761527916650157</v>
      </c>
      <c r="BB8" s="337">
        <v>1.0576174373260518</v>
      </c>
      <c r="BC8" s="337">
        <v>0.5120295034218959</v>
      </c>
      <c r="BD8" s="337">
        <v>0.73519038069688047</v>
      </c>
      <c r="BE8" s="337">
        <v>0.7244373485644986</v>
      </c>
      <c r="BF8" s="337">
        <v>0.72124242103700131</v>
      </c>
    </row>
    <row r="9" spans="24:58" ht="13.5" thickBot="1">
      <c r="Z9" s="338" t="s">
        <v>286</v>
      </c>
      <c r="AA9" s="337">
        <v>3.7100700562794499E-2</v>
      </c>
      <c r="AB9" s="337">
        <v>6.7600975695012208E-2</v>
      </c>
      <c r="AC9" s="337">
        <v>8.4885580164122953E-2</v>
      </c>
      <c r="AD9" s="337">
        <v>8.439585307230163E-2</v>
      </c>
      <c r="AE9" s="337">
        <v>8.8121910551294369E-2</v>
      </c>
      <c r="AF9" s="337">
        <v>9.8606920433273737E-2</v>
      </c>
      <c r="AG9" s="337">
        <v>9.8047585180762536E-2</v>
      </c>
      <c r="AH9" s="337">
        <v>9.2634091161174992E-2</v>
      </c>
      <c r="AI9" s="337">
        <v>9.0809234638831143E-2</v>
      </c>
      <c r="AJ9" s="337">
        <v>0.10931916727853749</v>
      </c>
      <c r="AK9" s="337">
        <v>0.11591914362420662</v>
      </c>
      <c r="AL9" s="337">
        <v>0.11200087780472832</v>
      </c>
      <c r="AM9" s="337">
        <v>0.12595192500415567</v>
      </c>
      <c r="AN9" s="337">
        <v>0.16548644122410353</v>
      </c>
      <c r="AO9" s="337">
        <v>0.14985199924825043</v>
      </c>
      <c r="AP9" s="337">
        <v>26.47293326601568</v>
      </c>
      <c r="AQ9" s="337">
        <v>25.029985091871485</v>
      </c>
      <c r="AR9" s="337">
        <v>26.946797270956534</v>
      </c>
      <c r="AS9" s="337">
        <v>25.924652693687886</v>
      </c>
      <c r="AT9" s="337">
        <v>23.097423000220907</v>
      </c>
      <c r="AU9" s="337">
        <v>27.728574689143642</v>
      </c>
      <c r="AV9" s="337">
        <v>27.54362409717098</v>
      </c>
      <c r="AW9" s="337">
        <v>27.501241335353395</v>
      </c>
      <c r="AX9" s="337">
        <v>30.713167531689962</v>
      </c>
      <c r="AY9" s="337">
        <v>32.017460429235442</v>
      </c>
      <c r="AZ9" s="337">
        <v>31.654376240486467</v>
      </c>
      <c r="BA9" s="337">
        <v>47.679398833522136</v>
      </c>
      <c r="BB9" s="337">
        <v>84.450243354842755</v>
      </c>
      <c r="BC9" s="337">
        <v>92.408367545543157</v>
      </c>
      <c r="BD9" s="337">
        <v>139.80442835705577</v>
      </c>
      <c r="BE9" s="337">
        <v>156.14946218964658</v>
      </c>
      <c r="BF9" s="337">
        <v>186.37474523646031</v>
      </c>
    </row>
    <row r="10" spans="24:58" ht="13.5" thickTop="1">
      <c r="Z10" s="56" t="s">
        <v>287</v>
      </c>
      <c r="AA10" s="55">
        <f t="shared" ref="AA10:BC10" si="1">SUM(AA5:AA9)</f>
        <v>5394.9413915383993</v>
      </c>
      <c r="AB10" s="55">
        <f t="shared" si="1"/>
        <v>5427.9312735005751</v>
      </c>
      <c r="AC10" s="55">
        <f t="shared" si="1"/>
        <v>5481.8319887814996</v>
      </c>
      <c r="AD10" s="55">
        <f t="shared" si="1"/>
        <v>5213.7160588515753</v>
      </c>
      <c r="AE10" s="55">
        <f t="shared" si="1"/>
        <v>5713.5253375396996</v>
      </c>
      <c r="AF10" s="55">
        <f t="shared" si="1"/>
        <v>5526.4441391525561</v>
      </c>
      <c r="AG10" s="55">
        <f t="shared" si="1"/>
        <v>5574.1998017027381</v>
      </c>
      <c r="AH10" s="55">
        <f t="shared" si="1"/>
        <v>5514.9402855322442</v>
      </c>
      <c r="AI10" s="55">
        <f t="shared" si="1"/>
        <v>5356.650671506728</v>
      </c>
      <c r="AJ10" s="55">
        <f t="shared" si="1"/>
        <v>5647.1951135810241</v>
      </c>
      <c r="AK10" s="55">
        <f t="shared" si="1"/>
        <v>5736.6141858040428</v>
      </c>
      <c r="AL10" s="55">
        <f t="shared" si="1"/>
        <v>5579.8806316765767</v>
      </c>
      <c r="AM10" s="55">
        <f t="shared" si="1"/>
        <v>5925.1432025086551</v>
      </c>
      <c r="AN10" s="55">
        <f t="shared" si="1"/>
        <v>6183.7122278787074</v>
      </c>
      <c r="AO10" s="55">
        <f t="shared" si="1"/>
        <v>6099.2196721277833</v>
      </c>
      <c r="AP10" s="55">
        <f t="shared" si="1"/>
        <v>6307.9862715911722</v>
      </c>
      <c r="AQ10" s="55">
        <f t="shared" si="1"/>
        <v>6257.0452981864137</v>
      </c>
      <c r="AR10" s="55">
        <f t="shared" si="1"/>
        <v>6995.8726271793776</v>
      </c>
      <c r="AS10" s="55">
        <f t="shared" si="1"/>
        <v>6723.9052027652733</v>
      </c>
      <c r="AT10" s="55">
        <f t="shared" si="1"/>
        <v>6303.8177405329707</v>
      </c>
      <c r="AU10" s="55">
        <f t="shared" si="1"/>
        <v>6766.4705285159007</v>
      </c>
      <c r="AV10" s="55">
        <f t="shared" si="1"/>
        <v>7838.4114833993435</v>
      </c>
      <c r="AW10" s="55">
        <f t="shared" si="1"/>
        <v>8509.608011405242</v>
      </c>
      <c r="AX10" s="55">
        <f t="shared" si="1"/>
        <v>8506.3568464306409</v>
      </c>
      <c r="AY10" s="55">
        <f t="shared" si="1"/>
        <v>8111.251533584501</v>
      </c>
      <c r="AZ10" s="55">
        <f t="shared" si="1"/>
        <v>7682.6642279900798</v>
      </c>
      <c r="BA10" s="55">
        <f t="shared" si="1"/>
        <v>7635.6424624949659</v>
      </c>
      <c r="BB10" s="55">
        <f t="shared" si="1"/>
        <v>7420.729759491599</v>
      </c>
      <c r="BC10" s="55">
        <f t="shared" si="1"/>
        <v>6922.2857229203519</v>
      </c>
      <c r="BD10" s="55">
        <f>SUM(BD5:BD9)</f>
        <v>6613.7732885989035</v>
      </c>
      <c r="BE10" s="55">
        <f>SUM(BE5:BE9)</f>
        <v>6502.0216768680248</v>
      </c>
      <c r="BF10" s="55">
        <f>SUM(BF5:BF9)</f>
        <v>6522.649598708048</v>
      </c>
    </row>
    <row r="11" spans="24:58">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59"/>
      <c r="AY11" s="59"/>
      <c r="AZ11" s="59"/>
      <c r="BA11" s="59"/>
      <c r="BB11" s="59"/>
      <c r="BC11" s="59"/>
      <c r="BD11" s="59"/>
      <c r="BE11" s="59"/>
      <c r="BF11" s="59"/>
    </row>
    <row r="12" spans="24:58">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59"/>
      <c r="AY12" s="59"/>
      <c r="AZ12" s="59"/>
      <c r="BA12" s="59"/>
      <c r="BB12" s="59"/>
      <c r="BC12" s="59"/>
      <c r="BD12" s="59"/>
      <c r="BE12" s="59"/>
      <c r="BF12" s="59"/>
    </row>
    <row r="13" spans="24:58">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59"/>
      <c r="AY13" s="59"/>
      <c r="AZ13" s="59"/>
      <c r="BA13" s="59"/>
      <c r="BB13" s="59"/>
      <c r="BC13" s="59"/>
      <c r="BD13" s="59"/>
      <c r="BE13" s="59"/>
      <c r="BF13" s="59"/>
    </row>
    <row r="15" spans="24:58">
      <c r="X15" s="59" t="s">
        <v>279</v>
      </c>
      <c r="Y15" s="271">
        <v>28</v>
      </c>
      <c r="Z15" s="276" t="s">
        <v>288</v>
      </c>
    </row>
    <row r="16" spans="24:58" s="58" customFormat="1">
      <c r="Z16" s="336" t="s">
        <v>281</v>
      </c>
      <c r="AA16" s="191">
        <v>1990</v>
      </c>
      <c r="AB16" s="191">
        <v>1991</v>
      </c>
      <c r="AC16" s="191">
        <v>1992</v>
      </c>
      <c r="AD16" s="191">
        <v>1993</v>
      </c>
      <c r="AE16" s="191">
        <v>1994</v>
      </c>
      <c r="AF16" s="191">
        <f t="shared" ref="AF16:BF16" si="2">AE16+1</f>
        <v>1995</v>
      </c>
      <c r="AG16" s="191">
        <f t="shared" si="2"/>
        <v>1996</v>
      </c>
      <c r="AH16" s="191">
        <f t="shared" si="2"/>
        <v>1997</v>
      </c>
      <c r="AI16" s="191">
        <f t="shared" si="2"/>
        <v>1998</v>
      </c>
      <c r="AJ16" s="191">
        <f t="shared" si="2"/>
        <v>1999</v>
      </c>
      <c r="AK16" s="191">
        <f t="shared" si="2"/>
        <v>2000</v>
      </c>
      <c r="AL16" s="191">
        <f t="shared" si="2"/>
        <v>2001</v>
      </c>
      <c r="AM16" s="191">
        <f t="shared" si="2"/>
        <v>2002</v>
      </c>
      <c r="AN16" s="191">
        <f t="shared" si="2"/>
        <v>2003</v>
      </c>
      <c r="AO16" s="191">
        <f t="shared" si="2"/>
        <v>2004</v>
      </c>
      <c r="AP16" s="191">
        <f t="shared" si="2"/>
        <v>2005</v>
      </c>
      <c r="AQ16" s="191">
        <f t="shared" si="2"/>
        <v>2006</v>
      </c>
      <c r="AR16" s="191">
        <f t="shared" si="2"/>
        <v>2007</v>
      </c>
      <c r="AS16" s="191">
        <f t="shared" si="2"/>
        <v>2008</v>
      </c>
      <c r="AT16" s="191">
        <f t="shared" si="2"/>
        <v>2009</v>
      </c>
      <c r="AU16" s="191">
        <f t="shared" si="2"/>
        <v>2010</v>
      </c>
      <c r="AV16" s="191">
        <f t="shared" si="2"/>
        <v>2011</v>
      </c>
      <c r="AW16" s="191">
        <f t="shared" si="2"/>
        <v>2012</v>
      </c>
      <c r="AX16" s="191">
        <f t="shared" si="2"/>
        <v>2013</v>
      </c>
      <c r="AY16" s="191">
        <f t="shared" si="2"/>
        <v>2014</v>
      </c>
      <c r="AZ16" s="191">
        <f t="shared" si="2"/>
        <v>2015</v>
      </c>
      <c r="BA16" s="191">
        <f t="shared" si="2"/>
        <v>2016</v>
      </c>
      <c r="BB16" s="191">
        <f t="shared" si="2"/>
        <v>2017</v>
      </c>
      <c r="BC16" s="191">
        <f t="shared" si="2"/>
        <v>2018</v>
      </c>
      <c r="BD16" s="191">
        <f t="shared" si="2"/>
        <v>2019</v>
      </c>
      <c r="BE16" s="191">
        <f t="shared" si="2"/>
        <v>2020</v>
      </c>
      <c r="BF16" s="191">
        <f t="shared" si="2"/>
        <v>2021</v>
      </c>
    </row>
    <row r="17" spans="24:58">
      <c r="Z17" s="57" t="s">
        <v>282</v>
      </c>
      <c r="AA17" s="337">
        <v>1959.8640563309123</v>
      </c>
      <c r="AB17" s="337">
        <v>1944.6604424173013</v>
      </c>
      <c r="AC17" s="337">
        <v>1949.8874400000991</v>
      </c>
      <c r="AD17" s="337">
        <v>1975.1773818043587</v>
      </c>
      <c r="AE17" s="337">
        <v>2049.3856872600627</v>
      </c>
      <c r="AF17" s="337">
        <v>2113.6612500911401</v>
      </c>
      <c r="AG17" s="337">
        <v>2094.1284664504933</v>
      </c>
      <c r="AH17" s="337">
        <v>2034.8523462743158</v>
      </c>
      <c r="AI17" s="337">
        <v>1941.0758528570445</v>
      </c>
      <c r="AJ17" s="337">
        <v>1953.6912867159376</v>
      </c>
      <c r="AK17" s="337">
        <v>1908.9477712799819</v>
      </c>
      <c r="AL17" s="337">
        <v>1839.1650054306986</v>
      </c>
      <c r="AM17" s="337">
        <v>1823.7775429491596</v>
      </c>
      <c r="AN17" s="337">
        <v>1720.1941025750302</v>
      </c>
      <c r="AO17" s="337">
        <v>1657.1857752517774</v>
      </c>
      <c r="AP17" s="337">
        <v>1543.7200460366403</v>
      </c>
      <c r="AQ17" s="337">
        <v>1455.0790960577372</v>
      </c>
      <c r="AR17" s="337">
        <v>1316.1679853367475</v>
      </c>
      <c r="AS17" s="337">
        <v>1152.3496138002861</v>
      </c>
      <c r="AT17" s="337">
        <v>1088.530896119822</v>
      </c>
      <c r="AU17" s="337">
        <v>1050.3033620250953</v>
      </c>
      <c r="AV17" s="337">
        <v>1099.0714476361541</v>
      </c>
      <c r="AW17" s="337">
        <v>1043.2484362689961</v>
      </c>
      <c r="AX17" s="337">
        <v>1020.0846515008219</v>
      </c>
      <c r="AY17" s="337">
        <v>962.31952625942279</v>
      </c>
      <c r="AZ17" s="337">
        <v>891.15313951479322</v>
      </c>
      <c r="BA17" s="337">
        <v>836.82760167457889</v>
      </c>
      <c r="BB17" s="337">
        <v>811.11487442572547</v>
      </c>
      <c r="BC17" s="337">
        <v>821.93422988002612</v>
      </c>
      <c r="BD17" s="337">
        <v>766.70989681486594</v>
      </c>
      <c r="BE17" s="337">
        <v>750.78375763953602</v>
      </c>
      <c r="BF17" s="337">
        <v>782.10673857137169</v>
      </c>
    </row>
    <row r="18" spans="24:58">
      <c r="Z18" s="338" t="s">
        <v>283</v>
      </c>
      <c r="AA18" s="337">
        <v>2130.2254791280034</v>
      </c>
      <c r="AB18" s="337">
        <v>2098.0649446955317</v>
      </c>
      <c r="AC18" s="337">
        <v>2029.3409240250969</v>
      </c>
      <c r="AD18" s="337">
        <v>2015.1819087463975</v>
      </c>
      <c r="AE18" s="337">
        <v>2033.8215370007229</v>
      </c>
      <c r="AF18" s="337">
        <v>2053.6402417352019</v>
      </c>
      <c r="AG18" s="337">
        <v>2093.4132322569671</v>
      </c>
      <c r="AH18" s="337">
        <v>2081.5387309360262</v>
      </c>
      <c r="AI18" s="337">
        <v>1888.6113647431348</v>
      </c>
      <c r="AJ18" s="337">
        <v>1911.6355025217406</v>
      </c>
      <c r="AK18" s="337">
        <v>2033.8562789712814</v>
      </c>
      <c r="AL18" s="337">
        <v>2018.4247857340654</v>
      </c>
      <c r="AM18" s="337">
        <v>2067.8509730228834</v>
      </c>
      <c r="AN18" s="337">
        <v>2100.4529009454982</v>
      </c>
      <c r="AO18" s="337">
        <v>2103.9714255823696</v>
      </c>
      <c r="AP18" s="337">
        <v>2051.419730211097</v>
      </c>
      <c r="AQ18" s="337">
        <v>2078.7572311459253</v>
      </c>
      <c r="AR18" s="337">
        <v>2146.4488265822729</v>
      </c>
      <c r="AS18" s="337">
        <v>1984.0173131221013</v>
      </c>
      <c r="AT18" s="337">
        <v>1860.5602030205425</v>
      </c>
      <c r="AU18" s="337">
        <v>2043.3389129268992</v>
      </c>
      <c r="AV18" s="337">
        <v>1990.3812848917958</v>
      </c>
      <c r="AW18" s="337">
        <v>2030.9756786706432</v>
      </c>
      <c r="AX18" s="337">
        <v>2087.0345513382886</v>
      </c>
      <c r="AY18" s="337">
        <v>2051.0357075021088</v>
      </c>
      <c r="AZ18" s="337">
        <v>1999.6559968039701</v>
      </c>
      <c r="BA18" s="337">
        <v>1888.5073537079268</v>
      </c>
      <c r="BB18" s="337">
        <v>1863.2135364824378</v>
      </c>
      <c r="BC18" s="337">
        <v>1828.0261330004428</v>
      </c>
      <c r="BD18" s="337">
        <v>1802.3211425751649</v>
      </c>
      <c r="BE18" s="337">
        <v>1560.0039006045454</v>
      </c>
      <c r="BF18" s="337">
        <v>1692.7293027439939</v>
      </c>
    </row>
    <row r="19" spans="24:58">
      <c r="Z19" s="338" t="s">
        <v>284</v>
      </c>
      <c r="AA19" s="337">
        <v>226.85533766069642</v>
      </c>
      <c r="AB19" s="337">
        <v>252.27252354786827</v>
      </c>
      <c r="AC19" s="337">
        <v>267.89081179697627</v>
      </c>
      <c r="AD19" s="337">
        <v>288.79601675153458</v>
      </c>
      <c r="AE19" s="337">
        <v>317.94975866618086</v>
      </c>
      <c r="AF19" s="337">
        <v>343.60331054429372</v>
      </c>
      <c r="AG19" s="337">
        <v>364.87618227552366</v>
      </c>
      <c r="AH19" s="337">
        <v>365.33762714878827</v>
      </c>
      <c r="AI19" s="337">
        <v>358.51655626916363</v>
      </c>
      <c r="AJ19" s="337">
        <v>384.60732913916451</v>
      </c>
      <c r="AK19" s="337">
        <v>407.62028202666102</v>
      </c>
      <c r="AL19" s="337">
        <v>410.48630798186457</v>
      </c>
      <c r="AM19" s="337">
        <v>445.4363260642055</v>
      </c>
      <c r="AN19" s="337">
        <v>474.21277499872167</v>
      </c>
      <c r="AO19" s="337">
        <v>530.28625568727102</v>
      </c>
      <c r="AP19" s="337">
        <v>598.70192461138151</v>
      </c>
      <c r="AQ19" s="337">
        <v>632.82647670790982</v>
      </c>
      <c r="AR19" s="337">
        <v>655.00669283522291</v>
      </c>
      <c r="AS19" s="337">
        <v>611.04678241224883</v>
      </c>
      <c r="AT19" s="337">
        <v>592.16809194488303</v>
      </c>
      <c r="AU19" s="337">
        <v>629.14486813307565</v>
      </c>
      <c r="AV19" s="337">
        <v>654.37905567694816</v>
      </c>
      <c r="AW19" s="337">
        <v>647.68833554554965</v>
      </c>
      <c r="AX19" s="337">
        <v>611.24690600415602</v>
      </c>
      <c r="AY19" s="337">
        <v>593.75951239221013</v>
      </c>
      <c r="AZ19" s="337">
        <v>594.92921061096933</v>
      </c>
      <c r="BA19" s="337">
        <v>603.42622264567819</v>
      </c>
      <c r="BB19" s="337">
        <v>600.8764455940177</v>
      </c>
      <c r="BC19" s="337">
        <v>629.92671199829431</v>
      </c>
      <c r="BD19" s="337">
        <v>600.71668731390025</v>
      </c>
      <c r="BE19" s="337">
        <v>577.93102454840198</v>
      </c>
      <c r="BF19" s="337">
        <v>598.51149833327099</v>
      </c>
    </row>
    <row r="20" spans="24:58">
      <c r="Z20" s="338" t="s">
        <v>285</v>
      </c>
      <c r="AA20" s="337">
        <v>85.610096838843077</v>
      </c>
      <c r="AB20" s="337">
        <v>85.203100095663174</v>
      </c>
      <c r="AC20" s="337">
        <v>96.423094135639957</v>
      </c>
      <c r="AD20" s="337">
        <v>85.976208878077998</v>
      </c>
      <c r="AE20" s="337">
        <v>100.76053277320837</v>
      </c>
      <c r="AF20" s="337">
        <v>99.312094552785268</v>
      </c>
      <c r="AG20" s="337">
        <v>95.819601040746576</v>
      </c>
      <c r="AH20" s="337">
        <v>103.61422415728835</v>
      </c>
      <c r="AI20" s="337">
        <v>97.457441026320083</v>
      </c>
      <c r="AJ20" s="337">
        <v>99.151806522657566</v>
      </c>
      <c r="AK20" s="337">
        <v>115.04818813315352</v>
      </c>
      <c r="AL20" s="337">
        <v>112.33072319424184</v>
      </c>
      <c r="AM20" s="337">
        <v>120.45459911953209</v>
      </c>
      <c r="AN20" s="337">
        <v>142.2000223192785</v>
      </c>
      <c r="AO20" s="337">
        <v>155.24230948961576</v>
      </c>
      <c r="AP20" s="337">
        <v>173.99136936639582</v>
      </c>
      <c r="AQ20" s="337">
        <v>181.12563315402542</v>
      </c>
      <c r="AR20" s="337">
        <v>195.64278268143391</v>
      </c>
      <c r="AS20" s="337">
        <v>194.76764334064484</v>
      </c>
      <c r="AT20" s="337">
        <v>197.76907576440766</v>
      </c>
      <c r="AU20" s="337">
        <v>203.36813342211795</v>
      </c>
      <c r="AV20" s="337">
        <v>204.01683827358875</v>
      </c>
      <c r="AW20" s="337">
        <v>210.07369532249464</v>
      </c>
      <c r="AX20" s="337">
        <v>214.05282452496377</v>
      </c>
      <c r="AY20" s="337">
        <v>220.97505878046508</v>
      </c>
      <c r="AZ20" s="337">
        <v>224.14286659050924</v>
      </c>
      <c r="BA20" s="337">
        <v>220.72433857178794</v>
      </c>
      <c r="BB20" s="337">
        <v>227.65601477250831</v>
      </c>
      <c r="BC20" s="337">
        <v>233.32697145843204</v>
      </c>
      <c r="BD20" s="337">
        <v>240.81680122865743</v>
      </c>
      <c r="BE20" s="337">
        <v>231.07228477645654</v>
      </c>
      <c r="BF20" s="337">
        <v>232.23264674939466</v>
      </c>
    </row>
    <row r="21" spans="24:58" ht="13.5" thickBot="1">
      <c r="Z21" s="338" t="s">
        <v>286</v>
      </c>
      <c r="AA21" s="337">
        <v>226.68678003254536</v>
      </c>
      <c r="AB21" s="337">
        <v>228.11697399612493</v>
      </c>
      <c r="AC21" s="337">
        <v>223.98203365637653</v>
      </c>
      <c r="AD21" s="337">
        <v>215.04548793371956</v>
      </c>
      <c r="AE21" s="337">
        <v>218.16008261520832</v>
      </c>
      <c r="AF21" s="337">
        <v>226.54082100948818</v>
      </c>
      <c r="AG21" s="337">
        <v>227.44875421050821</v>
      </c>
      <c r="AH21" s="337">
        <v>234.83555682590659</v>
      </c>
      <c r="AI21" s="337">
        <v>217.51296577557801</v>
      </c>
      <c r="AJ21" s="337">
        <v>226.74499045945151</v>
      </c>
      <c r="AK21" s="337">
        <v>239.69317962602432</v>
      </c>
      <c r="AL21" s="337">
        <v>213.43624390509737</v>
      </c>
      <c r="AM21" s="337">
        <v>226.33457583814518</v>
      </c>
      <c r="AN21" s="337">
        <v>244.94888161488714</v>
      </c>
      <c r="AO21" s="337">
        <v>255.19083866147321</v>
      </c>
      <c r="AP21" s="337">
        <v>273.22275081452483</v>
      </c>
      <c r="AQ21" s="337">
        <v>282.27994240281487</v>
      </c>
      <c r="AR21" s="337">
        <v>302.37484678679988</v>
      </c>
      <c r="AS21" s="337">
        <v>293.87302411015486</v>
      </c>
      <c r="AT21" s="337">
        <v>279.08703450369217</v>
      </c>
      <c r="AU21" s="337">
        <v>297.60435301421381</v>
      </c>
      <c r="AV21" s="337">
        <v>290.55575058718887</v>
      </c>
      <c r="AW21" s="337">
        <v>286.45360017710624</v>
      </c>
      <c r="AX21" s="337">
        <v>309.06680559863275</v>
      </c>
      <c r="AY21" s="337">
        <v>302.98969592951244</v>
      </c>
      <c r="AZ21" s="337">
        <v>300.01446934863844</v>
      </c>
      <c r="BA21" s="337">
        <v>271.56419336479684</v>
      </c>
      <c r="BB21" s="337">
        <v>281.47521268634318</v>
      </c>
      <c r="BC21" s="337">
        <v>286.22196587698249</v>
      </c>
      <c r="BD21" s="337">
        <v>286.38502642318792</v>
      </c>
      <c r="BE21" s="337">
        <v>258.89274563670847</v>
      </c>
      <c r="BF21" s="337">
        <v>272.63376517934296</v>
      </c>
    </row>
    <row r="22" spans="24:58" ht="13.5" thickTop="1">
      <c r="Z22" s="56" t="s">
        <v>287</v>
      </c>
      <c r="AA22" s="55">
        <f t="shared" ref="AA22:BC22" si="3">SUM(AA17:AA21)</f>
        <v>4629.2417499909998</v>
      </c>
      <c r="AB22" s="55">
        <f t="shared" si="3"/>
        <v>4608.3179847524898</v>
      </c>
      <c r="AC22" s="55">
        <f t="shared" si="3"/>
        <v>4567.5243036141883</v>
      </c>
      <c r="AD22" s="55">
        <f t="shared" si="3"/>
        <v>4580.177004114088</v>
      </c>
      <c r="AE22" s="55">
        <f t="shared" si="3"/>
        <v>4720.0775983153826</v>
      </c>
      <c r="AF22" s="55">
        <f t="shared" si="3"/>
        <v>4836.7577179329091</v>
      </c>
      <c r="AG22" s="55">
        <f t="shared" si="3"/>
        <v>4875.686236234239</v>
      </c>
      <c r="AH22" s="55">
        <f t="shared" si="3"/>
        <v>4820.1784853423251</v>
      </c>
      <c r="AI22" s="55">
        <f t="shared" si="3"/>
        <v>4503.1741806712416</v>
      </c>
      <c r="AJ22" s="55">
        <f t="shared" si="3"/>
        <v>4575.8309153589516</v>
      </c>
      <c r="AK22" s="55">
        <f t="shared" si="3"/>
        <v>4705.1657000371015</v>
      </c>
      <c r="AL22" s="55">
        <f t="shared" si="3"/>
        <v>4593.8430662459677</v>
      </c>
      <c r="AM22" s="55">
        <f t="shared" si="3"/>
        <v>4683.8540169939261</v>
      </c>
      <c r="AN22" s="55">
        <f t="shared" si="3"/>
        <v>4682.0086824534155</v>
      </c>
      <c r="AO22" s="55">
        <f t="shared" si="3"/>
        <v>4701.8766046725068</v>
      </c>
      <c r="AP22" s="55">
        <f t="shared" si="3"/>
        <v>4641.0558210400395</v>
      </c>
      <c r="AQ22" s="55">
        <f t="shared" si="3"/>
        <v>4630.0683794684119</v>
      </c>
      <c r="AR22" s="55">
        <f t="shared" si="3"/>
        <v>4615.6411342224774</v>
      </c>
      <c r="AS22" s="55">
        <f t="shared" si="3"/>
        <v>4236.054376785436</v>
      </c>
      <c r="AT22" s="55">
        <f t="shared" si="3"/>
        <v>4018.1153013533476</v>
      </c>
      <c r="AU22" s="55">
        <f t="shared" si="3"/>
        <v>4223.7596295214016</v>
      </c>
      <c r="AV22" s="55">
        <f t="shared" si="3"/>
        <v>4238.4043770656754</v>
      </c>
      <c r="AW22" s="55">
        <f t="shared" si="3"/>
        <v>4218.4397459847905</v>
      </c>
      <c r="AX22" s="55">
        <f t="shared" si="3"/>
        <v>4241.4857389668632</v>
      </c>
      <c r="AY22" s="55">
        <f t="shared" si="3"/>
        <v>4131.0795008637197</v>
      </c>
      <c r="AZ22" s="55">
        <f t="shared" si="3"/>
        <v>4009.8956828688802</v>
      </c>
      <c r="BA22" s="55">
        <f t="shared" si="3"/>
        <v>3821.0497099647682</v>
      </c>
      <c r="BB22" s="55">
        <f t="shared" si="3"/>
        <v>3784.3360839610323</v>
      </c>
      <c r="BC22" s="55">
        <f t="shared" si="3"/>
        <v>3799.4360122141779</v>
      </c>
      <c r="BD22" s="55">
        <f>SUM(BD17:BD21)</f>
        <v>3696.9495543557764</v>
      </c>
      <c r="BE22" s="55">
        <f>SUM(BE17:BE21)</f>
        <v>3378.683713205648</v>
      </c>
      <c r="BF22" s="55">
        <f>SUM(BF17:BF21)</f>
        <v>3578.2139515773738</v>
      </c>
    </row>
    <row r="23" spans="24:58">
      <c r="Z23" s="54"/>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row>
    <row r="24" spans="24:58">
      <c r="Z24" s="54"/>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row>
    <row r="25" spans="24:58">
      <c r="Z25" s="54"/>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row>
    <row r="27" spans="24:58">
      <c r="X27" s="59" t="s">
        <v>279</v>
      </c>
      <c r="Y27" s="271">
        <v>32</v>
      </c>
      <c r="Z27" s="53" t="s">
        <v>289</v>
      </c>
    </row>
    <row r="28" spans="24:58" s="58" customFormat="1">
      <c r="Z28" s="336" t="s">
        <v>281</v>
      </c>
      <c r="AA28" s="191">
        <v>1990</v>
      </c>
      <c r="AB28" s="191">
        <v>1991</v>
      </c>
      <c r="AC28" s="191">
        <v>1992</v>
      </c>
      <c r="AD28" s="191">
        <v>1993</v>
      </c>
      <c r="AE28" s="191">
        <v>1994</v>
      </c>
      <c r="AF28" s="191">
        <f t="shared" ref="AF28:BF28" si="4">AE28+1</f>
        <v>1995</v>
      </c>
      <c r="AG28" s="191">
        <f t="shared" si="4"/>
        <v>1996</v>
      </c>
      <c r="AH28" s="191">
        <f t="shared" si="4"/>
        <v>1997</v>
      </c>
      <c r="AI28" s="191">
        <f t="shared" si="4"/>
        <v>1998</v>
      </c>
      <c r="AJ28" s="191">
        <f t="shared" si="4"/>
        <v>1999</v>
      </c>
      <c r="AK28" s="191">
        <f t="shared" si="4"/>
        <v>2000</v>
      </c>
      <c r="AL28" s="191">
        <f t="shared" si="4"/>
        <v>2001</v>
      </c>
      <c r="AM28" s="191">
        <f t="shared" si="4"/>
        <v>2002</v>
      </c>
      <c r="AN28" s="191">
        <f t="shared" si="4"/>
        <v>2003</v>
      </c>
      <c r="AO28" s="191">
        <f t="shared" si="4"/>
        <v>2004</v>
      </c>
      <c r="AP28" s="191">
        <f t="shared" si="4"/>
        <v>2005</v>
      </c>
      <c r="AQ28" s="191">
        <f t="shared" si="4"/>
        <v>2006</v>
      </c>
      <c r="AR28" s="191">
        <f t="shared" si="4"/>
        <v>2007</v>
      </c>
      <c r="AS28" s="191">
        <f t="shared" si="4"/>
        <v>2008</v>
      </c>
      <c r="AT28" s="191">
        <f t="shared" si="4"/>
        <v>2009</v>
      </c>
      <c r="AU28" s="191">
        <f t="shared" si="4"/>
        <v>2010</v>
      </c>
      <c r="AV28" s="191">
        <f t="shared" si="4"/>
        <v>2011</v>
      </c>
      <c r="AW28" s="191">
        <f t="shared" si="4"/>
        <v>2012</v>
      </c>
      <c r="AX28" s="191">
        <f t="shared" si="4"/>
        <v>2013</v>
      </c>
      <c r="AY28" s="191">
        <f t="shared" si="4"/>
        <v>2014</v>
      </c>
      <c r="AZ28" s="191">
        <f t="shared" si="4"/>
        <v>2015</v>
      </c>
      <c r="BA28" s="191">
        <f t="shared" si="4"/>
        <v>2016</v>
      </c>
      <c r="BB28" s="191">
        <f t="shared" si="4"/>
        <v>2017</v>
      </c>
      <c r="BC28" s="191">
        <f t="shared" si="4"/>
        <v>2018</v>
      </c>
      <c r="BD28" s="191">
        <f t="shared" si="4"/>
        <v>2019</v>
      </c>
      <c r="BE28" s="191">
        <f t="shared" si="4"/>
        <v>2020</v>
      </c>
      <c r="BF28" s="191">
        <f t="shared" si="4"/>
        <v>2021</v>
      </c>
    </row>
    <row r="29" spans="24:58">
      <c r="Z29" s="57" t="s">
        <v>282</v>
      </c>
      <c r="AA29" s="337">
        <v>2982.4747804002518</v>
      </c>
      <c r="AB29" s="337">
        <v>3156.0063347596174</v>
      </c>
      <c r="AC29" s="337">
        <v>3253.5023222126656</v>
      </c>
      <c r="AD29" s="337">
        <v>3308.710402852013</v>
      </c>
      <c r="AE29" s="337">
        <v>3443.4554863704807</v>
      </c>
      <c r="AF29" s="337">
        <v>3580.6633561035928</v>
      </c>
      <c r="AG29" s="337">
        <v>3679.8359642710429</v>
      </c>
      <c r="AH29" s="337">
        <v>3706.4025408079733</v>
      </c>
      <c r="AI29" s="337">
        <v>3680.0077246255546</v>
      </c>
      <c r="AJ29" s="337">
        <v>3741.0821966874346</v>
      </c>
      <c r="AK29" s="337">
        <v>3735.0282799363404</v>
      </c>
      <c r="AL29" s="337">
        <v>3796.4719403430868</v>
      </c>
      <c r="AM29" s="337">
        <v>3743.3064525949144</v>
      </c>
      <c r="AN29" s="337">
        <v>3684.0472916086705</v>
      </c>
      <c r="AO29" s="337">
        <v>3595.6719627205584</v>
      </c>
      <c r="AP29" s="337">
        <v>3513.7243676424055</v>
      </c>
      <c r="AQ29" s="337">
        <v>3473.4243070994648</v>
      </c>
      <c r="AR29" s="337">
        <v>3432.6582443585726</v>
      </c>
      <c r="AS29" s="337">
        <v>3319.7523663150996</v>
      </c>
      <c r="AT29" s="337">
        <v>3273.0121097184588</v>
      </c>
      <c r="AU29" s="337">
        <v>3285.7609479420375</v>
      </c>
      <c r="AV29" s="337">
        <v>3214.8537345219943</v>
      </c>
      <c r="AW29" s="337">
        <v>3228.2822835645006</v>
      </c>
      <c r="AX29" s="337">
        <v>3135.1789247151073</v>
      </c>
      <c r="AY29" s="337">
        <v>3064.7860826789965</v>
      </c>
      <c r="AZ29" s="337">
        <v>3048.5704004275663</v>
      </c>
      <c r="BA29" s="337">
        <v>3024.4153687329613</v>
      </c>
      <c r="BB29" s="337">
        <v>2999.1571825675874</v>
      </c>
      <c r="BC29" s="337">
        <v>2966.6665640050187</v>
      </c>
      <c r="BD29" s="337">
        <v>2908.024689223917</v>
      </c>
      <c r="BE29" s="337">
        <v>2581.1091473216557</v>
      </c>
      <c r="BF29" s="337">
        <v>2599.4897457708921</v>
      </c>
    </row>
    <row r="30" spans="24:58">
      <c r="Z30" s="338" t="s">
        <v>283</v>
      </c>
      <c r="AA30" s="339">
        <v>3.2546739680399998E-2</v>
      </c>
      <c r="AB30" s="339">
        <v>3.0417513719999997E-2</v>
      </c>
      <c r="AC30" s="339">
        <v>3.0417513719999997E-2</v>
      </c>
      <c r="AD30" s="339">
        <v>2.8592462896800001E-2</v>
      </c>
      <c r="AE30" s="339">
        <v>2.5246536387600004E-2</v>
      </c>
      <c r="AF30" s="339">
        <v>3.1025863994400001E-2</v>
      </c>
      <c r="AG30" s="339">
        <v>3.0721688857200002E-2</v>
      </c>
      <c r="AH30" s="339">
        <v>3.2850914817599997E-2</v>
      </c>
      <c r="AI30" s="339">
        <v>3.2546739680399998E-2</v>
      </c>
      <c r="AJ30" s="339">
        <v>4.2584519208000007E-2</v>
      </c>
      <c r="AK30" s="339">
        <v>4.5515792000000006E-2</v>
      </c>
      <c r="AL30" s="339">
        <v>4.7386304000000004E-2</v>
      </c>
      <c r="AM30" s="339">
        <v>4.5515792000000006E-2</v>
      </c>
      <c r="AN30" s="339">
        <v>4.0839512000000008E-2</v>
      </c>
      <c r="AO30" s="339">
        <v>4.0527760000000003E-2</v>
      </c>
      <c r="AP30" s="339">
        <v>3.7048092000000005E-2</v>
      </c>
      <c r="AQ30" s="339">
        <v>3.2831236E-2</v>
      </c>
      <c r="AR30" s="339">
        <v>3.4036052000000004E-2</v>
      </c>
      <c r="AS30" s="339">
        <v>3.7650500000000003E-2</v>
      </c>
      <c r="AT30" s="339">
        <v>4.3975784000000004E-2</v>
      </c>
      <c r="AU30" s="339">
        <v>4.3373375999999998E-2</v>
      </c>
      <c r="AV30" s="339">
        <v>4.3373375999999998E-2</v>
      </c>
      <c r="AW30" s="339">
        <v>4.0361336000000005E-2</v>
      </c>
      <c r="AX30" s="339">
        <v>3.9256157620426731E-2</v>
      </c>
      <c r="AY30" s="339">
        <v>3.8951846321043586E-2</v>
      </c>
      <c r="AZ30" s="339">
        <v>3.8647535021660427E-2</v>
      </c>
      <c r="BA30" s="339">
        <v>4.13863367161088E-2</v>
      </c>
      <c r="BB30" s="339">
        <v>3.9560468919809882E-2</v>
      </c>
      <c r="BC30" s="339">
        <v>3.729299209562064E-2</v>
      </c>
      <c r="BD30" s="339">
        <v>3.8515713147936059E-2</v>
      </c>
      <c r="BE30" s="339">
        <v>1.6201053943179455E-2</v>
      </c>
      <c r="BF30" s="339">
        <v>1.6201053943179455E-2</v>
      </c>
    </row>
    <row r="31" spans="24:58">
      <c r="Z31" s="338" t="s">
        <v>284</v>
      </c>
      <c r="AA31" s="339">
        <v>3.2592972453709592E-3</v>
      </c>
      <c r="AB31" s="339">
        <v>7.8146355832077238E-3</v>
      </c>
      <c r="AC31" s="339">
        <v>2.0211687329419512E-2</v>
      </c>
      <c r="AD31" s="339">
        <v>4.1031027656140751E-2</v>
      </c>
      <c r="AE31" s="339">
        <v>7.2819964625404035E-2</v>
      </c>
      <c r="AF31" s="339">
        <v>0.14086748132003635</v>
      </c>
      <c r="AG31" s="339">
        <v>0.23134022790156825</v>
      </c>
      <c r="AH31" s="339">
        <v>0.33879023314675738</v>
      </c>
      <c r="AI31" s="339">
        <v>0.5492169442518251</v>
      </c>
      <c r="AJ31" s="339">
        <v>0.78736154330306185</v>
      </c>
      <c r="AK31" s="339">
        <v>1.1408740501286758</v>
      </c>
      <c r="AL31" s="339">
        <v>1.7593224832124426</v>
      </c>
      <c r="AM31" s="339">
        <v>2.4514435301952751</v>
      </c>
      <c r="AN31" s="339">
        <v>3.0951413733860389</v>
      </c>
      <c r="AO31" s="339">
        <v>3.3727242942346916</v>
      </c>
      <c r="AP31" s="339">
        <v>3.9744824412979058</v>
      </c>
      <c r="AQ31" s="339">
        <v>4.3915813958773029</v>
      </c>
      <c r="AR31" s="339">
        <v>4.6451963055911056</v>
      </c>
      <c r="AS31" s="339">
        <v>4.922100926859442</v>
      </c>
      <c r="AT31" s="339">
        <v>4.7989883721244899</v>
      </c>
      <c r="AU31" s="339">
        <v>4.6673087999999998</v>
      </c>
      <c r="AV31" s="339">
        <v>4.5894016000000004</v>
      </c>
      <c r="AW31" s="339">
        <v>4.3246783999999998</v>
      </c>
      <c r="AX31" s="339">
        <v>3.9491882115711063</v>
      </c>
      <c r="AY31" s="339">
        <v>3.7291908139165058</v>
      </c>
      <c r="AZ31" s="339">
        <v>3.3165088416519271</v>
      </c>
      <c r="BA31" s="339">
        <v>2.8161644252637941</v>
      </c>
      <c r="BB31" s="339">
        <v>2.3915981803196429</v>
      </c>
      <c r="BC31" s="339">
        <v>1.9493832436669327</v>
      </c>
      <c r="BD31" s="339">
        <v>1.5544515198329849</v>
      </c>
      <c r="BE31" s="339">
        <v>1.1815395017296095</v>
      </c>
      <c r="BF31" s="339">
        <v>0.9455603331592326</v>
      </c>
    </row>
    <row r="32" spans="24:58">
      <c r="Z32" s="338" t="s">
        <v>285</v>
      </c>
      <c r="AA32" s="337" t="s">
        <v>514</v>
      </c>
      <c r="AB32" s="337" t="s">
        <v>514</v>
      </c>
      <c r="AC32" s="337" t="s">
        <v>514</v>
      </c>
      <c r="AD32" s="337" t="s">
        <v>514</v>
      </c>
      <c r="AE32" s="337" t="s">
        <v>514</v>
      </c>
      <c r="AF32" s="337" t="s">
        <v>514</v>
      </c>
      <c r="AG32" s="337" t="s">
        <v>514</v>
      </c>
      <c r="AH32" s="337" t="s">
        <v>514</v>
      </c>
      <c r="AI32" s="337" t="s">
        <v>514</v>
      </c>
      <c r="AJ32" s="337" t="s">
        <v>514</v>
      </c>
      <c r="AK32" s="337" t="s">
        <v>514</v>
      </c>
      <c r="AL32" s="337" t="s">
        <v>514</v>
      </c>
      <c r="AM32" s="337" t="s">
        <v>514</v>
      </c>
      <c r="AN32" s="337" t="s">
        <v>514</v>
      </c>
      <c r="AO32" s="337" t="s">
        <v>514</v>
      </c>
      <c r="AP32" s="337" t="s">
        <v>514</v>
      </c>
      <c r="AQ32" s="337" t="s">
        <v>514</v>
      </c>
      <c r="AR32" s="337" t="s">
        <v>514</v>
      </c>
      <c r="AS32" s="337" t="s">
        <v>514</v>
      </c>
      <c r="AT32" s="337" t="s">
        <v>514</v>
      </c>
      <c r="AU32" s="337" t="s">
        <v>514</v>
      </c>
      <c r="AV32" s="337" t="s">
        <v>514</v>
      </c>
      <c r="AW32" s="337" t="s">
        <v>514</v>
      </c>
      <c r="AX32" s="337" t="s">
        <v>514</v>
      </c>
      <c r="AY32" s="337" t="s">
        <v>514</v>
      </c>
      <c r="AZ32" s="337" t="s">
        <v>514</v>
      </c>
      <c r="BA32" s="337" t="s">
        <v>514</v>
      </c>
      <c r="BB32" s="337" t="s">
        <v>514</v>
      </c>
      <c r="BC32" s="337" t="s">
        <v>514</v>
      </c>
      <c r="BD32" s="337" t="s">
        <v>514</v>
      </c>
      <c r="BE32" s="337" t="s">
        <v>514</v>
      </c>
      <c r="BF32" s="337" t="s">
        <v>514</v>
      </c>
    </row>
    <row r="33" spans="24:58" ht="13.5" thickBot="1">
      <c r="Z33" s="338" t="s">
        <v>286</v>
      </c>
      <c r="AA33" s="337" t="s">
        <v>514</v>
      </c>
      <c r="AB33" s="337" t="s">
        <v>514</v>
      </c>
      <c r="AC33" s="337" t="s">
        <v>514</v>
      </c>
      <c r="AD33" s="337" t="s">
        <v>514</v>
      </c>
      <c r="AE33" s="337" t="s">
        <v>514</v>
      </c>
      <c r="AF33" s="337" t="s">
        <v>514</v>
      </c>
      <c r="AG33" s="337" t="s">
        <v>514</v>
      </c>
      <c r="AH33" s="337" t="s">
        <v>514</v>
      </c>
      <c r="AI33" s="337" t="s">
        <v>514</v>
      </c>
      <c r="AJ33" s="337" t="s">
        <v>514</v>
      </c>
      <c r="AK33" s="337" t="s">
        <v>514</v>
      </c>
      <c r="AL33" s="337" t="s">
        <v>514</v>
      </c>
      <c r="AM33" s="337" t="s">
        <v>514</v>
      </c>
      <c r="AN33" s="337" t="s">
        <v>514</v>
      </c>
      <c r="AO33" s="337" t="s">
        <v>514</v>
      </c>
      <c r="AP33" s="337">
        <v>2.3899999999999998E-5</v>
      </c>
      <c r="AQ33" s="337">
        <v>0.1069286</v>
      </c>
      <c r="AR33" s="337">
        <v>0.14899259999999998</v>
      </c>
      <c r="AS33" s="337">
        <v>0.16847109999999998</v>
      </c>
      <c r="AT33" s="337">
        <v>0.53078171600000001</v>
      </c>
      <c r="AU33" s="337">
        <v>8.8339674586600001</v>
      </c>
      <c r="AV33" s="337">
        <v>8.587863209950001</v>
      </c>
      <c r="AW33" s="337">
        <v>8.7520942874299994</v>
      </c>
      <c r="AX33" s="337">
        <v>10.029532041558166</v>
      </c>
      <c r="AY33" s="337">
        <v>12.160340672544061</v>
      </c>
      <c r="AZ33" s="337">
        <v>14.972740813914534</v>
      </c>
      <c r="BA33" s="337">
        <v>17.719574450006554</v>
      </c>
      <c r="BB33" s="337">
        <v>19.453892612989709</v>
      </c>
      <c r="BC33" s="337">
        <v>19.701818479660727</v>
      </c>
      <c r="BD33" s="337">
        <v>18.667369350995365</v>
      </c>
      <c r="BE33" s="337">
        <v>19.930141494384493</v>
      </c>
      <c r="BF33" s="337">
        <v>20.320000000676202</v>
      </c>
    </row>
    <row r="34" spans="24:58" ht="13.5" thickTop="1">
      <c r="Z34" s="56" t="s">
        <v>287</v>
      </c>
      <c r="AA34" s="55">
        <f t="shared" ref="AA34:AX34" si="5">SUM(AA29:AA33)</f>
        <v>2982.5105864371776</v>
      </c>
      <c r="AB34" s="55">
        <f t="shared" si="5"/>
        <v>3156.0445669089204</v>
      </c>
      <c r="AC34" s="55">
        <f t="shared" si="5"/>
        <v>3253.5529514137147</v>
      </c>
      <c r="AD34" s="55">
        <f t="shared" si="5"/>
        <v>3308.7800263425661</v>
      </c>
      <c r="AE34" s="55">
        <f t="shared" si="5"/>
        <v>3443.5535528714936</v>
      </c>
      <c r="AF34" s="55">
        <f t="shared" si="5"/>
        <v>3580.8352494489072</v>
      </c>
      <c r="AG34" s="55">
        <f t="shared" si="5"/>
        <v>3680.0980261878017</v>
      </c>
      <c r="AH34" s="55">
        <f t="shared" si="5"/>
        <v>3706.7741819559378</v>
      </c>
      <c r="AI34" s="55">
        <f t="shared" si="5"/>
        <v>3680.589488309487</v>
      </c>
      <c r="AJ34" s="55">
        <f t="shared" si="5"/>
        <v>3741.9121427499458</v>
      </c>
      <c r="AK34" s="55">
        <f t="shared" si="5"/>
        <v>3736.2146697784692</v>
      </c>
      <c r="AL34" s="55">
        <f t="shared" si="5"/>
        <v>3798.2786491302995</v>
      </c>
      <c r="AM34" s="55">
        <f t="shared" si="5"/>
        <v>3745.8034119171098</v>
      </c>
      <c r="AN34" s="55">
        <f t="shared" si="5"/>
        <v>3687.1832724940564</v>
      </c>
      <c r="AO34" s="55">
        <f t="shared" si="5"/>
        <v>3599.0852147747928</v>
      </c>
      <c r="AP34" s="55">
        <f t="shared" si="5"/>
        <v>3517.7359220757035</v>
      </c>
      <c r="AQ34" s="55">
        <f t="shared" si="5"/>
        <v>3477.9556483313427</v>
      </c>
      <c r="AR34" s="55">
        <f t="shared" si="5"/>
        <v>3437.4864693161635</v>
      </c>
      <c r="AS34" s="55">
        <f t="shared" si="5"/>
        <v>3324.8805888419588</v>
      </c>
      <c r="AT34" s="55">
        <f t="shared" si="5"/>
        <v>3278.3858555905831</v>
      </c>
      <c r="AU34" s="55">
        <f t="shared" si="5"/>
        <v>3299.3055975766974</v>
      </c>
      <c r="AV34" s="55">
        <f t="shared" si="5"/>
        <v>3228.0743727079443</v>
      </c>
      <c r="AW34" s="55">
        <f t="shared" si="5"/>
        <v>3241.3994175879302</v>
      </c>
      <c r="AX34" s="55">
        <f t="shared" si="5"/>
        <v>3149.196901125857</v>
      </c>
      <c r="AY34" s="55">
        <f t="shared" ref="AY34:BD34" si="6">SUM(AY29:AY33)</f>
        <v>3080.7145660117781</v>
      </c>
      <c r="AZ34" s="55">
        <f t="shared" si="6"/>
        <v>3066.8982976181542</v>
      </c>
      <c r="BA34" s="55">
        <f t="shared" si="6"/>
        <v>3044.9924939449475</v>
      </c>
      <c r="BB34" s="55">
        <f t="shared" si="6"/>
        <v>3021.0422338298167</v>
      </c>
      <c r="BC34" s="55">
        <f t="shared" si="6"/>
        <v>2988.3550587204418</v>
      </c>
      <c r="BD34" s="55">
        <f t="shared" si="6"/>
        <v>2928.2850258078929</v>
      </c>
      <c r="BE34" s="55">
        <f t="shared" ref="BE34:BF34" si="7">SUM(BE29:BE33)</f>
        <v>2602.2370293717131</v>
      </c>
      <c r="BF34" s="55">
        <f t="shared" si="7"/>
        <v>2620.7715071586713</v>
      </c>
    </row>
    <row r="35" spans="24:58">
      <c r="Z35" s="54"/>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row>
    <row r="36" spans="24:58">
      <c r="Z36" s="54"/>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row>
    <row r="37" spans="24:58">
      <c r="Z37" s="54"/>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row>
    <row r="39" spans="24:58">
      <c r="X39" s="59" t="s">
        <v>279</v>
      </c>
      <c r="Y39" s="271">
        <v>55</v>
      </c>
      <c r="Z39" s="53" t="s">
        <v>290</v>
      </c>
    </row>
    <row r="40" spans="24:58" s="58" customFormat="1">
      <c r="Z40" s="336" t="s">
        <v>281</v>
      </c>
      <c r="AA40" s="191">
        <v>1990</v>
      </c>
      <c r="AB40" s="191">
        <v>1991</v>
      </c>
      <c r="AC40" s="191">
        <v>1992</v>
      </c>
      <c r="AD40" s="191">
        <v>1993</v>
      </c>
      <c r="AE40" s="191">
        <v>1994</v>
      </c>
      <c r="AF40" s="191">
        <f t="shared" ref="AF40:BF40" si="8">AE40+1</f>
        <v>1995</v>
      </c>
      <c r="AG40" s="191">
        <f t="shared" si="8"/>
        <v>1996</v>
      </c>
      <c r="AH40" s="191">
        <f t="shared" si="8"/>
        <v>1997</v>
      </c>
      <c r="AI40" s="191">
        <f t="shared" si="8"/>
        <v>1998</v>
      </c>
      <c r="AJ40" s="191">
        <f t="shared" si="8"/>
        <v>1999</v>
      </c>
      <c r="AK40" s="191">
        <f t="shared" si="8"/>
        <v>2000</v>
      </c>
      <c r="AL40" s="191">
        <f t="shared" si="8"/>
        <v>2001</v>
      </c>
      <c r="AM40" s="191">
        <f t="shared" si="8"/>
        <v>2002</v>
      </c>
      <c r="AN40" s="191">
        <f t="shared" si="8"/>
        <v>2003</v>
      </c>
      <c r="AO40" s="191">
        <f t="shared" si="8"/>
        <v>2004</v>
      </c>
      <c r="AP40" s="191">
        <f t="shared" si="8"/>
        <v>2005</v>
      </c>
      <c r="AQ40" s="191">
        <f t="shared" si="8"/>
        <v>2006</v>
      </c>
      <c r="AR40" s="191">
        <f t="shared" si="8"/>
        <v>2007</v>
      </c>
      <c r="AS40" s="191">
        <f t="shared" si="8"/>
        <v>2008</v>
      </c>
      <c r="AT40" s="191">
        <f t="shared" si="8"/>
        <v>2009</v>
      </c>
      <c r="AU40" s="191">
        <f t="shared" si="8"/>
        <v>2010</v>
      </c>
      <c r="AV40" s="191">
        <f t="shared" si="8"/>
        <v>2011</v>
      </c>
      <c r="AW40" s="191">
        <f t="shared" si="8"/>
        <v>2012</v>
      </c>
      <c r="AX40" s="191">
        <f t="shared" si="8"/>
        <v>2013</v>
      </c>
      <c r="AY40" s="191">
        <f t="shared" si="8"/>
        <v>2014</v>
      </c>
      <c r="AZ40" s="191">
        <f t="shared" si="8"/>
        <v>2015</v>
      </c>
      <c r="BA40" s="191">
        <f t="shared" si="8"/>
        <v>2016</v>
      </c>
      <c r="BB40" s="191">
        <f t="shared" si="8"/>
        <v>2017</v>
      </c>
      <c r="BC40" s="191">
        <f t="shared" si="8"/>
        <v>2018</v>
      </c>
      <c r="BD40" s="191">
        <f t="shared" si="8"/>
        <v>2019</v>
      </c>
      <c r="BE40" s="191">
        <f t="shared" si="8"/>
        <v>2020</v>
      </c>
      <c r="BF40" s="191">
        <f t="shared" si="8"/>
        <v>2021</v>
      </c>
    </row>
    <row r="41" spans="24:58">
      <c r="Z41" s="57" t="s">
        <v>282</v>
      </c>
      <c r="AA41" s="337">
        <v>1920.8624596603888</v>
      </c>
      <c r="AB41" s="337">
        <v>1911.6178526852423</v>
      </c>
      <c r="AC41" s="337">
        <v>1928.3543647756521</v>
      </c>
      <c r="AD41" s="337">
        <v>2011.2323478548296</v>
      </c>
      <c r="AE41" s="337">
        <v>1996.7618610384698</v>
      </c>
      <c r="AF41" s="337">
        <v>2080.0905978789933</v>
      </c>
      <c r="AG41" s="337">
        <v>2050.2623568967247</v>
      </c>
      <c r="AH41" s="337">
        <v>2040.8504368954905</v>
      </c>
      <c r="AI41" s="337">
        <v>2096.897586250027</v>
      </c>
      <c r="AJ41" s="337">
        <v>2160.0592891932465</v>
      </c>
      <c r="AK41" s="337">
        <v>2189.6171696498523</v>
      </c>
      <c r="AL41" s="337">
        <v>2165.8559919467239</v>
      </c>
      <c r="AM41" s="337">
        <v>2193.0014223617754</v>
      </c>
      <c r="AN41" s="337">
        <v>2125.6697521104788</v>
      </c>
      <c r="AO41" s="337">
        <v>2198.5479107446631</v>
      </c>
      <c r="AP41" s="337">
        <v>2222.4859938172281</v>
      </c>
      <c r="AQ41" s="337">
        <v>2041.2892634557884</v>
      </c>
      <c r="AR41" s="337">
        <v>1846.0411507526376</v>
      </c>
      <c r="AS41" s="337">
        <v>1666.6385925751802</v>
      </c>
      <c r="AT41" s="337">
        <v>1562.1128237441792</v>
      </c>
      <c r="AU41" s="337">
        <v>1573.0466112803401</v>
      </c>
      <c r="AV41" s="337">
        <v>1505.5100226272918</v>
      </c>
      <c r="AW41" s="337">
        <v>1412.5790329412787</v>
      </c>
      <c r="AX41" s="337">
        <v>1441.4821106704687</v>
      </c>
      <c r="AY41" s="337">
        <v>1346.4559111303527</v>
      </c>
      <c r="AZ41" s="337">
        <v>1292.2096864127216</v>
      </c>
      <c r="BA41" s="337">
        <v>1278.5648555539831</v>
      </c>
      <c r="BB41" s="337">
        <v>1291.405844511858</v>
      </c>
      <c r="BC41" s="337">
        <v>1216.5248182295168</v>
      </c>
      <c r="BD41" s="337">
        <v>1184.1356435399757</v>
      </c>
      <c r="BE41" s="337">
        <v>1238.3865721184693</v>
      </c>
      <c r="BF41" s="337">
        <v>1136.7969477727768</v>
      </c>
    </row>
    <row r="42" spans="24:58">
      <c r="Z42" s="338" t="s">
        <v>283</v>
      </c>
      <c r="AA42" s="337">
        <v>3.3614224805843294</v>
      </c>
      <c r="AB42" s="337">
        <v>3.0691956040752593</v>
      </c>
      <c r="AC42" s="337">
        <v>3.9714510703067796</v>
      </c>
      <c r="AD42" s="337">
        <v>3.4249552718379954</v>
      </c>
      <c r="AE42" s="337">
        <v>2.6699628408750438</v>
      </c>
      <c r="AF42" s="337">
        <v>2.2413424690164137</v>
      </c>
      <c r="AG42" s="337">
        <v>2.9592298842818483</v>
      </c>
      <c r="AH42" s="337">
        <v>2.5074641213327107</v>
      </c>
      <c r="AI42" s="337">
        <v>1.790022012441387</v>
      </c>
      <c r="AJ42" s="337">
        <v>0.52191503295319852</v>
      </c>
      <c r="AK42" s="337">
        <v>0.52024214070885866</v>
      </c>
      <c r="AL42" s="337">
        <v>0.59845850469995276</v>
      </c>
      <c r="AM42" s="337">
        <v>0.65470427956439381</v>
      </c>
      <c r="AN42" s="337">
        <v>0.7295180171644533</v>
      </c>
      <c r="AO42" s="337">
        <v>0.80550029490527597</v>
      </c>
      <c r="AP42" s="337">
        <v>0.8587656406157621</v>
      </c>
      <c r="AQ42" s="337">
        <v>0.82342258737886365</v>
      </c>
      <c r="AR42" s="337">
        <v>4.6141405826130173</v>
      </c>
      <c r="AS42" s="337">
        <v>16.788878507111225</v>
      </c>
      <c r="AT42" s="337">
        <v>17.428827597043654</v>
      </c>
      <c r="AU42" s="337">
        <v>18.63688357918166</v>
      </c>
      <c r="AV42" s="337">
        <v>14.941251115796854</v>
      </c>
      <c r="AW42" s="337">
        <v>11.578363114667065</v>
      </c>
      <c r="AX42" s="337">
        <v>14.748137814655951</v>
      </c>
      <c r="AY42" s="337">
        <v>11.964475878689754</v>
      </c>
      <c r="AZ42" s="337">
        <v>11.995488828026117</v>
      </c>
      <c r="BA42" s="337">
        <v>28.656101839387809</v>
      </c>
      <c r="BB42" s="337">
        <v>21.160847158328874</v>
      </c>
      <c r="BC42" s="337">
        <v>80.814852622353825</v>
      </c>
      <c r="BD42" s="337">
        <v>70.511308921484826</v>
      </c>
      <c r="BE42" s="337">
        <v>69.849261046877444</v>
      </c>
      <c r="BF42" s="337">
        <v>69.777187449477495</v>
      </c>
    </row>
    <row r="43" spans="24:58">
      <c r="Z43" s="338" t="s">
        <v>284</v>
      </c>
      <c r="AA43" s="337">
        <v>418.15241074173485</v>
      </c>
      <c r="AB43" s="337">
        <v>448.43015891621963</v>
      </c>
      <c r="AC43" s="337">
        <v>472.64611447179828</v>
      </c>
      <c r="AD43" s="337">
        <v>506.3172492780746</v>
      </c>
      <c r="AE43" s="337">
        <v>497.40889313116213</v>
      </c>
      <c r="AF43" s="337">
        <v>537.13431595593408</v>
      </c>
      <c r="AG43" s="337">
        <v>548.88687684913043</v>
      </c>
      <c r="AH43" s="337">
        <v>572.48872757916467</v>
      </c>
      <c r="AI43" s="337">
        <v>597.8118364684118</v>
      </c>
      <c r="AJ43" s="337">
        <v>625.46331298012024</v>
      </c>
      <c r="AK43" s="337">
        <v>649.32672828284001</v>
      </c>
      <c r="AL43" s="337">
        <v>647.78563938128866</v>
      </c>
      <c r="AM43" s="337">
        <v>675.58806386465972</v>
      </c>
      <c r="AN43" s="337">
        <v>684.10207141433591</v>
      </c>
      <c r="AO43" s="337">
        <v>698.15628053861917</v>
      </c>
      <c r="AP43" s="337">
        <v>731.02421295948966</v>
      </c>
      <c r="AQ43" s="337">
        <v>837.5432244934517</v>
      </c>
      <c r="AR43" s="337">
        <v>904.54861159087045</v>
      </c>
      <c r="AS43" s="337">
        <v>880.54379219814518</v>
      </c>
      <c r="AT43" s="337">
        <v>835.17695271105447</v>
      </c>
      <c r="AU43" s="337">
        <v>835.43035737764762</v>
      </c>
      <c r="AV43" s="337">
        <v>846.98182783341076</v>
      </c>
      <c r="AW43" s="337">
        <v>826.41412651365249</v>
      </c>
      <c r="AX43" s="337">
        <v>836.03873203335661</v>
      </c>
      <c r="AY43" s="337">
        <v>831.55810927907498</v>
      </c>
      <c r="AZ43" s="337">
        <v>845.68620300257169</v>
      </c>
      <c r="BA43" s="337">
        <v>849.81397319609528</v>
      </c>
      <c r="BB43" s="337">
        <v>909.49110822844239</v>
      </c>
      <c r="BC43" s="337">
        <v>870.10536314172987</v>
      </c>
      <c r="BD43" s="337">
        <v>893.02987785116079</v>
      </c>
      <c r="BE43" s="337">
        <v>814.70888408610904</v>
      </c>
      <c r="BF43" s="337">
        <v>860.23485885759135</v>
      </c>
    </row>
    <row r="44" spans="24:58">
      <c r="Z44" s="338" t="s">
        <v>285</v>
      </c>
      <c r="AA44" s="337">
        <v>195.76306828340893</v>
      </c>
      <c r="AB44" s="337">
        <v>203.68454612468267</v>
      </c>
      <c r="AC44" s="337">
        <v>205.16759965814919</v>
      </c>
      <c r="AD44" s="337">
        <v>206.69172214077668</v>
      </c>
      <c r="AE44" s="337">
        <v>209.51619784984371</v>
      </c>
      <c r="AF44" s="337">
        <v>218.76485269515331</v>
      </c>
      <c r="AG44" s="337">
        <v>224.43068222855288</v>
      </c>
      <c r="AH44" s="337">
        <v>233.24115465577802</v>
      </c>
      <c r="AI44" s="337">
        <v>241.83682536648865</v>
      </c>
      <c r="AJ44" s="337">
        <v>244.43687402399041</v>
      </c>
      <c r="AK44" s="337">
        <v>257.39671820617724</v>
      </c>
      <c r="AL44" s="337">
        <v>267.33472728744965</v>
      </c>
      <c r="AM44" s="337">
        <v>277.69828233836938</v>
      </c>
      <c r="AN44" s="337">
        <v>284.14062404678634</v>
      </c>
      <c r="AO44" s="337">
        <v>278.43110634217601</v>
      </c>
      <c r="AP44" s="337">
        <v>277.85404251514632</v>
      </c>
      <c r="AQ44" s="337">
        <v>273.70595974631487</v>
      </c>
      <c r="AR44" s="337">
        <v>266.33436100396921</v>
      </c>
      <c r="AS44" s="337">
        <v>262.51054724925632</v>
      </c>
      <c r="AT44" s="337">
        <v>241.05449151124586</v>
      </c>
      <c r="AU44" s="337">
        <v>243.16872515842925</v>
      </c>
      <c r="AV44" s="337">
        <v>242.10576336030201</v>
      </c>
      <c r="AW44" s="337">
        <v>257.47828776363724</v>
      </c>
      <c r="AX44" s="337">
        <v>248.32637009456761</v>
      </c>
      <c r="AY44" s="337">
        <v>246.26286482683776</v>
      </c>
      <c r="AZ44" s="337">
        <v>238.93498428921023</v>
      </c>
      <c r="BA44" s="337">
        <v>274.21782270296472</v>
      </c>
      <c r="BB44" s="337">
        <v>278.2125463667283</v>
      </c>
      <c r="BC44" s="337">
        <v>259.68515521799981</v>
      </c>
      <c r="BD44" s="337">
        <v>268.05081431318166</v>
      </c>
      <c r="BE44" s="337">
        <v>257.64861742853623</v>
      </c>
      <c r="BF44" s="337">
        <v>254.3121692994356</v>
      </c>
    </row>
    <row r="45" spans="24:58" ht="13.5" thickBot="1">
      <c r="Z45" s="338" t="s">
        <v>286</v>
      </c>
      <c r="AA45" s="337">
        <v>14.885575429885147</v>
      </c>
      <c r="AB45" s="337">
        <v>15.52830716146716</v>
      </c>
      <c r="AC45" s="337">
        <v>16.199993403416137</v>
      </c>
      <c r="AD45" s="337">
        <v>16.633245791247848</v>
      </c>
      <c r="AE45" s="337">
        <v>17.09497117547189</v>
      </c>
      <c r="AF45" s="337">
        <v>17.549923897717626</v>
      </c>
      <c r="AG45" s="337">
        <v>19.000695990057835</v>
      </c>
      <c r="AH45" s="337">
        <v>19.782260063938548</v>
      </c>
      <c r="AI45" s="337">
        <v>20.089676436008322</v>
      </c>
      <c r="AJ45" s="337">
        <v>22.332195363345477</v>
      </c>
      <c r="AK45" s="337">
        <v>21.599456171685866</v>
      </c>
      <c r="AL45" s="337">
        <v>21.59195480635039</v>
      </c>
      <c r="AM45" s="337">
        <v>25.895475368072038</v>
      </c>
      <c r="AN45" s="337">
        <v>28.634633196264865</v>
      </c>
      <c r="AO45" s="337">
        <v>39.493237805970935</v>
      </c>
      <c r="AP45" s="337">
        <v>44.455023790343887</v>
      </c>
      <c r="AQ45" s="337">
        <v>47.98428426553501</v>
      </c>
      <c r="AR45" s="337">
        <v>58.584807068352546</v>
      </c>
      <c r="AS45" s="337">
        <v>53.14755228829241</v>
      </c>
      <c r="AT45" s="337">
        <v>52.225437837995557</v>
      </c>
      <c r="AU45" s="337">
        <v>59.211185482520989</v>
      </c>
      <c r="AV45" s="337">
        <v>62.104511135153849</v>
      </c>
      <c r="AW45" s="337">
        <v>63.306758977115784</v>
      </c>
      <c r="AX45" s="337">
        <v>65.453786874682763</v>
      </c>
      <c r="AY45" s="337">
        <v>73.0473015678389</v>
      </c>
      <c r="AZ45" s="337">
        <v>83.764542507065656</v>
      </c>
      <c r="BA45" s="337">
        <v>64.104995099156852</v>
      </c>
      <c r="BB45" s="337">
        <v>67.626067733710684</v>
      </c>
      <c r="BC45" s="337">
        <v>71.597984764456783</v>
      </c>
      <c r="BD45" s="337">
        <v>66.645779993686688</v>
      </c>
      <c r="BE45" s="337">
        <v>54.385600233697666</v>
      </c>
      <c r="BF45" s="337">
        <v>68.360934619649726</v>
      </c>
    </row>
    <row r="46" spans="24:58" ht="13.5" thickTop="1">
      <c r="Z46" s="56" t="s">
        <v>287</v>
      </c>
      <c r="AA46" s="55">
        <f t="shared" ref="AA46:BC46" si="9">SUM(AA41:AA45)</f>
        <v>2553.0249365960017</v>
      </c>
      <c r="AB46" s="55">
        <f t="shared" si="9"/>
        <v>2582.3300604916867</v>
      </c>
      <c r="AC46" s="55">
        <f t="shared" si="9"/>
        <v>2626.3395233793226</v>
      </c>
      <c r="AD46" s="55">
        <f t="shared" si="9"/>
        <v>2744.2995203367664</v>
      </c>
      <c r="AE46" s="55">
        <f t="shared" si="9"/>
        <v>2723.4518860358226</v>
      </c>
      <c r="AF46" s="55">
        <f t="shared" si="9"/>
        <v>2855.7810328968148</v>
      </c>
      <c r="AG46" s="55">
        <f t="shared" si="9"/>
        <v>2845.5398418487475</v>
      </c>
      <c r="AH46" s="55">
        <f t="shared" si="9"/>
        <v>2868.8700433157046</v>
      </c>
      <c r="AI46" s="55">
        <f t="shared" si="9"/>
        <v>2958.4259465333771</v>
      </c>
      <c r="AJ46" s="55">
        <f t="shared" si="9"/>
        <v>3052.8135865936561</v>
      </c>
      <c r="AK46" s="55">
        <f t="shared" si="9"/>
        <v>3118.4603144512644</v>
      </c>
      <c r="AL46" s="55">
        <f t="shared" si="9"/>
        <v>3103.1667719265124</v>
      </c>
      <c r="AM46" s="55">
        <f t="shared" si="9"/>
        <v>3172.837948212441</v>
      </c>
      <c r="AN46" s="55">
        <f t="shared" si="9"/>
        <v>3123.2765987850307</v>
      </c>
      <c r="AO46" s="55">
        <f t="shared" si="9"/>
        <v>3215.434035726335</v>
      </c>
      <c r="AP46" s="55">
        <f t="shared" si="9"/>
        <v>3276.6780387228241</v>
      </c>
      <c r="AQ46" s="55">
        <f t="shared" si="9"/>
        <v>3201.3461545484688</v>
      </c>
      <c r="AR46" s="55">
        <f t="shared" si="9"/>
        <v>3080.1230709984429</v>
      </c>
      <c r="AS46" s="55">
        <f t="shared" si="9"/>
        <v>2879.6293628179856</v>
      </c>
      <c r="AT46" s="55">
        <f t="shared" si="9"/>
        <v>2707.9985334015191</v>
      </c>
      <c r="AU46" s="55">
        <f t="shared" si="9"/>
        <v>2729.4937628781199</v>
      </c>
      <c r="AV46" s="55">
        <f t="shared" si="9"/>
        <v>2671.6433760719547</v>
      </c>
      <c r="AW46" s="55">
        <f t="shared" si="9"/>
        <v>2571.3565693103515</v>
      </c>
      <c r="AX46" s="55">
        <f t="shared" si="9"/>
        <v>2606.049137487732</v>
      </c>
      <c r="AY46" s="55">
        <f t="shared" si="9"/>
        <v>2509.288662682794</v>
      </c>
      <c r="AZ46" s="55">
        <f t="shared" si="9"/>
        <v>2472.5909050395949</v>
      </c>
      <c r="BA46" s="55">
        <f t="shared" si="9"/>
        <v>2495.3577483915878</v>
      </c>
      <c r="BB46" s="55">
        <f t="shared" si="9"/>
        <v>2567.8964139990685</v>
      </c>
      <c r="BC46" s="55">
        <f t="shared" si="9"/>
        <v>2498.7281739760565</v>
      </c>
      <c r="BD46" s="55">
        <f>SUM(BD41:BD45)</f>
        <v>2482.3734246194895</v>
      </c>
      <c r="BE46" s="55">
        <f>SUM(BE41:BE45)</f>
        <v>2434.9789349136895</v>
      </c>
      <c r="BF46" s="55">
        <f>SUM(BF41:BF45)</f>
        <v>2389.4820979989308</v>
      </c>
    </row>
  </sheetData>
  <phoneticPr fontId="4"/>
  <pageMargins left="0.7" right="0.7" top="0.75" bottom="0.75" header="0.3" footer="0.3"/>
  <ignoredErrors>
    <ignoredError sqref="AA22:AE22 AA46:AE4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dimension ref="B1:BF65"/>
  <sheetViews>
    <sheetView zoomScaleNormal="100" workbookViewId="0">
      <pane xSplit="26" ySplit="4" topLeftCell="AA34" activePane="bottomRight" state="frozen"/>
      <selection pane="topRight"/>
      <selection pane="bottomLeft"/>
      <selection pane="bottomRight" activeCell="X34" sqref="X34"/>
    </sheetView>
  </sheetViews>
  <sheetFormatPr defaultColWidth="18.7265625" defaultRowHeight="12.75" customHeight="1" outlineLevelCol="1"/>
  <cols>
    <col min="1" max="1" width="3.26953125" style="557" customWidth="1"/>
    <col min="2" max="19" width="3.26953125" style="557" hidden="1" customWidth="1"/>
    <col min="20" max="21" width="3.26953125" style="557" customWidth="1"/>
    <col min="22" max="23" width="6.453125" style="557" customWidth="1"/>
    <col min="24" max="24" width="31" style="557" customWidth="1"/>
    <col min="25" max="25" width="8.453125" style="405" customWidth="1"/>
    <col min="26" max="26" width="9" style="406" customWidth="1"/>
    <col min="27" max="27" width="6.26953125" style="557" customWidth="1"/>
    <col min="28" max="31" width="6.26953125" style="557" customWidth="1" outlineLevel="1"/>
    <col min="32" max="32" width="6.26953125" style="557" customWidth="1"/>
    <col min="33" max="36" width="6.26953125" style="557" customWidth="1" outlineLevel="1"/>
    <col min="37" max="37" width="6.26953125" style="557" customWidth="1"/>
    <col min="38" max="41" width="6.26953125" style="557" customWidth="1" outlineLevel="1"/>
    <col min="42" max="42" width="6.26953125" style="557" customWidth="1"/>
    <col min="43" max="46" width="6.26953125" style="557" customWidth="1" outlineLevel="1"/>
    <col min="47" max="47" width="6.26953125" style="557" customWidth="1"/>
    <col min="48" max="51" width="6.26953125" style="557" customWidth="1" outlineLevel="1"/>
    <col min="52" max="58" width="6.26953125" style="557" customWidth="1"/>
    <col min="59" max="16384" width="18.7265625" style="557"/>
  </cols>
  <sheetData>
    <row r="1" spans="21:58" ht="16.5">
      <c r="U1" s="556" t="s">
        <v>291</v>
      </c>
    </row>
    <row r="2" spans="21:58" ht="14">
      <c r="V2" s="143"/>
      <c r="W2" s="558"/>
    </row>
    <row r="3" spans="21:58" ht="14">
      <c r="U3" s="559" t="s">
        <v>75</v>
      </c>
      <c r="V3" s="560">
        <v>19</v>
      </c>
      <c r="W3" s="561" t="s">
        <v>13</v>
      </c>
    </row>
    <row r="4" spans="21:58" ht="18" customHeight="1">
      <c r="U4" s="165" t="s">
        <v>114</v>
      </c>
      <c r="V4" s="166"/>
      <c r="W4" s="166"/>
      <c r="X4" s="299"/>
      <c r="Y4" s="562" t="s">
        <v>292</v>
      </c>
      <c r="Z4" s="563" t="s">
        <v>293</v>
      </c>
      <c r="AA4" s="563">
        <v>1990</v>
      </c>
      <c r="AB4" s="555">
        <f t="shared" ref="AB4:BF4" si="0">AA4+1</f>
        <v>1991</v>
      </c>
      <c r="AC4" s="555">
        <f t="shared" si="0"/>
        <v>1992</v>
      </c>
      <c r="AD4" s="555">
        <f t="shared" si="0"/>
        <v>1993</v>
      </c>
      <c r="AE4" s="555">
        <f t="shared" si="0"/>
        <v>1994</v>
      </c>
      <c r="AF4" s="555">
        <f t="shared" si="0"/>
        <v>1995</v>
      </c>
      <c r="AG4" s="555">
        <f t="shared" si="0"/>
        <v>1996</v>
      </c>
      <c r="AH4" s="555">
        <f t="shared" si="0"/>
        <v>1997</v>
      </c>
      <c r="AI4" s="555">
        <f t="shared" si="0"/>
        <v>1998</v>
      </c>
      <c r="AJ4" s="555">
        <f t="shared" si="0"/>
        <v>1999</v>
      </c>
      <c r="AK4" s="555">
        <f t="shared" si="0"/>
        <v>2000</v>
      </c>
      <c r="AL4" s="555">
        <f t="shared" si="0"/>
        <v>2001</v>
      </c>
      <c r="AM4" s="555">
        <f t="shared" si="0"/>
        <v>2002</v>
      </c>
      <c r="AN4" s="555">
        <f t="shared" si="0"/>
        <v>2003</v>
      </c>
      <c r="AO4" s="555">
        <f t="shared" si="0"/>
        <v>2004</v>
      </c>
      <c r="AP4" s="555">
        <f t="shared" si="0"/>
        <v>2005</v>
      </c>
      <c r="AQ4" s="555">
        <f t="shared" si="0"/>
        <v>2006</v>
      </c>
      <c r="AR4" s="555">
        <f t="shared" si="0"/>
        <v>2007</v>
      </c>
      <c r="AS4" s="555">
        <f t="shared" si="0"/>
        <v>2008</v>
      </c>
      <c r="AT4" s="555">
        <f t="shared" si="0"/>
        <v>2009</v>
      </c>
      <c r="AU4" s="555">
        <f t="shared" si="0"/>
        <v>2010</v>
      </c>
      <c r="AV4" s="555">
        <f t="shared" si="0"/>
        <v>2011</v>
      </c>
      <c r="AW4" s="555">
        <f t="shared" si="0"/>
        <v>2012</v>
      </c>
      <c r="AX4" s="555">
        <f t="shared" si="0"/>
        <v>2013</v>
      </c>
      <c r="AY4" s="555">
        <f t="shared" si="0"/>
        <v>2014</v>
      </c>
      <c r="AZ4" s="555">
        <f t="shared" si="0"/>
        <v>2015</v>
      </c>
      <c r="BA4" s="555">
        <f t="shared" si="0"/>
        <v>2016</v>
      </c>
      <c r="BB4" s="555">
        <f t="shared" si="0"/>
        <v>2017</v>
      </c>
      <c r="BC4" s="555">
        <f t="shared" si="0"/>
        <v>2018</v>
      </c>
      <c r="BD4" s="555">
        <f t="shared" si="0"/>
        <v>2019</v>
      </c>
      <c r="BE4" s="555">
        <f t="shared" si="0"/>
        <v>2020</v>
      </c>
      <c r="BF4" s="555">
        <f t="shared" si="0"/>
        <v>2021</v>
      </c>
    </row>
    <row r="5" spans="21:58" ht="18" customHeight="1">
      <c r="U5" s="598" t="s">
        <v>116</v>
      </c>
      <c r="V5" s="605" t="s">
        <v>117</v>
      </c>
      <c r="W5" s="240" t="s">
        <v>118</v>
      </c>
      <c r="X5" s="403"/>
      <c r="Y5" s="241" t="s">
        <v>119</v>
      </c>
      <c r="Z5" s="392" t="s">
        <v>294</v>
      </c>
      <c r="AA5" s="340">
        <v>31.813980000000001</v>
      </c>
      <c r="AB5" s="340">
        <v>31.712399999999995</v>
      </c>
      <c r="AC5" s="340">
        <v>31.272599999999997</v>
      </c>
      <c r="AD5" s="340">
        <v>31.158999999999995</v>
      </c>
      <c r="AE5" s="340">
        <v>30.774200000000004</v>
      </c>
      <c r="AF5" s="340">
        <v>30.530400000000004</v>
      </c>
      <c r="AG5" s="340">
        <v>30.225819535114493</v>
      </c>
      <c r="AH5" s="340">
        <v>30.117813898700067</v>
      </c>
      <c r="AI5" s="340">
        <v>29.89896398562658</v>
      </c>
      <c r="AJ5" s="340">
        <v>29.08027962493129</v>
      </c>
      <c r="AK5" s="340">
        <v>28.950830405525419</v>
      </c>
      <c r="AL5" s="340">
        <v>28.947678853062182</v>
      </c>
      <c r="AM5" s="340">
        <v>28.950492644757794</v>
      </c>
      <c r="AN5" s="340">
        <v>28.951070667350628</v>
      </c>
      <c r="AO5" s="340">
        <v>28.95762783092022</v>
      </c>
      <c r="AP5" s="340">
        <v>28.958606356116672</v>
      </c>
      <c r="AQ5" s="340">
        <v>28.956767233937846</v>
      </c>
      <c r="AR5" s="340">
        <v>28.945584264627989</v>
      </c>
      <c r="AS5" s="340">
        <v>28.96023636677803</v>
      </c>
      <c r="AT5" s="340">
        <v>28.966726352970635</v>
      </c>
      <c r="AU5" s="340">
        <v>28.939771981530964</v>
      </c>
      <c r="AV5" s="340">
        <v>28.92008427716156</v>
      </c>
      <c r="AW5" s="340">
        <v>28.907201930765183</v>
      </c>
      <c r="AX5" s="340">
        <v>28.734010166761724</v>
      </c>
      <c r="AY5" s="340">
        <v>28.732954406467396</v>
      </c>
      <c r="AZ5" s="340">
        <v>28.72857845615874</v>
      </c>
      <c r="BA5" s="340">
        <v>28.731601003755792</v>
      </c>
      <c r="BB5" s="340">
        <v>28.725410547092775</v>
      </c>
      <c r="BC5" s="340">
        <v>28.742303882142281</v>
      </c>
      <c r="BD5" s="340">
        <v>28.742546142526223</v>
      </c>
      <c r="BE5" s="340">
        <v>28.762583420182956</v>
      </c>
      <c r="BF5" s="340">
        <v>28.738107109137722</v>
      </c>
    </row>
    <row r="6" spans="21:58" ht="18" customHeight="1">
      <c r="U6" s="599"/>
      <c r="V6" s="601"/>
      <c r="W6" s="242" t="s">
        <v>120</v>
      </c>
      <c r="X6" s="403"/>
      <c r="Y6" s="241" t="s">
        <v>121</v>
      </c>
      <c r="Z6" s="392" t="s">
        <v>295</v>
      </c>
      <c r="AA6" s="340">
        <v>31.813980000000001</v>
      </c>
      <c r="AB6" s="340">
        <v>31.712399999999999</v>
      </c>
      <c r="AC6" s="340">
        <v>31.272600000000001</v>
      </c>
      <c r="AD6" s="340">
        <v>31.158999999999999</v>
      </c>
      <c r="AE6" s="340">
        <v>30.7742</v>
      </c>
      <c r="AF6" s="340">
        <v>30.5304</v>
      </c>
      <c r="AG6" s="340">
        <v>30.2515</v>
      </c>
      <c r="AH6" s="340">
        <v>30.206199999999999</v>
      </c>
      <c r="AI6" s="340">
        <v>30.0489</v>
      </c>
      <c r="AJ6" s="340">
        <v>29.163</v>
      </c>
      <c r="AK6" s="340">
        <v>29.1</v>
      </c>
      <c r="AL6" s="340">
        <v>29.1</v>
      </c>
      <c r="AM6" s="340">
        <v>29.1</v>
      </c>
      <c r="AN6" s="340">
        <v>29.1</v>
      </c>
      <c r="AO6" s="340">
        <v>29.1</v>
      </c>
      <c r="AP6" s="340">
        <v>29.1</v>
      </c>
      <c r="AQ6" s="340">
        <v>29.1</v>
      </c>
      <c r="AR6" s="340">
        <v>29.1</v>
      </c>
      <c r="AS6" s="340">
        <v>29.1</v>
      </c>
      <c r="AT6" s="340">
        <v>29.1</v>
      </c>
      <c r="AU6" s="340">
        <v>29.1</v>
      </c>
      <c r="AV6" s="340">
        <v>29.1</v>
      </c>
      <c r="AW6" s="340">
        <v>29.1</v>
      </c>
      <c r="AX6" s="340">
        <v>28.943886008302673</v>
      </c>
      <c r="AY6" s="340">
        <v>28.943886008302673</v>
      </c>
      <c r="AZ6" s="340">
        <v>28.943886008302673</v>
      </c>
      <c r="BA6" s="340">
        <v>28.943886008302673</v>
      </c>
      <c r="BB6" s="340">
        <v>28.943886008302673</v>
      </c>
      <c r="BC6" s="340">
        <v>28.881904422449185</v>
      </c>
      <c r="BD6" s="340">
        <v>28.881904422449185</v>
      </c>
      <c r="BE6" s="340">
        <v>28.881904422449185</v>
      </c>
      <c r="BF6" s="340">
        <v>28.881904422449185</v>
      </c>
    </row>
    <row r="7" spans="21:58" ht="18" customHeight="1">
      <c r="U7" s="599"/>
      <c r="V7" s="601"/>
      <c r="W7" s="242" t="s">
        <v>122</v>
      </c>
      <c r="X7" s="403"/>
      <c r="Y7" s="241" t="s">
        <v>123</v>
      </c>
      <c r="Z7" s="392" t="s">
        <v>295</v>
      </c>
      <c r="AA7" s="340">
        <v>31.813980000000001</v>
      </c>
      <c r="AB7" s="340">
        <v>31.712399999999999</v>
      </c>
      <c r="AC7" s="340">
        <v>31.272600000000001</v>
      </c>
      <c r="AD7" s="340">
        <v>31.158999999999999</v>
      </c>
      <c r="AE7" s="340">
        <v>30.7742</v>
      </c>
      <c r="AF7" s="340">
        <v>30.5304</v>
      </c>
      <c r="AG7" s="340">
        <v>30.064320000000002</v>
      </c>
      <c r="AH7" s="340">
        <v>29.598240000000001</v>
      </c>
      <c r="AI7" s="340">
        <v>29.132159999999999</v>
      </c>
      <c r="AJ7" s="340">
        <v>28.666080000000001</v>
      </c>
      <c r="AK7" s="340">
        <v>28.2</v>
      </c>
      <c r="AL7" s="340">
        <v>28.2</v>
      </c>
      <c r="AM7" s="340">
        <v>28.2</v>
      </c>
      <c r="AN7" s="340">
        <v>28.2</v>
      </c>
      <c r="AO7" s="340">
        <v>28.2</v>
      </c>
      <c r="AP7" s="340">
        <v>28.2</v>
      </c>
      <c r="AQ7" s="340">
        <v>28.2</v>
      </c>
      <c r="AR7" s="340">
        <v>28.2</v>
      </c>
      <c r="AS7" s="340">
        <v>28.2</v>
      </c>
      <c r="AT7" s="340">
        <v>28.2</v>
      </c>
      <c r="AU7" s="340">
        <v>28.2</v>
      </c>
      <c r="AV7" s="340">
        <v>28.2</v>
      </c>
      <c r="AW7" s="340">
        <v>28.2</v>
      </c>
      <c r="AX7" s="340">
        <v>28.008143599715869</v>
      </c>
      <c r="AY7" s="340">
        <v>28.008143599715869</v>
      </c>
      <c r="AZ7" s="340">
        <v>28.008143599715869</v>
      </c>
      <c r="BA7" s="340">
        <v>28.008143599715869</v>
      </c>
      <c r="BB7" s="340">
        <v>28.008143599715869</v>
      </c>
      <c r="BC7" s="340">
        <v>28.256684467499998</v>
      </c>
      <c r="BD7" s="340">
        <v>28.256684467499998</v>
      </c>
      <c r="BE7" s="340">
        <v>28.256684467499998</v>
      </c>
      <c r="BF7" s="340">
        <v>28.256684467499998</v>
      </c>
    </row>
    <row r="8" spans="21:58" ht="18" customHeight="1">
      <c r="U8" s="599"/>
      <c r="V8" s="601"/>
      <c r="W8" s="240" t="s">
        <v>124</v>
      </c>
      <c r="X8" s="403"/>
      <c r="Y8" s="241" t="s">
        <v>125</v>
      </c>
      <c r="Z8" s="392" t="s">
        <v>295</v>
      </c>
      <c r="AA8" s="340">
        <v>25.953510000000001</v>
      </c>
      <c r="AB8" s="340">
        <v>25.953510000000001</v>
      </c>
      <c r="AC8" s="340">
        <v>25.953510000000001</v>
      </c>
      <c r="AD8" s="340">
        <v>25.953510000000001</v>
      </c>
      <c r="AE8" s="340">
        <v>25.953510000000001</v>
      </c>
      <c r="AF8" s="340">
        <v>25.953510000000001</v>
      </c>
      <c r="AG8" s="340">
        <v>25.953510000000001</v>
      </c>
      <c r="AH8" s="340">
        <v>25.953510000000001</v>
      </c>
      <c r="AI8" s="340">
        <v>25.953510000000001</v>
      </c>
      <c r="AJ8" s="340">
        <v>25.953510000000001</v>
      </c>
      <c r="AK8" s="340">
        <v>26.6</v>
      </c>
      <c r="AL8" s="340">
        <v>26.6</v>
      </c>
      <c r="AM8" s="340">
        <v>26.6</v>
      </c>
      <c r="AN8" s="340">
        <v>26.6</v>
      </c>
      <c r="AO8" s="340">
        <v>26.6</v>
      </c>
      <c r="AP8" s="340">
        <v>25.7</v>
      </c>
      <c r="AQ8" s="340">
        <v>25.7</v>
      </c>
      <c r="AR8" s="340">
        <v>25.7</v>
      </c>
      <c r="AS8" s="340">
        <v>25.7</v>
      </c>
      <c r="AT8" s="340">
        <v>25.7</v>
      </c>
      <c r="AU8" s="340">
        <v>25.7</v>
      </c>
      <c r="AV8" s="340">
        <v>25.7</v>
      </c>
      <c r="AW8" s="340">
        <v>25.7</v>
      </c>
      <c r="AX8" s="340">
        <v>25.965127933716122</v>
      </c>
      <c r="AY8" s="340">
        <v>25.965127933716122</v>
      </c>
      <c r="AZ8" s="340">
        <v>25.965127933716122</v>
      </c>
      <c r="BA8" s="340">
        <v>25.965127933716122</v>
      </c>
      <c r="BB8" s="340">
        <v>25.965127933716122</v>
      </c>
      <c r="BC8" s="340">
        <v>26.08193370980014</v>
      </c>
      <c r="BD8" s="340">
        <v>26.08193370980014</v>
      </c>
      <c r="BE8" s="340">
        <v>26.08193370980014</v>
      </c>
      <c r="BF8" s="340">
        <v>26.08193370980014</v>
      </c>
    </row>
    <row r="9" spans="21:58" ht="18" customHeight="1">
      <c r="U9" s="599"/>
      <c r="V9" s="601"/>
      <c r="W9" s="404" t="s">
        <v>126</v>
      </c>
      <c r="X9" s="403"/>
      <c r="Y9" s="241" t="s">
        <v>127</v>
      </c>
      <c r="Z9" s="392" t="s">
        <v>295</v>
      </c>
      <c r="AA9" s="340">
        <v>25.953510000000001</v>
      </c>
      <c r="AB9" s="340">
        <v>25.953510000000001</v>
      </c>
      <c r="AC9" s="340">
        <v>25.953510000000001</v>
      </c>
      <c r="AD9" s="340">
        <v>25.953510000000001</v>
      </c>
      <c r="AE9" s="340">
        <v>25.953510000000001</v>
      </c>
      <c r="AF9" s="340">
        <v>25.953510000000001</v>
      </c>
      <c r="AG9" s="340">
        <v>25.953510000000001</v>
      </c>
      <c r="AH9" s="340">
        <v>25.953510000000001</v>
      </c>
      <c r="AI9" s="340">
        <v>25.953510000000001</v>
      </c>
      <c r="AJ9" s="340">
        <v>25.953510000000001</v>
      </c>
      <c r="AK9" s="340">
        <v>26.6</v>
      </c>
      <c r="AL9" s="340">
        <v>26.6</v>
      </c>
      <c r="AM9" s="340">
        <v>26.6</v>
      </c>
      <c r="AN9" s="340">
        <v>26.6</v>
      </c>
      <c r="AO9" s="340">
        <v>26.6</v>
      </c>
      <c r="AP9" s="340">
        <v>25.7</v>
      </c>
      <c r="AQ9" s="340">
        <v>25.7</v>
      </c>
      <c r="AR9" s="340">
        <v>25.7</v>
      </c>
      <c r="AS9" s="340">
        <v>25.7</v>
      </c>
      <c r="AT9" s="340">
        <v>25.7</v>
      </c>
      <c r="AU9" s="340">
        <v>25.7</v>
      </c>
      <c r="AV9" s="340">
        <v>25.7</v>
      </c>
      <c r="AW9" s="340">
        <v>25.7</v>
      </c>
      <c r="AX9" s="340">
        <v>25.965127933716122</v>
      </c>
      <c r="AY9" s="340">
        <v>25.965127933716122</v>
      </c>
      <c r="AZ9" s="340">
        <v>25.965127933716122</v>
      </c>
      <c r="BA9" s="340">
        <v>25.965127933716122</v>
      </c>
      <c r="BB9" s="340">
        <v>25.965127933716122</v>
      </c>
      <c r="BC9" s="340">
        <v>26.08193370980014</v>
      </c>
      <c r="BD9" s="340">
        <v>26.08193370980014</v>
      </c>
      <c r="BE9" s="340">
        <v>26.08193370980014</v>
      </c>
      <c r="BF9" s="340">
        <v>26.08193370980014</v>
      </c>
    </row>
    <row r="10" spans="21:58" ht="18" customHeight="1">
      <c r="U10" s="599"/>
      <c r="V10" s="601"/>
      <c r="W10" s="242" t="s">
        <v>128</v>
      </c>
      <c r="X10" s="403"/>
      <c r="Y10" s="241" t="s">
        <v>129</v>
      </c>
      <c r="Z10" s="392" t="s">
        <v>295</v>
      </c>
      <c r="AA10" s="340">
        <v>24.917797561674224</v>
      </c>
      <c r="AB10" s="340">
        <v>25.502121462963032</v>
      </c>
      <c r="AC10" s="340">
        <v>25.586374907022954</v>
      </c>
      <c r="AD10" s="340">
        <v>25.669895834383489</v>
      </c>
      <c r="AE10" s="340">
        <v>26.136716649295487</v>
      </c>
      <c r="AF10" s="340">
        <v>26.128893736861976</v>
      </c>
      <c r="AG10" s="340">
        <v>26.193759995153616</v>
      </c>
      <c r="AH10" s="340">
        <v>26.164897659590146</v>
      </c>
      <c r="AI10" s="340">
        <v>26.185444136606755</v>
      </c>
      <c r="AJ10" s="340">
        <v>26.21569629634914</v>
      </c>
      <c r="AK10" s="340">
        <v>26.385242934622191</v>
      </c>
      <c r="AL10" s="340">
        <v>26.382925937729748</v>
      </c>
      <c r="AM10" s="340">
        <v>26.057059383887172</v>
      </c>
      <c r="AN10" s="340">
        <v>25.875604893127282</v>
      </c>
      <c r="AO10" s="340">
        <v>25.65742644310831</v>
      </c>
      <c r="AP10" s="340">
        <v>25.489127076831576</v>
      </c>
      <c r="AQ10" s="340">
        <v>25.622234157934741</v>
      </c>
      <c r="AR10" s="340">
        <v>25.515371941614188</v>
      </c>
      <c r="AS10" s="340">
        <v>25.265213228053092</v>
      </c>
      <c r="AT10" s="340">
        <v>25.394192379739138</v>
      </c>
      <c r="AU10" s="340">
        <v>25.302624428709663</v>
      </c>
      <c r="AV10" s="340">
        <v>25.255829906139557</v>
      </c>
      <c r="AW10" s="340">
        <v>25.308137183357392</v>
      </c>
      <c r="AX10" s="340">
        <v>25.965127933716122</v>
      </c>
      <c r="AY10" s="340">
        <v>25.48</v>
      </c>
      <c r="AZ10" s="340">
        <v>25.33</v>
      </c>
      <c r="BA10" s="340">
        <v>25.080042531981348</v>
      </c>
      <c r="BB10" s="340">
        <v>24.95035277734253</v>
      </c>
      <c r="BC10" s="340">
        <v>24.765848193798565</v>
      </c>
      <c r="BD10" s="340">
        <v>24.504794505029221</v>
      </c>
      <c r="BE10" s="340">
        <v>24.375423744118699</v>
      </c>
      <c r="BF10" s="340">
        <v>24.82</v>
      </c>
    </row>
    <row r="11" spans="21:58" ht="18" customHeight="1">
      <c r="U11" s="599"/>
      <c r="V11" s="601"/>
      <c r="W11" s="240" t="s">
        <v>130</v>
      </c>
      <c r="X11" s="403"/>
      <c r="Y11" s="241" t="s">
        <v>131</v>
      </c>
      <c r="Z11" s="392" t="s">
        <v>295</v>
      </c>
      <c r="AA11" s="340">
        <v>24.27909</v>
      </c>
      <c r="AB11" s="340">
        <v>24.27909</v>
      </c>
      <c r="AC11" s="340">
        <v>24.27909</v>
      </c>
      <c r="AD11" s="340">
        <v>24.27909</v>
      </c>
      <c r="AE11" s="340">
        <v>24.27909</v>
      </c>
      <c r="AF11" s="340">
        <v>24.27909</v>
      </c>
      <c r="AG11" s="340">
        <v>24.27909</v>
      </c>
      <c r="AH11" s="340">
        <v>24.27909</v>
      </c>
      <c r="AI11" s="340">
        <v>24.27909</v>
      </c>
      <c r="AJ11" s="340">
        <v>24.27909</v>
      </c>
      <c r="AK11" s="340">
        <v>22.5</v>
      </c>
      <c r="AL11" s="340">
        <v>22.5</v>
      </c>
      <c r="AM11" s="340">
        <v>22.5</v>
      </c>
      <c r="AN11" s="340">
        <v>22.5</v>
      </c>
      <c r="AO11" s="340">
        <v>22.5</v>
      </c>
      <c r="AP11" s="340">
        <v>22.5</v>
      </c>
      <c r="AQ11" s="340">
        <v>22.5</v>
      </c>
      <c r="AR11" s="340">
        <v>22.5</v>
      </c>
      <c r="AS11" s="340">
        <v>22.5</v>
      </c>
      <c r="AT11" s="340">
        <v>22.5</v>
      </c>
      <c r="AU11" s="340">
        <v>22.5</v>
      </c>
      <c r="AV11" s="340">
        <v>22.5</v>
      </c>
      <c r="AW11" s="340">
        <v>22.5</v>
      </c>
      <c r="AX11" s="340">
        <v>25.283699068205362</v>
      </c>
      <c r="AY11" s="340">
        <v>25.283699068205362</v>
      </c>
      <c r="AZ11" s="340">
        <v>25.283699068205362</v>
      </c>
      <c r="BA11" s="340">
        <v>25.283699068205362</v>
      </c>
      <c r="BB11" s="340">
        <v>25.283699068205362</v>
      </c>
      <c r="BC11" s="340">
        <v>24.247061280354213</v>
      </c>
      <c r="BD11" s="340">
        <v>24.247061280354213</v>
      </c>
      <c r="BE11" s="340">
        <v>24.247061280354213</v>
      </c>
      <c r="BF11" s="340">
        <v>24.247061280354213</v>
      </c>
    </row>
    <row r="12" spans="21:58" ht="18" customHeight="1">
      <c r="U12" s="599"/>
      <c r="V12" s="602"/>
      <c r="W12" s="240" t="s">
        <v>132</v>
      </c>
      <c r="X12" s="403"/>
      <c r="Y12" s="241" t="s">
        <v>133</v>
      </c>
      <c r="Z12" s="392" t="s">
        <v>295</v>
      </c>
      <c r="AA12" s="340">
        <v>27.209325</v>
      </c>
      <c r="AB12" s="340">
        <v>27.209325</v>
      </c>
      <c r="AC12" s="340">
        <v>27.209325</v>
      </c>
      <c r="AD12" s="340">
        <v>27.209325</v>
      </c>
      <c r="AE12" s="340">
        <v>27.209325</v>
      </c>
      <c r="AF12" s="340">
        <v>27.209325</v>
      </c>
      <c r="AG12" s="340">
        <v>27.209325</v>
      </c>
      <c r="AH12" s="340">
        <v>27.209325</v>
      </c>
      <c r="AI12" s="340">
        <v>27.209325</v>
      </c>
      <c r="AJ12" s="340">
        <v>27.209325</v>
      </c>
      <c r="AK12" s="340">
        <v>27.2</v>
      </c>
      <c r="AL12" s="340">
        <v>27.2</v>
      </c>
      <c r="AM12" s="340">
        <v>27.2</v>
      </c>
      <c r="AN12" s="340">
        <v>27.2</v>
      </c>
      <c r="AO12" s="340">
        <v>27.2</v>
      </c>
      <c r="AP12" s="340">
        <v>26.9</v>
      </c>
      <c r="AQ12" s="340">
        <v>26.9</v>
      </c>
      <c r="AR12" s="340">
        <v>26.9</v>
      </c>
      <c r="AS12" s="340">
        <v>26.9</v>
      </c>
      <c r="AT12" s="340">
        <v>26.9</v>
      </c>
      <c r="AU12" s="340">
        <v>26.9</v>
      </c>
      <c r="AV12" s="340">
        <v>26.9</v>
      </c>
      <c r="AW12" s="340">
        <v>26.9</v>
      </c>
      <c r="AX12" s="340">
        <v>27.802058961245699</v>
      </c>
      <c r="AY12" s="340">
        <v>27.802058961245699</v>
      </c>
      <c r="AZ12" s="340">
        <v>27.802058961245699</v>
      </c>
      <c r="BA12" s="340">
        <v>27.802058961245699</v>
      </c>
      <c r="BB12" s="340">
        <v>27.802058961245699</v>
      </c>
      <c r="BC12" s="340">
        <v>27.802058961245699</v>
      </c>
      <c r="BD12" s="340">
        <v>27.802058961245699</v>
      </c>
      <c r="BE12" s="340">
        <v>27.802058961245699</v>
      </c>
      <c r="BF12" s="340">
        <v>27.802058961245699</v>
      </c>
    </row>
    <row r="13" spans="21:58" ht="18" customHeight="1">
      <c r="U13" s="599"/>
      <c r="V13" s="605" t="s">
        <v>134</v>
      </c>
      <c r="W13" s="240" t="s">
        <v>135</v>
      </c>
      <c r="X13" s="403"/>
      <c r="Y13" s="241" t="s">
        <v>136</v>
      </c>
      <c r="Z13" s="392" t="s">
        <v>295</v>
      </c>
      <c r="AA13" s="340">
        <v>30.139560000000003</v>
      </c>
      <c r="AB13" s="340">
        <v>30.139560000000003</v>
      </c>
      <c r="AC13" s="340">
        <v>30.139560000000003</v>
      </c>
      <c r="AD13" s="340">
        <v>30.139560000000003</v>
      </c>
      <c r="AE13" s="340">
        <v>30.139560000000003</v>
      </c>
      <c r="AF13" s="340">
        <v>30.139560000000003</v>
      </c>
      <c r="AG13" s="340">
        <v>30.139560000000003</v>
      </c>
      <c r="AH13" s="340">
        <v>30.139560000000003</v>
      </c>
      <c r="AI13" s="340">
        <v>30.139560000000003</v>
      </c>
      <c r="AJ13" s="340">
        <v>30.139560000000003</v>
      </c>
      <c r="AK13" s="340">
        <v>30.1</v>
      </c>
      <c r="AL13" s="340">
        <v>30.1</v>
      </c>
      <c r="AM13" s="340">
        <v>30.1</v>
      </c>
      <c r="AN13" s="340">
        <v>30.1</v>
      </c>
      <c r="AO13" s="340">
        <v>30.1</v>
      </c>
      <c r="AP13" s="340">
        <v>29.4</v>
      </c>
      <c r="AQ13" s="340">
        <v>29.4</v>
      </c>
      <c r="AR13" s="340">
        <v>29.4</v>
      </c>
      <c r="AS13" s="340">
        <v>29.4</v>
      </c>
      <c r="AT13" s="340">
        <v>29.4</v>
      </c>
      <c r="AU13" s="340">
        <v>29.4</v>
      </c>
      <c r="AV13" s="340">
        <v>29.4</v>
      </c>
      <c r="AW13" s="340">
        <v>29.4</v>
      </c>
      <c r="AX13" s="340">
        <v>29.180632291666665</v>
      </c>
      <c r="AY13" s="340">
        <v>29.180632291666665</v>
      </c>
      <c r="AZ13" s="340">
        <v>29.180632291666665</v>
      </c>
      <c r="BA13" s="340">
        <v>29.180632291666665</v>
      </c>
      <c r="BB13" s="340">
        <v>29.180632291666665</v>
      </c>
      <c r="BC13" s="340">
        <v>29.008192307692301</v>
      </c>
      <c r="BD13" s="340">
        <v>29.008192307692301</v>
      </c>
      <c r="BE13" s="340">
        <v>29.008192307692301</v>
      </c>
      <c r="BF13" s="340">
        <v>29.008192307692301</v>
      </c>
    </row>
    <row r="14" spans="21:58" ht="18" customHeight="1">
      <c r="U14" s="599"/>
      <c r="V14" s="601"/>
      <c r="W14" s="240" t="s">
        <v>137</v>
      </c>
      <c r="X14" s="403"/>
      <c r="Y14" s="241" t="s">
        <v>138</v>
      </c>
      <c r="Z14" s="392" t="s">
        <v>295</v>
      </c>
      <c r="AA14" s="340">
        <v>37.255845000000001</v>
      </c>
      <c r="AB14" s="340">
        <v>37.255845000000001</v>
      </c>
      <c r="AC14" s="340">
        <v>37.255845000000001</v>
      </c>
      <c r="AD14" s="340">
        <v>37.255845000000001</v>
      </c>
      <c r="AE14" s="340">
        <v>37.255845000000001</v>
      </c>
      <c r="AF14" s="340">
        <v>37.255845000000001</v>
      </c>
      <c r="AG14" s="340">
        <v>37.255845000000001</v>
      </c>
      <c r="AH14" s="340">
        <v>37.255845000000001</v>
      </c>
      <c r="AI14" s="340">
        <v>37.255845000000001</v>
      </c>
      <c r="AJ14" s="340">
        <v>37.255845000000001</v>
      </c>
      <c r="AK14" s="340">
        <v>37.255845000000001</v>
      </c>
      <c r="AL14" s="340">
        <v>37.255845000000001</v>
      </c>
      <c r="AM14" s="340">
        <v>37.255845000000001</v>
      </c>
      <c r="AN14" s="340">
        <v>37.255845000000001</v>
      </c>
      <c r="AO14" s="340">
        <v>37.255845000000001</v>
      </c>
      <c r="AP14" s="340">
        <v>37.255845000000001</v>
      </c>
      <c r="AQ14" s="340">
        <v>37.255845000000001</v>
      </c>
      <c r="AR14" s="340">
        <v>37.255845000000001</v>
      </c>
      <c r="AS14" s="340">
        <v>37.255845000000001</v>
      </c>
      <c r="AT14" s="340">
        <v>37.255845000000001</v>
      </c>
      <c r="AU14" s="340">
        <v>37.255845000000001</v>
      </c>
      <c r="AV14" s="340">
        <v>37.255845000000001</v>
      </c>
      <c r="AW14" s="340">
        <v>37.255845000000001</v>
      </c>
      <c r="AX14" s="340">
        <v>37.255800000000001</v>
      </c>
      <c r="AY14" s="340">
        <v>37.255800000000001</v>
      </c>
      <c r="AZ14" s="340">
        <v>37.255800000000001</v>
      </c>
      <c r="BA14" s="340">
        <v>37.255800000000001</v>
      </c>
      <c r="BB14" s="340">
        <v>37.255800000000001</v>
      </c>
      <c r="BC14" s="340">
        <v>37.255800000000001</v>
      </c>
      <c r="BD14" s="340">
        <v>37.255800000000001</v>
      </c>
      <c r="BE14" s="340">
        <v>37.255800000000001</v>
      </c>
      <c r="BF14" s="340">
        <v>37.255800000000001</v>
      </c>
    </row>
    <row r="15" spans="21:58" ht="18" customHeight="1">
      <c r="U15" s="599"/>
      <c r="V15" s="601"/>
      <c r="W15" s="240" t="s">
        <v>139</v>
      </c>
      <c r="X15" s="403"/>
      <c r="Y15" s="241" t="s">
        <v>140</v>
      </c>
      <c r="Z15" s="392" t="s">
        <v>295</v>
      </c>
      <c r="AA15" s="340">
        <v>23.9</v>
      </c>
      <c r="AB15" s="340">
        <v>23.9</v>
      </c>
      <c r="AC15" s="340">
        <v>23.9</v>
      </c>
      <c r="AD15" s="340">
        <v>23.9</v>
      </c>
      <c r="AE15" s="340">
        <v>23.9</v>
      </c>
      <c r="AF15" s="340">
        <v>23.9</v>
      </c>
      <c r="AG15" s="340">
        <v>23.9</v>
      </c>
      <c r="AH15" s="340">
        <v>23.9</v>
      </c>
      <c r="AI15" s="340">
        <v>23.9</v>
      </c>
      <c r="AJ15" s="340">
        <v>23.9</v>
      </c>
      <c r="AK15" s="340">
        <v>23.9</v>
      </c>
      <c r="AL15" s="340">
        <v>23.9</v>
      </c>
      <c r="AM15" s="340">
        <v>23.9</v>
      </c>
      <c r="AN15" s="340">
        <v>23.9</v>
      </c>
      <c r="AO15" s="340">
        <v>23.9</v>
      </c>
      <c r="AP15" s="340">
        <v>23.9</v>
      </c>
      <c r="AQ15" s="340">
        <v>23.9</v>
      </c>
      <c r="AR15" s="340">
        <v>23.9</v>
      </c>
      <c r="AS15" s="340">
        <v>23.9</v>
      </c>
      <c r="AT15" s="340">
        <v>23.9</v>
      </c>
      <c r="AU15" s="340">
        <v>23.9</v>
      </c>
      <c r="AV15" s="340">
        <v>23.9</v>
      </c>
      <c r="AW15" s="340">
        <v>23.9</v>
      </c>
      <c r="AX15" s="340">
        <v>23.9</v>
      </c>
      <c r="AY15" s="340">
        <v>23.9</v>
      </c>
      <c r="AZ15" s="340">
        <v>23.9</v>
      </c>
      <c r="BA15" s="340">
        <v>23.9</v>
      </c>
      <c r="BB15" s="340">
        <v>23.9</v>
      </c>
      <c r="BC15" s="340">
        <v>23.9</v>
      </c>
      <c r="BD15" s="340">
        <v>23.9</v>
      </c>
      <c r="BE15" s="340">
        <v>23.9</v>
      </c>
      <c r="BF15" s="340">
        <v>23.9</v>
      </c>
    </row>
    <row r="16" spans="21:58" ht="16">
      <c r="U16" s="599"/>
      <c r="V16" s="601"/>
      <c r="W16" s="240" t="s">
        <v>141</v>
      </c>
      <c r="X16" s="403"/>
      <c r="Y16" s="241" t="s">
        <v>142</v>
      </c>
      <c r="Z16" s="392" t="s">
        <v>296</v>
      </c>
      <c r="AA16" s="340">
        <v>21.507566721248633</v>
      </c>
      <c r="AB16" s="340">
        <v>21.546448168221911</v>
      </c>
      <c r="AC16" s="340">
        <v>21.62577561983483</v>
      </c>
      <c r="AD16" s="340">
        <v>21.619017038952819</v>
      </c>
      <c r="AE16" s="340">
        <v>21.556425978161197</v>
      </c>
      <c r="AF16" s="340">
        <v>21.570917373187971</v>
      </c>
      <c r="AG16" s="340">
        <v>21.569430436092954</v>
      </c>
      <c r="AH16" s="340">
        <v>21.447747252755889</v>
      </c>
      <c r="AI16" s="340">
        <v>21.400417730730585</v>
      </c>
      <c r="AJ16" s="340">
        <v>21.35334364337902</v>
      </c>
      <c r="AK16" s="340">
        <v>21.274254274546259</v>
      </c>
      <c r="AL16" s="340">
        <v>21.322527705913721</v>
      </c>
      <c r="AM16" s="340">
        <v>21.154123584783957</v>
      </c>
      <c r="AN16" s="340">
        <v>21.358452971205811</v>
      </c>
      <c r="AO16" s="340">
        <v>21.356740998360955</v>
      </c>
      <c r="AP16" s="340">
        <v>21.423474484168803</v>
      </c>
      <c r="AQ16" s="340">
        <v>21.382785442907025</v>
      </c>
      <c r="AR16" s="340">
        <v>21.279370134687159</v>
      </c>
      <c r="AS16" s="340">
        <v>21.19783098984708</v>
      </c>
      <c r="AT16" s="340">
        <v>21.146098664039215</v>
      </c>
      <c r="AU16" s="340">
        <v>21.320872564528283</v>
      </c>
      <c r="AV16" s="340">
        <v>21.115604608533385</v>
      </c>
      <c r="AW16" s="340">
        <v>20.747000623693562</v>
      </c>
      <c r="AX16" s="340">
        <v>18.871745510512309</v>
      </c>
      <c r="AY16" s="340">
        <v>18.871745510512309</v>
      </c>
      <c r="AZ16" s="340">
        <v>18.871745510512309</v>
      </c>
      <c r="BA16" s="340">
        <v>18.871745510512309</v>
      </c>
      <c r="BB16" s="340">
        <v>18.871745510512309</v>
      </c>
      <c r="BC16" s="340">
        <v>18.379432313544658</v>
      </c>
      <c r="BD16" s="340">
        <v>18.379432313544658</v>
      </c>
      <c r="BE16" s="340">
        <v>18.379432313544658</v>
      </c>
      <c r="BF16" s="340">
        <v>18.379432313544658</v>
      </c>
    </row>
    <row r="17" spans="21:58" ht="18" customHeight="1">
      <c r="U17" s="599"/>
      <c r="V17" s="601"/>
      <c r="W17" s="240" t="s">
        <v>143</v>
      </c>
      <c r="X17" s="403"/>
      <c r="Y17" s="241" t="s">
        <v>144</v>
      </c>
      <c r="Z17" s="392" t="s">
        <v>296</v>
      </c>
      <c r="AA17" s="340">
        <v>3.5132795403972108</v>
      </c>
      <c r="AB17" s="340">
        <v>3.5049206648011335</v>
      </c>
      <c r="AC17" s="340">
        <v>3.5077478135708891</v>
      </c>
      <c r="AD17" s="340">
        <v>3.508462269615622</v>
      </c>
      <c r="AE17" s="340">
        <v>3.6506542686729433</v>
      </c>
      <c r="AF17" s="340">
        <v>3.5852197554801895</v>
      </c>
      <c r="AG17" s="340">
        <v>3.6413285270585694</v>
      </c>
      <c r="AH17" s="340">
        <v>3.6254326858640793</v>
      </c>
      <c r="AI17" s="340">
        <v>3.6529191318960157</v>
      </c>
      <c r="AJ17" s="340">
        <v>3.6566412072340424</v>
      </c>
      <c r="AK17" s="340">
        <v>3.6432750730362877</v>
      </c>
      <c r="AL17" s="340">
        <v>3.6739256834543355</v>
      </c>
      <c r="AM17" s="340">
        <v>3.7081690422747915</v>
      </c>
      <c r="AN17" s="340">
        <v>3.6796215097871796</v>
      </c>
      <c r="AO17" s="340">
        <v>3.692267546742487</v>
      </c>
      <c r="AP17" s="340">
        <v>3.41</v>
      </c>
      <c r="AQ17" s="340">
        <v>3.41</v>
      </c>
      <c r="AR17" s="340">
        <v>3.41</v>
      </c>
      <c r="AS17" s="340">
        <v>3.41</v>
      </c>
      <c r="AT17" s="340">
        <v>3.41</v>
      </c>
      <c r="AU17" s="340">
        <v>3.41</v>
      </c>
      <c r="AV17" s="340">
        <v>3.41</v>
      </c>
      <c r="AW17" s="340">
        <v>3.41</v>
      </c>
      <c r="AX17" s="340">
        <v>3.2411661353834664</v>
      </c>
      <c r="AY17" s="340">
        <v>3.2411661353834664</v>
      </c>
      <c r="AZ17" s="340">
        <v>3.2411661353834664</v>
      </c>
      <c r="BA17" s="340">
        <v>3.2411661353834664</v>
      </c>
      <c r="BB17" s="340">
        <v>3.2411661353834664</v>
      </c>
      <c r="BC17" s="340">
        <v>3.230681099948653</v>
      </c>
      <c r="BD17" s="340">
        <v>3.230681099948653</v>
      </c>
      <c r="BE17" s="340">
        <v>3.230681099948653</v>
      </c>
      <c r="BF17" s="340">
        <v>3.230681099948653</v>
      </c>
    </row>
    <row r="18" spans="21:58" ht="18" customHeight="1">
      <c r="U18" s="600"/>
      <c r="V18" s="602"/>
      <c r="W18" s="240" t="s">
        <v>145</v>
      </c>
      <c r="X18" s="403"/>
      <c r="Y18" s="241" t="s">
        <v>146</v>
      </c>
      <c r="Z18" s="392" t="s">
        <v>296</v>
      </c>
      <c r="AA18" s="340">
        <v>8.3720999999999997</v>
      </c>
      <c r="AB18" s="340">
        <v>8.3720999999999997</v>
      </c>
      <c r="AC18" s="340">
        <v>8.3720999999999997</v>
      </c>
      <c r="AD18" s="340">
        <v>8.3720999999999997</v>
      </c>
      <c r="AE18" s="340">
        <v>8.3720999999999997</v>
      </c>
      <c r="AF18" s="340">
        <v>8.3720999999999997</v>
      </c>
      <c r="AG18" s="340">
        <v>8.3720999999999997</v>
      </c>
      <c r="AH18" s="340">
        <v>8.3720999999999997</v>
      </c>
      <c r="AI18" s="340">
        <v>8.3720999999999997</v>
      </c>
      <c r="AJ18" s="340">
        <v>8.3720999999999997</v>
      </c>
      <c r="AK18" s="340">
        <v>8.41</v>
      </c>
      <c r="AL18" s="340">
        <v>8.41</v>
      </c>
      <c r="AM18" s="340">
        <v>8.41</v>
      </c>
      <c r="AN18" s="340">
        <v>8.41</v>
      </c>
      <c r="AO18" s="340">
        <v>8.41</v>
      </c>
      <c r="AP18" s="340">
        <v>8.41</v>
      </c>
      <c r="AQ18" s="340">
        <v>8.41</v>
      </c>
      <c r="AR18" s="340">
        <v>8.41</v>
      </c>
      <c r="AS18" s="340">
        <v>8.41</v>
      </c>
      <c r="AT18" s="340">
        <v>8.41</v>
      </c>
      <c r="AU18" s="340">
        <v>8.41</v>
      </c>
      <c r="AV18" s="340">
        <v>8.41</v>
      </c>
      <c r="AW18" s="340">
        <v>8.41</v>
      </c>
      <c r="AX18" s="340">
        <v>7.5403417190174498</v>
      </c>
      <c r="AY18" s="340">
        <v>7.5403417190174498</v>
      </c>
      <c r="AZ18" s="340">
        <v>7.5403417190174498</v>
      </c>
      <c r="BA18" s="340">
        <v>7.5403417190174498</v>
      </c>
      <c r="BB18" s="340">
        <v>7.5403417190174498</v>
      </c>
      <c r="BC18" s="340">
        <v>7.527950494881547</v>
      </c>
      <c r="BD18" s="340">
        <v>7.527950494881547</v>
      </c>
      <c r="BE18" s="340">
        <v>7.527950494881547</v>
      </c>
      <c r="BF18" s="340">
        <v>7.527950494881547</v>
      </c>
    </row>
    <row r="19" spans="21:58" ht="18" customHeight="1">
      <c r="U19" s="598" t="s">
        <v>147</v>
      </c>
      <c r="V19" s="606" t="s">
        <v>148</v>
      </c>
      <c r="W19" s="240" t="s">
        <v>149</v>
      </c>
      <c r="X19" s="403"/>
      <c r="Y19" s="241" t="s">
        <v>150</v>
      </c>
      <c r="Z19" s="392" t="s">
        <v>297</v>
      </c>
      <c r="AA19" s="340">
        <v>38.33750806886988</v>
      </c>
      <c r="AB19" s="340">
        <v>38.262847920124798</v>
      </c>
      <c r="AC19" s="340">
        <v>38.263558597113153</v>
      </c>
      <c r="AD19" s="340">
        <v>38.291337830656772</v>
      </c>
      <c r="AE19" s="340">
        <v>38.280687071223063</v>
      </c>
      <c r="AF19" s="340">
        <v>38.272992230296367</v>
      </c>
      <c r="AG19" s="340">
        <v>38.273974243568844</v>
      </c>
      <c r="AH19" s="340">
        <v>38.272657838241578</v>
      </c>
      <c r="AI19" s="340">
        <v>38.248632576479253</v>
      </c>
      <c r="AJ19" s="340">
        <v>38.254392857693311</v>
      </c>
      <c r="AK19" s="340">
        <v>38.221242012239919</v>
      </c>
      <c r="AL19" s="340">
        <v>38.156194482765329</v>
      </c>
      <c r="AM19" s="340">
        <v>38.183030233793779</v>
      </c>
      <c r="AN19" s="340">
        <v>38.161440508683938</v>
      </c>
      <c r="AO19" s="340">
        <v>38.112933889537295</v>
      </c>
      <c r="AP19" s="340">
        <v>38.111408988037475</v>
      </c>
      <c r="AQ19" s="340">
        <v>38.10591756383571</v>
      </c>
      <c r="AR19" s="340">
        <v>38.12966172357936</v>
      </c>
      <c r="AS19" s="340">
        <v>38.153232743969603</v>
      </c>
      <c r="AT19" s="340">
        <v>38.135993665652499</v>
      </c>
      <c r="AU19" s="340">
        <v>38.155626870858185</v>
      </c>
      <c r="AV19" s="340">
        <v>38.150273553662679</v>
      </c>
      <c r="AW19" s="340">
        <v>38.118300073063097</v>
      </c>
      <c r="AX19" s="340">
        <v>38.214801866653268</v>
      </c>
      <c r="AY19" s="340">
        <v>38.241615189322658</v>
      </c>
      <c r="AZ19" s="340">
        <v>38.228406269364953</v>
      </c>
      <c r="BA19" s="340">
        <v>38.241634004583915</v>
      </c>
      <c r="BB19" s="340">
        <v>38.183527144674891</v>
      </c>
      <c r="BC19" s="340">
        <v>38.155335553137427</v>
      </c>
      <c r="BD19" s="340">
        <v>38.070441545434221</v>
      </c>
      <c r="BE19" s="340">
        <v>38.117636652491313</v>
      </c>
      <c r="BF19" s="340">
        <v>38.122085938922744</v>
      </c>
    </row>
    <row r="20" spans="21:58" ht="18" customHeight="1">
      <c r="U20" s="601"/>
      <c r="V20" s="607"/>
      <c r="W20" s="409" t="s">
        <v>151</v>
      </c>
      <c r="X20" s="403"/>
      <c r="Y20" s="241" t="s">
        <v>152</v>
      </c>
      <c r="Z20" s="392" t="s">
        <v>297</v>
      </c>
      <c r="AA20" s="340">
        <v>38.33750806886988</v>
      </c>
      <c r="AB20" s="340">
        <v>38.262847920124798</v>
      </c>
      <c r="AC20" s="340">
        <v>38.263558597113153</v>
      </c>
      <c r="AD20" s="340">
        <v>38.291337830656772</v>
      </c>
      <c r="AE20" s="340">
        <v>38.280687071223063</v>
      </c>
      <c r="AF20" s="340">
        <v>38.272992230296367</v>
      </c>
      <c r="AG20" s="340">
        <v>38.273974243568844</v>
      </c>
      <c r="AH20" s="340">
        <v>38.272657838241578</v>
      </c>
      <c r="AI20" s="340">
        <v>38.248632576479253</v>
      </c>
      <c r="AJ20" s="340">
        <v>38.254392857693311</v>
      </c>
      <c r="AK20" s="340">
        <v>38.221242012239919</v>
      </c>
      <c r="AL20" s="340">
        <v>38.156194482765329</v>
      </c>
      <c r="AM20" s="340">
        <v>38.183030233793779</v>
      </c>
      <c r="AN20" s="340">
        <v>38.161440508683938</v>
      </c>
      <c r="AO20" s="340">
        <v>38.112933889537295</v>
      </c>
      <c r="AP20" s="340">
        <v>38.111408988037475</v>
      </c>
      <c r="AQ20" s="340">
        <v>38.10591756383571</v>
      </c>
      <c r="AR20" s="340">
        <v>38.12966172357936</v>
      </c>
      <c r="AS20" s="340">
        <v>38.153232743969603</v>
      </c>
      <c r="AT20" s="340">
        <v>38.135993665652499</v>
      </c>
      <c r="AU20" s="340">
        <v>38.155626870858185</v>
      </c>
      <c r="AV20" s="340">
        <v>38.150273553662679</v>
      </c>
      <c r="AW20" s="340">
        <v>38.118300073063097</v>
      </c>
      <c r="AX20" s="340">
        <v>38.214801866653268</v>
      </c>
      <c r="AY20" s="340">
        <v>38.241615189322658</v>
      </c>
      <c r="AZ20" s="340">
        <v>38.228406269364953</v>
      </c>
      <c r="BA20" s="340">
        <v>38.241634004583915</v>
      </c>
      <c r="BB20" s="340">
        <v>38.183527144674891</v>
      </c>
      <c r="BC20" s="340">
        <v>38.155335553137427</v>
      </c>
      <c r="BD20" s="340">
        <v>38.070441545434221</v>
      </c>
      <c r="BE20" s="340">
        <v>38.117636652491313</v>
      </c>
      <c r="BF20" s="340">
        <v>38.122085938922744</v>
      </c>
    </row>
    <row r="21" spans="21:58" ht="18" customHeight="1">
      <c r="U21" s="601"/>
      <c r="V21" s="607"/>
      <c r="W21" s="409" t="s">
        <v>153</v>
      </c>
      <c r="X21" s="403"/>
      <c r="Y21" s="241" t="s">
        <v>154</v>
      </c>
      <c r="Z21" s="392" t="s">
        <v>297</v>
      </c>
      <c r="AA21" s="340">
        <v>38.33750806886988</v>
      </c>
      <c r="AB21" s="340">
        <v>38.262847920124798</v>
      </c>
      <c r="AC21" s="340">
        <v>38.263558597113153</v>
      </c>
      <c r="AD21" s="340">
        <v>38.291337830656772</v>
      </c>
      <c r="AE21" s="340">
        <v>38.280687071223063</v>
      </c>
      <c r="AF21" s="340">
        <v>38.272992230296367</v>
      </c>
      <c r="AG21" s="340">
        <v>38.273974243568844</v>
      </c>
      <c r="AH21" s="340">
        <v>38.272657838241578</v>
      </c>
      <c r="AI21" s="340">
        <v>38.248632576479253</v>
      </c>
      <c r="AJ21" s="340">
        <v>38.254392857693311</v>
      </c>
      <c r="AK21" s="340">
        <v>38.221242012239919</v>
      </c>
      <c r="AL21" s="340">
        <v>38.156194482765329</v>
      </c>
      <c r="AM21" s="340">
        <v>38.183030233793779</v>
      </c>
      <c r="AN21" s="340">
        <v>38.161440508683938</v>
      </c>
      <c r="AO21" s="340">
        <v>38.112933889537295</v>
      </c>
      <c r="AP21" s="340">
        <v>38.111408988037475</v>
      </c>
      <c r="AQ21" s="340">
        <v>38.10591756383571</v>
      </c>
      <c r="AR21" s="340">
        <v>38.12966172357936</v>
      </c>
      <c r="AS21" s="340">
        <v>38.153232743969603</v>
      </c>
      <c r="AT21" s="340">
        <v>38.135993665652499</v>
      </c>
      <c r="AU21" s="340">
        <v>38.155626870858185</v>
      </c>
      <c r="AV21" s="340">
        <v>38.150273553662679</v>
      </c>
      <c r="AW21" s="340">
        <v>38.118300073063097</v>
      </c>
      <c r="AX21" s="340">
        <v>41.292605634091395</v>
      </c>
      <c r="AY21" s="340">
        <v>40.860861117080326</v>
      </c>
      <c r="AZ21" s="340">
        <v>40.626856946260695</v>
      </c>
      <c r="BA21" s="340">
        <v>40.759143906512335</v>
      </c>
      <c r="BB21" s="340">
        <v>40.337787544719525</v>
      </c>
      <c r="BC21" s="340">
        <v>40.207780374112843</v>
      </c>
      <c r="BD21" s="340">
        <v>40.055683268506449</v>
      </c>
      <c r="BE21" s="340">
        <v>39.905310304204029</v>
      </c>
      <c r="BF21" s="340">
        <v>39.846880569556085</v>
      </c>
    </row>
    <row r="22" spans="21:58" ht="18" customHeight="1">
      <c r="U22" s="601"/>
      <c r="V22" s="607"/>
      <c r="W22" s="240" t="s">
        <v>155</v>
      </c>
      <c r="X22" s="403"/>
      <c r="Y22" s="241" t="s">
        <v>156</v>
      </c>
      <c r="Z22" s="392" t="s">
        <v>297</v>
      </c>
      <c r="AA22" s="340">
        <v>39.054648957806315</v>
      </c>
      <c r="AB22" s="340">
        <v>39.114606885661388</v>
      </c>
      <c r="AC22" s="340">
        <v>39.124772504020747</v>
      </c>
      <c r="AD22" s="340">
        <v>39.173560822543088</v>
      </c>
      <c r="AE22" s="340">
        <v>39.095464891342033</v>
      </c>
      <c r="AF22" s="340">
        <v>39.152931965355833</v>
      </c>
      <c r="AG22" s="340">
        <v>39.296382638345754</v>
      </c>
      <c r="AH22" s="340">
        <v>39.393375463638833</v>
      </c>
      <c r="AI22" s="340">
        <v>39.451276405636534</v>
      </c>
      <c r="AJ22" s="340">
        <v>39.458120151087428</v>
      </c>
      <c r="AK22" s="340">
        <v>39.587671713641768</v>
      </c>
      <c r="AL22" s="340">
        <v>39.70943190150809</v>
      </c>
      <c r="AM22" s="340">
        <v>39.551798684642435</v>
      </c>
      <c r="AN22" s="340">
        <v>39.53877126717201</v>
      </c>
      <c r="AO22" s="340">
        <v>39.58524455163959</v>
      </c>
      <c r="AP22" s="340">
        <v>38.504956743551674</v>
      </c>
      <c r="AQ22" s="340">
        <v>39.262750145186715</v>
      </c>
      <c r="AR22" s="340">
        <v>39.526100080675697</v>
      </c>
      <c r="AS22" s="340">
        <v>39.544249356774522</v>
      </c>
      <c r="AT22" s="340">
        <v>39.672497213384858</v>
      </c>
      <c r="AU22" s="340">
        <v>39.678269714741404</v>
      </c>
      <c r="AV22" s="340">
        <v>39.382887700604243</v>
      </c>
      <c r="AW22" s="340">
        <v>39.29597322308264</v>
      </c>
      <c r="AX22" s="340">
        <v>39.295999999999999</v>
      </c>
      <c r="AY22" s="340">
        <v>39.42</v>
      </c>
      <c r="AZ22" s="340">
        <v>39.75</v>
      </c>
      <c r="BA22" s="340">
        <v>39.974246984601685</v>
      </c>
      <c r="BB22" s="340">
        <v>39.523310531316419</v>
      </c>
      <c r="BC22" s="340">
        <v>39.783289268200704</v>
      </c>
      <c r="BD22" s="340">
        <v>40.071976110257935</v>
      </c>
      <c r="BE22" s="340">
        <v>40.424184528350104</v>
      </c>
      <c r="BF22" s="340">
        <v>40.46</v>
      </c>
    </row>
    <row r="23" spans="21:58" ht="18" customHeight="1">
      <c r="U23" s="601"/>
      <c r="V23" s="607"/>
      <c r="W23" s="240" t="s">
        <v>157</v>
      </c>
      <c r="X23" s="403"/>
      <c r="Y23" s="241" t="s">
        <v>158</v>
      </c>
      <c r="Z23" s="392" t="s">
        <v>294</v>
      </c>
      <c r="AA23" s="340">
        <v>30.055839000000002</v>
      </c>
      <c r="AB23" s="340">
        <v>30.055839000000002</v>
      </c>
      <c r="AC23" s="340">
        <v>30.055839000000002</v>
      </c>
      <c r="AD23" s="340">
        <v>30.055839000000002</v>
      </c>
      <c r="AE23" s="340">
        <v>30.055839000000002</v>
      </c>
      <c r="AF23" s="340">
        <v>30.307002000000001</v>
      </c>
      <c r="AG23" s="340">
        <v>30.0139785</v>
      </c>
      <c r="AH23" s="340">
        <v>29.846506535433068</v>
      </c>
      <c r="AI23" s="340">
        <v>29.988308842229589</v>
      </c>
      <c r="AJ23" s="340">
        <v>29.992084283676103</v>
      </c>
      <c r="AK23" s="340">
        <v>29.860935591154217</v>
      </c>
      <c r="AL23" s="340">
        <v>29.991323026405798</v>
      </c>
      <c r="AM23" s="340">
        <v>30.000000000000004</v>
      </c>
      <c r="AN23" s="340">
        <v>29.914499316619999</v>
      </c>
      <c r="AO23" s="340">
        <v>29.857416404201945</v>
      </c>
      <c r="AP23" s="340">
        <v>22.44</v>
      </c>
      <c r="AQ23" s="340">
        <v>22.44</v>
      </c>
      <c r="AR23" s="340">
        <v>22.44</v>
      </c>
      <c r="AS23" s="340">
        <v>22.44</v>
      </c>
      <c r="AT23" s="340">
        <v>22.44</v>
      </c>
      <c r="AU23" s="340">
        <v>22.44</v>
      </c>
      <c r="AV23" s="340">
        <v>22.44</v>
      </c>
      <c r="AW23" s="340">
        <v>22.44</v>
      </c>
      <c r="AX23" s="340">
        <v>22.44</v>
      </c>
      <c r="AY23" s="340">
        <v>22.44</v>
      </c>
      <c r="AZ23" s="340">
        <v>22.44</v>
      </c>
      <c r="BA23" s="340">
        <v>22.44</v>
      </c>
      <c r="BB23" s="340">
        <v>22.44</v>
      </c>
      <c r="BC23" s="340">
        <v>22.44</v>
      </c>
      <c r="BD23" s="340">
        <v>22.44</v>
      </c>
      <c r="BE23" s="340">
        <v>22.44</v>
      </c>
      <c r="BF23" s="340">
        <v>22.44</v>
      </c>
    </row>
    <row r="24" spans="21:58" ht="18" customHeight="1">
      <c r="U24" s="601"/>
      <c r="V24" s="607"/>
      <c r="W24" s="240" t="s">
        <v>159</v>
      </c>
      <c r="X24" s="403"/>
      <c r="Y24" s="241" t="s">
        <v>160</v>
      </c>
      <c r="Z24" s="392" t="s">
        <v>297</v>
      </c>
      <c r="AA24" s="340">
        <v>35.735986846153843</v>
      </c>
      <c r="AB24" s="340">
        <v>35.344215499999997</v>
      </c>
      <c r="AC24" s="340">
        <v>35.581424999999996</v>
      </c>
      <c r="AD24" s="340">
        <v>35.520244269230766</v>
      </c>
      <c r="AE24" s="340">
        <v>35.452038000000002</v>
      </c>
      <c r="AF24" s="340">
        <v>35.509120499999995</v>
      </c>
      <c r="AG24" s="340">
        <v>35.432587666666663</v>
      </c>
      <c r="AH24" s="340">
        <v>35.325610833333329</v>
      </c>
      <c r="AI24" s="340">
        <v>35.392499999999998</v>
      </c>
      <c r="AJ24" s="340">
        <v>35.369999999999997</v>
      </c>
      <c r="AK24" s="340">
        <v>35.413749999999993</v>
      </c>
      <c r="AL24" s="340">
        <v>35.54</v>
      </c>
      <c r="AM24" s="340">
        <v>35.5</v>
      </c>
      <c r="AN24" s="340">
        <v>35.341800952419369</v>
      </c>
      <c r="AO24" s="340">
        <v>34.328584987412661</v>
      </c>
      <c r="AP24" s="340">
        <v>35.030163746183291</v>
      </c>
      <c r="AQ24" s="340">
        <v>35.007297038996178</v>
      </c>
      <c r="AR24" s="340">
        <v>35.455395833915212</v>
      </c>
      <c r="AS24" s="340">
        <v>32.898840970350406</v>
      </c>
      <c r="AT24" s="340">
        <v>34.82694351943389</v>
      </c>
      <c r="AU24" s="340">
        <v>34.770144404332129</v>
      </c>
      <c r="AV24" s="340">
        <v>36.934755472239061</v>
      </c>
      <c r="AW24" s="340">
        <v>34.79712962962963</v>
      </c>
      <c r="AX24" s="340">
        <v>34.811953496059182</v>
      </c>
      <c r="AY24" s="340">
        <v>34.700531804940198</v>
      </c>
      <c r="AZ24" s="340">
        <v>34.649979881648044</v>
      </c>
      <c r="BA24" s="340">
        <v>34.771877460879026</v>
      </c>
      <c r="BB24" s="340">
        <v>34.548934938517569</v>
      </c>
      <c r="BC24" s="340">
        <v>34.520832670570421</v>
      </c>
      <c r="BD24" s="340">
        <v>34.649473376390013</v>
      </c>
      <c r="BE24" s="340">
        <v>34.576281904286255</v>
      </c>
      <c r="BF24" s="340">
        <v>34.543038934139275</v>
      </c>
    </row>
    <row r="25" spans="21:58" ht="18" customHeight="1">
      <c r="U25" s="601"/>
      <c r="V25" s="607"/>
      <c r="W25" s="242" t="s">
        <v>161</v>
      </c>
      <c r="X25" s="403"/>
      <c r="Y25" s="241" t="s">
        <v>162</v>
      </c>
      <c r="Z25" s="392" t="s">
        <v>297</v>
      </c>
      <c r="AA25" s="340">
        <v>35.735986846153843</v>
      </c>
      <c r="AB25" s="340">
        <v>35.344215499999997</v>
      </c>
      <c r="AC25" s="340">
        <v>35.581424999999996</v>
      </c>
      <c r="AD25" s="340">
        <v>35.520244269230766</v>
      </c>
      <c r="AE25" s="340">
        <v>35.452038000000002</v>
      </c>
      <c r="AF25" s="340">
        <v>35.509120499999995</v>
      </c>
      <c r="AG25" s="340">
        <v>35.432587666666663</v>
      </c>
      <c r="AH25" s="340">
        <v>35.325610833333329</v>
      </c>
      <c r="AI25" s="340">
        <v>35.392499999999998</v>
      </c>
      <c r="AJ25" s="340">
        <v>35.369999999999997</v>
      </c>
      <c r="AK25" s="340">
        <v>35.413749999999993</v>
      </c>
      <c r="AL25" s="340">
        <v>35.54</v>
      </c>
      <c r="AM25" s="340">
        <v>35.5</v>
      </c>
      <c r="AN25" s="340">
        <v>35.341800952419369</v>
      </c>
      <c r="AO25" s="340">
        <v>34.328584987412661</v>
      </c>
      <c r="AP25" s="340">
        <v>35.030163746183291</v>
      </c>
      <c r="AQ25" s="340">
        <v>35.007297038996178</v>
      </c>
      <c r="AR25" s="340">
        <v>35.455395833915212</v>
      </c>
      <c r="AS25" s="340">
        <v>32.898840970350406</v>
      </c>
      <c r="AT25" s="340">
        <v>34.82694351943389</v>
      </c>
      <c r="AU25" s="340">
        <v>34.770144404332129</v>
      </c>
      <c r="AV25" s="340">
        <v>36.934755472239061</v>
      </c>
      <c r="AW25" s="340">
        <v>34.79712962962963</v>
      </c>
      <c r="AX25" s="340">
        <v>34.820334842244975</v>
      </c>
      <c r="AY25" s="340">
        <v>34.706850951347683</v>
      </c>
      <c r="AZ25" s="340">
        <v>34.659154453373851</v>
      </c>
      <c r="BA25" s="340">
        <v>34.773293586828856</v>
      </c>
      <c r="BB25" s="340">
        <v>34.563015228729469</v>
      </c>
      <c r="BC25" s="340">
        <v>34.528819540760765</v>
      </c>
      <c r="BD25" s="340">
        <v>34.655301576064041</v>
      </c>
      <c r="BE25" s="340">
        <v>34.576281904286255</v>
      </c>
      <c r="BF25" s="340">
        <v>34.5578748466448</v>
      </c>
    </row>
    <row r="26" spans="21:58" ht="18" customHeight="1">
      <c r="U26" s="601"/>
      <c r="V26" s="607"/>
      <c r="W26" s="242" t="s">
        <v>163</v>
      </c>
      <c r="X26" s="403"/>
      <c r="Y26" s="241" t="s">
        <v>164</v>
      </c>
      <c r="Z26" s="392" t="s">
        <v>297</v>
      </c>
      <c r="AA26" s="340">
        <v>35.735986846153843</v>
      </c>
      <c r="AB26" s="340">
        <v>35.344215499999997</v>
      </c>
      <c r="AC26" s="340">
        <v>35.581424999999996</v>
      </c>
      <c r="AD26" s="340">
        <v>35.520244269230766</v>
      </c>
      <c r="AE26" s="340">
        <v>35.452038000000002</v>
      </c>
      <c r="AF26" s="340">
        <v>35.509120499999995</v>
      </c>
      <c r="AG26" s="340">
        <v>35.432587666666663</v>
      </c>
      <c r="AH26" s="340">
        <v>35.325610833333329</v>
      </c>
      <c r="AI26" s="340">
        <v>35.392499999999998</v>
      </c>
      <c r="AJ26" s="340">
        <v>35.369999999999997</v>
      </c>
      <c r="AK26" s="340">
        <v>35.413749999999993</v>
      </c>
      <c r="AL26" s="340">
        <v>35.54</v>
      </c>
      <c r="AM26" s="340">
        <v>35.5</v>
      </c>
      <c r="AN26" s="340">
        <v>35.341800952419369</v>
      </c>
      <c r="AO26" s="340">
        <v>34.328584987412661</v>
      </c>
      <c r="AP26" s="340">
        <v>35.030163746183291</v>
      </c>
      <c r="AQ26" s="340">
        <v>35.007297038996178</v>
      </c>
      <c r="AR26" s="340">
        <v>35.455395833915212</v>
      </c>
      <c r="AS26" s="340">
        <v>32.898840970350406</v>
      </c>
      <c r="AT26" s="340">
        <v>34.82694351943389</v>
      </c>
      <c r="AU26" s="340">
        <v>34.770144404332129</v>
      </c>
      <c r="AV26" s="340">
        <v>36.934755472239061</v>
      </c>
      <c r="AW26" s="340">
        <v>34.79712962962963</v>
      </c>
      <c r="AX26" s="340">
        <v>34.232258363538925</v>
      </c>
      <c r="AY26" s="340">
        <v>34.232258363538925</v>
      </c>
      <c r="AZ26" s="340">
        <v>34.232258363538925</v>
      </c>
      <c r="BA26" s="340">
        <v>34.232258363538925</v>
      </c>
      <c r="BB26" s="340">
        <v>34.232258363538925</v>
      </c>
      <c r="BC26" s="340">
        <v>34.232258363538925</v>
      </c>
      <c r="BD26" s="340">
        <v>34.232258363538925</v>
      </c>
      <c r="BE26" s="340">
        <v>34.232258363538925</v>
      </c>
      <c r="BF26" s="340">
        <v>34.501315373521614</v>
      </c>
    </row>
    <row r="27" spans="21:58" ht="18" customHeight="1">
      <c r="U27" s="601"/>
      <c r="V27" s="608"/>
      <c r="W27" s="242" t="s">
        <v>165</v>
      </c>
      <c r="X27" s="403"/>
      <c r="Y27" s="241" t="s">
        <v>166</v>
      </c>
      <c r="Z27" s="392" t="s">
        <v>297</v>
      </c>
      <c r="AA27" s="340">
        <v>35.735986846153843</v>
      </c>
      <c r="AB27" s="340">
        <v>35.344215499999997</v>
      </c>
      <c r="AC27" s="340">
        <v>35.581424999999996</v>
      </c>
      <c r="AD27" s="340">
        <v>35.520244269230766</v>
      </c>
      <c r="AE27" s="340">
        <v>35.452038000000002</v>
      </c>
      <c r="AF27" s="340">
        <v>35.509120499999995</v>
      </c>
      <c r="AG27" s="340">
        <v>35.432587666666663</v>
      </c>
      <c r="AH27" s="340">
        <v>35.325610833333329</v>
      </c>
      <c r="AI27" s="340">
        <v>35.392499999999998</v>
      </c>
      <c r="AJ27" s="340">
        <v>35.369999999999997</v>
      </c>
      <c r="AK27" s="340">
        <v>35.413749999999993</v>
      </c>
      <c r="AL27" s="340">
        <v>35.54</v>
      </c>
      <c r="AM27" s="340">
        <v>35.5</v>
      </c>
      <c r="AN27" s="340">
        <v>35.341800952419369</v>
      </c>
      <c r="AO27" s="340">
        <v>34.328584987412661</v>
      </c>
      <c r="AP27" s="340">
        <v>35.030163746183291</v>
      </c>
      <c r="AQ27" s="340">
        <v>35.007297038996178</v>
      </c>
      <c r="AR27" s="340">
        <v>35.455395833915212</v>
      </c>
      <c r="AS27" s="340">
        <v>32.898840970350406</v>
      </c>
      <c r="AT27" s="340">
        <v>34.82694351943389</v>
      </c>
      <c r="AU27" s="340">
        <v>34.770144404332129</v>
      </c>
      <c r="AV27" s="340">
        <v>36.934755472239061</v>
      </c>
      <c r="AW27" s="340">
        <v>34.79712962962963</v>
      </c>
      <c r="AX27" s="340">
        <v>34.556297668770959</v>
      </c>
      <c r="AY27" s="340">
        <v>34.513488989475263</v>
      </c>
      <c r="AZ27" s="340">
        <v>34.441331529150176</v>
      </c>
      <c r="BA27" s="340">
        <v>34.680232801824594</v>
      </c>
      <c r="BB27" s="340">
        <v>34.414603622184764</v>
      </c>
      <c r="BC27" s="340">
        <v>34.325993434346763</v>
      </c>
      <c r="BD27" s="340">
        <v>34.318398033087739</v>
      </c>
      <c r="BE27" s="340">
        <v>34.318398033087739</v>
      </c>
      <c r="BF27" s="340">
        <v>34.505538059536946</v>
      </c>
    </row>
    <row r="28" spans="21:58" ht="18" customHeight="1">
      <c r="U28" s="601"/>
      <c r="V28" s="601" t="s">
        <v>167</v>
      </c>
      <c r="W28" s="611" t="s">
        <v>168</v>
      </c>
      <c r="X28" s="167" t="s">
        <v>169</v>
      </c>
      <c r="Y28" s="241" t="s">
        <v>170</v>
      </c>
      <c r="Z28" s="392" t="s">
        <v>297</v>
      </c>
      <c r="AA28" s="340">
        <v>33.634309642043327</v>
      </c>
      <c r="AB28" s="340">
        <v>33.616681990333355</v>
      </c>
      <c r="AC28" s="340">
        <v>33.616436807838149</v>
      </c>
      <c r="AD28" s="340">
        <v>33.62154200913659</v>
      </c>
      <c r="AE28" s="340">
        <v>33.621637255630183</v>
      </c>
      <c r="AF28" s="340">
        <v>33.627095932081097</v>
      </c>
      <c r="AG28" s="340">
        <v>33.617420709578262</v>
      </c>
      <c r="AH28" s="340">
        <v>33.611251587105471</v>
      </c>
      <c r="AI28" s="340">
        <v>33.580155184843854</v>
      </c>
      <c r="AJ28" s="340">
        <v>33.573410940022853</v>
      </c>
      <c r="AK28" s="340">
        <v>33.572052159584118</v>
      </c>
      <c r="AL28" s="340">
        <v>33.563577660134989</v>
      </c>
      <c r="AM28" s="340">
        <v>33.579037759205036</v>
      </c>
      <c r="AN28" s="340">
        <v>33.554818437970297</v>
      </c>
      <c r="AO28" s="340">
        <v>33.547353768652954</v>
      </c>
      <c r="AP28" s="340">
        <v>33.546526293874884</v>
      </c>
      <c r="AQ28" s="340">
        <v>33.547311815446051</v>
      </c>
      <c r="AR28" s="340">
        <v>33.537593104915914</v>
      </c>
      <c r="AS28" s="340">
        <v>33.526311878844517</v>
      </c>
      <c r="AT28" s="340">
        <v>33.527222131645956</v>
      </c>
      <c r="AU28" s="340">
        <v>33.525548342770897</v>
      </c>
      <c r="AV28" s="340">
        <v>33.525992201032928</v>
      </c>
      <c r="AW28" s="340">
        <v>33.5320301412224</v>
      </c>
      <c r="AX28" s="340">
        <v>33.309703937007825</v>
      </c>
      <c r="AY28" s="340">
        <v>33.309703937007825</v>
      </c>
      <c r="AZ28" s="340">
        <v>33.309703937007825</v>
      </c>
      <c r="BA28" s="340">
        <v>33.309703937007825</v>
      </c>
      <c r="BB28" s="340">
        <v>33.309703937007825</v>
      </c>
      <c r="BC28" s="340">
        <v>33.309703937007825</v>
      </c>
      <c r="BD28" s="340">
        <v>33.309703937007825</v>
      </c>
      <c r="BE28" s="340">
        <v>33.309703937007825</v>
      </c>
      <c r="BF28" s="340">
        <v>33.309703937007825</v>
      </c>
    </row>
    <row r="29" spans="21:58" ht="18" customHeight="1">
      <c r="U29" s="601"/>
      <c r="V29" s="601"/>
      <c r="W29" s="612"/>
      <c r="X29" s="167" t="s">
        <v>171</v>
      </c>
      <c r="Y29" s="241" t="s">
        <v>172</v>
      </c>
      <c r="Z29" s="392" t="s">
        <v>297</v>
      </c>
      <c r="AA29" s="340">
        <v>35.084999999999994</v>
      </c>
      <c r="AB29" s="340">
        <v>35.084999999999994</v>
      </c>
      <c r="AC29" s="340">
        <v>35.084999999999994</v>
      </c>
      <c r="AD29" s="340">
        <v>35.084999999999994</v>
      </c>
      <c r="AE29" s="340">
        <v>35.084999999999994</v>
      </c>
      <c r="AF29" s="340">
        <v>35.084999999999994</v>
      </c>
      <c r="AG29" s="340">
        <v>35.084999999999994</v>
      </c>
      <c r="AH29" s="340">
        <v>35.084999999999994</v>
      </c>
      <c r="AI29" s="340">
        <v>35.084999999999994</v>
      </c>
      <c r="AJ29" s="340">
        <v>35.084999999999994</v>
      </c>
      <c r="AK29" s="340">
        <v>35.084999999999994</v>
      </c>
      <c r="AL29" s="340">
        <v>35.084999999999994</v>
      </c>
      <c r="AM29" s="340">
        <v>35.084999999999994</v>
      </c>
      <c r="AN29" s="340">
        <v>35.084999999999994</v>
      </c>
      <c r="AO29" s="340">
        <v>35.084999999999994</v>
      </c>
      <c r="AP29" s="340">
        <v>35.084999999999994</v>
      </c>
      <c r="AQ29" s="340">
        <v>35.084999999999994</v>
      </c>
      <c r="AR29" s="340">
        <v>35.084999999999994</v>
      </c>
      <c r="AS29" s="340">
        <v>35.084999999999994</v>
      </c>
      <c r="AT29" s="340">
        <v>35.084999999999994</v>
      </c>
      <c r="AU29" s="340">
        <v>35.084999999999994</v>
      </c>
      <c r="AV29" s="340">
        <v>35.084999999999994</v>
      </c>
      <c r="AW29" s="340">
        <v>35.084999999999994</v>
      </c>
      <c r="AX29" s="340">
        <v>33.747182734413194</v>
      </c>
      <c r="AY29" s="340">
        <v>33.747182734413194</v>
      </c>
      <c r="AZ29" s="340">
        <v>33.747182734413194</v>
      </c>
      <c r="BA29" s="340">
        <v>33.747182734413194</v>
      </c>
      <c r="BB29" s="340">
        <v>33.747182734413194</v>
      </c>
      <c r="BC29" s="340">
        <v>33.747182734413194</v>
      </c>
      <c r="BD29" s="340">
        <v>33.747182734413194</v>
      </c>
      <c r="BE29" s="340">
        <v>33.747182734413194</v>
      </c>
      <c r="BF29" s="340">
        <v>33.747182734413194</v>
      </c>
    </row>
    <row r="30" spans="21:58" ht="18" customHeight="1">
      <c r="U30" s="601"/>
      <c r="V30" s="601"/>
      <c r="W30" s="609" t="s">
        <v>173</v>
      </c>
      <c r="X30" s="243" t="s">
        <v>298</v>
      </c>
      <c r="Y30" s="613" t="s">
        <v>175</v>
      </c>
      <c r="Z30" s="392" t="s">
        <v>297</v>
      </c>
      <c r="AA30" s="340">
        <v>34.567045100411484</v>
      </c>
      <c r="AB30" s="340">
        <v>34.579886792092545</v>
      </c>
      <c r="AC30" s="340">
        <v>34.597950406440432</v>
      </c>
      <c r="AD30" s="340">
        <v>34.605036342646009</v>
      </c>
      <c r="AE30" s="340">
        <v>34.607099764873567</v>
      </c>
      <c r="AF30" s="340">
        <v>34.605244479590418</v>
      </c>
      <c r="AG30" s="340">
        <v>34.60743918066288</v>
      </c>
      <c r="AH30" s="340">
        <v>34.607383106218784</v>
      </c>
      <c r="AI30" s="340">
        <v>34.608083951460031</v>
      </c>
      <c r="AJ30" s="340">
        <v>34.60773592711692</v>
      </c>
      <c r="AK30" s="340">
        <v>34.602116726174735</v>
      </c>
      <c r="AL30" s="340">
        <v>34.601448598032043</v>
      </c>
      <c r="AM30" s="340">
        <v>34.598498326752271</v>
      </c>
      <c r="AN30" s="340">
        <v>34.596942553229873</v>
      </c>
      <c r="AO30" s="340">
        <v>34.593655277465331</v>
      </c>
      <c r="AP30" s="340">
        <v>34.588300513684189</v>
      </c>
      <c r="AQ30" s="340">
        <v>34.582146271442042</v>
      </c>
      <c r="AR30" s="340">
        <v>34.576321953994459</v>
      </c>
      <c r="AS30" s="340">
        <v>34.57019694610068</v>
      </c>
      <c r="AT30" s="340">
        <v>34.57266228107536</v>
      </c>
      <c r="AU30" s="340">
        <v>34.571365357323508</v>
      </c>
      <c r="AV30" s="340">
        <v>34.569500488673143</v>
      </c>
      <c r="AW30" s="340">
        <v>34.562191216821226</v>
      </c>
      <c r="AX30" s="340">
        <v>33.3666079192786</v>
      </c>
      <c r="AY30" s="340">
        <v>33.365595934979048</v>
      </c>
      <c r="AZ30" s="340">
        <v>33.367162936913118</v>
      </c>
      <c r="BA30" s="340">
        <v>33.360009496451113</v>
      </c>
      <c r="BB30" s="340">
        <v>33.359788892880857</v>
      </c>
      <c r="BC30" s="340">
        <v>33.363814525244273</v>
      </c>
      <c r="BD30" s="340">
        <v>33.362807193264224</v>
      </c>
      <c r="BE30" s="340">
        <v>33.363313092139727</v>
      </c>
      <c r="BF30" s="340">
        <v>33.362289070896736</v>
      </c>
    </row>
    <row r="31" spans="21:58" ht="18" customHeight="1">
      <c r="U31" s="601"/>
      <c r="V31" s="601"/>
      <c r="W31" s="609"/>
      <c r="X31" s="243" t="s">
        <v>299</v>
      </c>
      <c r="Y31" s="614"/>
      <c r="Z31" s="392" t="s">
        <v>297</v>
      </c>
      <c r="AA31" s="340">
        <v>34.567045100411484</v>
      </c>
      <c r="AB31" s="340">
        <v>34.579886792092545</v>
      </c>
      <c r="AC31" s="340">
        <v>34.597950406440432</v>
      </c>
      <c r="AD31" s="340">
        <v>34.605036342646009</v>
      </c>
      <c r="AE31" s="340">
        <v>34.607099764873567</v>
      </c>
      <c r="AF31" s="340">
        <v>34.605244479590418</v>
      </c>
      <c r="AG31" s="340">
        <v>34.60743918066288</v>
      </c>
      <c r="AH31" s="340">
        <v>34.607383106218784</v>
      </c>
      <c r="AI31" s="340">
        <v>34.608083951460031</v>
      </c>
      <c r="AJ31" s="340">
        <v>34.60773592711692</v>
      </c>
      <c r="AK31" s="340">
        <v>34.602116726174735</v>
      </c>
      <c r="AL31" s="340">
        <v>34.601448598032043</v>
      </c>
      <c r="AM31" s="340">
        <v>34.598498326752271</v>
      </c>
      <c r="AN31" s="340">
        <v>34.596942553229873</v>
      </c>
      <c r="AO31" s="340">
        <v>34.593655277465331</v>
      </c>
      <c r="AP31" s="340">
        <v>34.588300262304415</v>
      </c>
      <c r="AQ31" s="340">
        <v>34.582145503398692</v>
      </c>
      <c r="AR31" s="340">
        <v>34.576320685421187</v>
      </c>
      <c r="AS31" s="340">
        <v>34.570171056421664</v>
      </c>
      <c r="AT31" s="340">
        <v>34.569155185034134</v>
      </c>
      <c r="AU31" s="340">
        <v>34.478575878102468</v>
      </c>
      <c r="AV31" s="340">
        <v>34.472803852214177</v>
      </c>
      <c r="AW31" s="340">
        <v>34.461191009396543</v>
      </c>
      <c r="AX31" s="340">
        <v>33.273195986913549</v>
      </c>
      <c r="AY31" s="340">
        <v>33.250701217156717</v>
      </c>
      <c r="AZ31" s="340">
        <v>33.228348442912207</v>
      </c>
      <c r="BA31" s="340">
        <v>33.205275660822707</v>
      </c>
      <c r="BB31" s="340">
        <v>33.190921780018712</v>
      </c>
      <c r="BC31" s="340">
        <v>33.181886397078209</v>
      </c>
      <c r="BD31" s="340">
        <v>33.181779330211896</v>
      </c>
      <c r="BE31" s="340">
        <v>33.145048284089881</v>
      </c>
      <c r="BF31" s="340">
        <v>33.151371921564554</v>
      </c>
    </row>
    <row r="32" spans="21:58" ht="18" customHeight="1">
      <c r="U32" s="601"/>
      <c r="V32" s="601"/>
      <c r="W32" s="610"/>
      <c r="X32" s="167" t="s">
        <v>177</v>
      </c>
      <c r="Y32" s="241" t="s">
        <v>178</v>
      </c>
      <c r="Z32" s="392" t="s">
        <v>297</v>
      </c>
      <c r="AA32" s="340">
        <v>36.418635000000002</v>
      </c>
      <c r="AB32" s="340">
        <v>36.418635000000002</v>
      </c>
      <c r="AC32" s="340">
        <v>36.418634999999995</v>
      </c>
      <c r="AD32" s="340">
        <v>36.418634999999995</v>
      </c>
      <c r="AE32" s="340">
        <v>36.418635000000002</v>
      </c>
      <c r="AF32" s="340">
        <v>36.418635000000002</v>
      </c>
      <c r="AG32" s="340">
        <v>36.418634999999995</v>
      </c>
      <c r="AH32" s="340">
        <v>36.418635000000002</v>
      </c>
      <c r="AI32" s="340">
        <v>36.418635000000002</v>
      </c>
      <c r="AJ32" s="340">
        <v>36.418634999999995</v>
      </c>
      <c r="AK32" s="340">
        <v>36.700000000000003</v>
      </c>
      <c r="AL32" s="340">
        <v>36.700000000000003</v>
      </c>
      <c r="AM32" s="340">
        <v>36.70000000000001</v>
      </c>
      <c r="AN32" s="340">
        <v>36.699999999999996</v>
      </c>
      <c r="AO32" s="340">
        <v>36.699999999999996</v>
      </c>
      <c r="AP32" s="340">
        <v>36.700000000000003</v>
      </c>
      <c r="AQ32" s="340">
        <v>36.700000000000003</v>
      </c>
      <c r="AR32" s="340">
        <v>36.700000000000003</v>
      </c>
      <c r="AS32" s="340">
        <v>36.699999999999996</v>
      </c>
      <c r="AT32" s="340">
        <v>36.700000000000003</v>
      </c>
      <c r="AU32" s="340">
        <v>36.700000000000003</v>
      </c>
      <c r="AV32" s="340">
        <v>36.700000000000003</v>
      </c>
      <c r="AW32" s="340">
        <v>36.700000000000003</v>
      </c>
      <c r="AX32" s="340">
        <v>36.326416409643144</v>
      </c>
      <c r="AY32" s="340">
        <v>36.284527800508691</v>
      </c>
      <c r="AZ32" s="340">
        <v>36.231430256877296</v>
      </c>
      <c r="BA32" s="340">
        <v>36.278612937529282</v>
      </c>
      <c r="BB32" s="340">
        <v>36.35071767281223</v>
      </c>
      <c r="BC32" s="340">
        <v>36.365329137865395</v>
      </c>
      <c r="BD32" s="340">
        <v>36.323347749888413</v>
      </c>
      <c r="BE32" s="340">
        <v>36.274840285892139</v>
      </c>
      <c r="BF32" s="340">
        <v>36.340045539380185</v>
      </c>
    </row>
    <row r="33" spans="21:58" ht="18" customHeight="1">
      <c r="U33" s="601"/>
      <c r="V33" s="601"/>
      <c r="W33" s="610"/>
      <c r="X33" s="167" t="s">
        <v>179</v>
      </c>
      <c r="Y33" s="241" t="s">
        <v>180</v>
      </c>
      <c r="Z33" s="392" t="s">
        <v>297</v>
      </c>
      <c r="AA33" s="340">
        <v>36.781744553621323</v>
      </c>
      <c r="AB33" s="340">
        <v>36.777181715926083</v>
      </c>
      <c r="AC33" s="340">
        <v>36.777553462819036</v>
      </c>
      <c r="AD33" s="340">
        <v>36.782116782943945</v>
      </c>
      <c r="AE33" s="340">
        <v>36.780795757776573</v>
      </c>
      <c r="AF33" s="340">
        <v>36.79380582683968</v>
      </c>
      <c r="AG33" s="340">
        <v>36.788322571833383</v>
      </c>
      <c r="AH33" s="340">
        <v>36.784102252236828</v>
      </c>
      <c r="AI33" s="340">
        <v>36.756691110285011</v>
      </c>
      <c r="AJ33" s="340">
        <v>36.782986660496178</v>
      </c>
      <c r="AK33" s="340">
        <v>36.758465497850636</v>
      </c>
      <c r="AL33" s="340">
        <v>36.754054906833289</v>
      </c>
      <c r="AM33" s="340">
        <v>36.752593754333432</v>
      </c>
      <c r="AN33" s="340">
        <v>36.746756410839481</v>
      </c>
      <c r="AO33" s="340">
        <v>36.742647190656967</v>
      </c>
      <c r="AP33" s="340">
        <v>36.740013009713692</v>
      </c>
      <c r="AQ33" s="340">
        <v>36.735815035417104</v>
      </c>
      <c r="AR33" s="340">
        <v>36.735098247223377</v>
      </c>
      <c r="AS33" s="340">
        <v>36.725843624509146</v>
      </c>
      <c r="AT33" s="340">
        <v>36.724758820022956</v>
      </c>
      <c r="AU33" s="340">
        <v>36.731216063225041</v>
      </c>
      <c r="AV33" s="340">
        <v>36.733323063833069</v>
      </c>
      <c r="AW33" s="340">
        <v>36.735084274482858</v>
      </c>
      <c r="AX33" s="340">
        <v>36.494518065217392</v>
      </c>
      <c r="AY33" s="340">
        <v>36.494518065217392</v>
      </c>
      <c r="AZ33" s="340">
        <v>36.494518065217392</v>
      </c>
      <c r="BA33" s="340">
        <v>36.494518065217392</v>
      </c>
      <c r="BB33" s="340">
        <v>36.494518065217392</v>
      </c>
      <c r="BC33" s="340">
        <v>36.494518065217392</v>
      </c>
      <c r="BD33" s="340">
        <v>36.494518065217392</v>
      </c>
      <c r="BE33" s="340">
        <v>36.494518065217392</v>
      </c>
      <c r="BF33" s="340">
        <v>36.494518065217392</v>
      </c>
    </row>
    <row r="34" spans="21:58" ht="18" customHeight="1">
      <c r="U34" s="601"/>
      <c r="V34" s="601"/>
      <c r="W34" s="610"/>
      <c r="X34" s="243" t="s">
        <v>300</v>
      </c>
      <c r="Y34" s="613" t="s">
        <v>183</v>
      </c>
      <c r="Z34" s="392" t="s">
        <v>297</v>
      </c>
      <c r="AA34" s="340">
        <v>38.114902428723028</v>
      </c>
      <c r="AB34" s="340">
        <v>38.106167927710842</v>
      </c>
      <c r="AC34" s="340">
        <v>38.099998918235286</v>
      </c>
      <c r="AD34" s="340">
        <v>38.118556224137933</v>
      </c>
      <c r="AE34" s="340">
        <v>38.124450375000002</v>
      </c>
      <c r="AF34" s="340">
        <v>38.088821915730335</v>
      </c>
      <c r="AG34" s="340">
        <v>38.10029827752809</v>
      </c>
      <c r="AH34" s="340">
        <v>38.155752726666663</v>
      </c>
      <c r="AI34" s="340">
        <v>38.120888888888913</v>
      </c>
      <c r="AJ34" s="340">
        <v>38.127177777777774</v>
      </c>
      <c r="AK34" s="340">
        <v>38.184162790697677</v>
      </c>
      <c r="AL34" s="340">
        <v>38.203614457831328</v>
      </c>
      <c r="AM34" s="340">
        <v>38.037037037037038</v>
      </c>
      <c r="AN34" s="340">
        <v>37.996185178861893</v>
      </c>
      <c r="AO34" s="340">
        <v>37.765180411666286</v>
      </c>
      <c r="AP34" s="340">
        <v>37.762503415531526</v>
      </c>
      <c r="AQ34" s="340">
        <v>37.855497998911197</v>
      </c>
      <c r="AR34" s="340">
        <v>37.957984030302001</v>
      </c>
      <c r="AS34" s="340">
        <v>37.944810991286097</v>
      </c>
      <c r="AT34" s="340">
        <v>37.917853373113942</v>
      </c>
      <c r="AU34" s="340">
        <v>38.063633267630031</v>
      </c>
      <c r="AV34" s="340">
        <v>37.956012902005554</v>
      </c>
      <c r="AW34" s="340">
        <v>37.938322212442507</v>
      </c>
      <c r="AX34" s="340">
        <v>38.041820628985519</v>
      </c>
      <c r="AY34" s="340">
        <v>38.041820628985519</v>
      </c>
      <c r="AZ34" s="340">
        <v>38.041820628985519</v>
      </c>
      <c r="BA34" s="340">
        <v>38.041820628985519</v>
      </c>
      <c r="BB34" s="340">
        <v>38.041820628985519</v>
      </c>
      <c r="BC34" s="340">
        <v>38.041820628985519</v>
      </c>
      <c r="BD34" s="340">
        <v>38.041820628985519</v>
      </c>
      <c r="BE34" s="340">
        <v>38.041820628985519</v>
      </c>
      <c r="BF34" s="340">
        <v>38.041820628985519</v>
      </c>
    </row>
    <row r="35" spans="21:58" ht="18" customHeight="1">
      <c r="U35" s="601"/>
      <c r="V35" s="601"/>
      <c r="W35" s="610"/>
      <c r="X35" s="243" t="s">
        <v>301</v>
      </c>
      <c r="Y35" s="614"/>
      <c r="Z35" s="392" t="s">
        <v>297</v>
      </c>
      <c r="AA35" s="340">
        <v>38.114902428723028</v>
      </c>
      <c r="AB35" s="340">
        <v>38.106167927710842</v>
      </c>
      <c r="AC35" s="340">
        <v>38.099998918235286</v>
      </c>
      <c r="AD35" s="340">
        <v>38.118556224137933</v>
      </c>
      <c r="AE35" s="340">
        <v>38.124450375000002</v>
      </c>
      <c r="AF35" s="340">
        <v>38.088821915730335</v>
      </c>
      <c r="AG35" s="340">
        <v>38.10029827752809</v>
      </c>
      <c r="AH35" s="340">
        <v>38.155752726666663</v>
      </c>
      <c r="AI35" s="340">
        <v>38.120888888888913</v>
      </c>
      <c r="AJ35" s="340">
        <v>38.127177777777774</v>
      </c>
      <c r="AK35" s="340">
        <v>38.184162790697677</v>
      </c>
      <c r="AL35" s="340">
        <v>38.203614457831328</v>
      </c>
      <c r="AM35" s="340">
        <v>38.037037037037038</v>
      </c>
      <c r="AN35" s="340">
        <v>37.996185178861893</v>
      </c>
      <c r="AO35" s="340">
        <v>37.765180411666286</v>
      </c>
      <c r="AP35" s="340">
        <v>37.762503415531526</v>
      </c>
      <c r="AQ35" s="340">
        <v>37.853960355410024</v>
      </c>
      <c r="AR35" s="340">
        <v>37.955993646130153</v>
      </c>
      <c r="AS35" s="340">
        <v>37.942699473020866</v>
      </c>
      <c r="AT35" s="340">
        <v>37.915045049462982</v>
      </c>
      <c r="AU35" s="340">
        <v>38.060786409411854</v>
      </c>
      <c r="AV35" s="340">
        <v>37.952929368721371</v>
      </c>
      <c r="AW35" s="340">
        <v>37.935267571612378</v>
      </c>
      <c r="AX35" s="340">
        <v>38.038371103413432</v>
      </c>
      <c r="AY35" s="340">
        <v>38.03629200886926</v>
      </c>
      <c r="AZ35" s="340">
        <v>38.035910072147423</v>
      </c>
      <c r="BA35" s="340">
        <v>38.036453778446109</v>
      </c>
      <c r="BB35" s="340">
        <v>38.036591529207072</v>
      </c>
      <c r="BC35" s="340">
        <v>38.036769581938913</v>
      </c>
      <c r="BD35" s="340">
        <v>38.036244189139303</v>
      </c>
      <c r="BE35" s="340">
        <v>38.03616591379641</v>
      </c>
      <c r="BF35" s="340">
        <v>38.041134293279356</v>
      </c>
    </row>
    <row r="36" spans="21:58" ht="18" customHeight="1">
      <c r="U36" s="601"/>
      <c r="V36" s="601"/>
      <c r="W36" s="610"/>
      <c r="X36" s="167" t="s">
        <v>185</v>
      </c>
      <c r="Y36" s="241" t="s">
        <v>186</v>
      </c>
      <c r="Z36" s="392" t="s">
        <v>297</v>
      </c>
      <c r="AA36" s="340">
        <v>39.74285117647058</v>
      </c>
      <c r="AB36" s="340">
        <v>39.809335500000003</v>
      </c>
      <c r="AC36" s="340">
        <v>39.706079599999995</v>
      </c>
      <c r="AD36" s="340">
        <v>39.668056312499999</v>
      </c>
      <c r="AE36" s="340">
        <v>39.555556218749999</v>
      </c>
      <c r="AF36" s="340">
        <v>39.60788184375</v>
      </c>
      <c r="AG36" s="340">
        <v>39.448288687499996</v>
      </c>
      <c r="AH36" s="340">
        <v>39.399102599999999</v>
      </c>
      <c r="AI36" s="340">
        <v>39.475333333333325</v>
      </c>
      <c r="AJ36" s="340">
        <v>39.43571428571429</v>
      </c>
      <c r="AK36" s="340">
        <v>39.332307692307694</v>
      </c>
      <c r="AL36" s="340">
        <v>39.424545454545459</v>
      </c>
      <c r="AM36" s="340">
        <v>39.625</v>
      </c>
      <c r="AN36" s="340">
        <v>39.154624970469854</v>
      </c>
      <c r="AO36" s="340">
        <v>39.265583188025659</v>
      </c>
      <c r="AP36" s="340">
        <v>39.084256468935067</v>
      </c>
      <c r="AQ36" s="340">
        <v>39.967740750768137</v>
      </c>
      <c r="AR36" s="340">
        <v>40.049194024269433</v>
      </c>
      <c r="AS36" s="340">
        <v>39.875009268139216</v>
      </c>
      <c r="AT36" s="340">
        <v>39.928064793553702</v>
      </c>
      <c r="AU36" s="340">
        <v>39.919514675967577</v>
      </c>
      <c r="AV36" s="340">
        <v>39.77577911209017</v>
      </c>
      <c r="AW36" s="340">
        <v>39.755016223934696</v>
      </c>
      <c r="AX36" s="340">
        <v>38.902059373913055</v>
      </c>
      <c r="AY36" s="340">
        <v>38.902059373913055</v>
      </c>
      <c r="AZ36" s="340">
        <v>38.902059373913055</v>
      </c>
      <c r="BA36" s="340">
        <v>38.902059373913055</v>
      </c>
      <c r="BB36" s="340">
        <v>38.902059373913055</v>
      </c>
      <c r="BC36" s="340">
        <v>38.902059373913055</v>
      </c>
      <c r="BD36" s="340">
        <v>38.902059373913055</v>
      </c>
      <c r="BE36" s="340">
        <v>38.902059373913055</v>
      </c>
      <c r="BF36" s="340">
        <v>38.902059373913055</v>
      </c>
    </row>
    <row r="37" spans="21:58" ht="18" customHeight="1">
      <c r="U37" s="601"/>
      <c r="V37" s="601"/>
      <c r="W37" s="610"/>
      <c r="X37" s="167" t="s">
        <v>187</v>
      </c>
      <c r="Y37" s="241" t="s">
        <v>188</v>
      </c>
      <c r="Z37" s="392" t="s">
        <v>297</v>
      </c>
      <c r="AA37" s="340">
        <v>40.220698615340964</v>
      </c>
      <c r="AB37" s="340">
        <v>40.345689222292194</v>
      </c>
      <c r="AC37" s="340">
        <v>40.216589303490046</v>
      </c>
      <c r="AD37" s="340">
        <v>40.32174207990915</v>
      </c>
      <c r="AE37" s="340">
        <v>40.340181339785175</v>
      </c>
      <c r="AF37" s="340">
        <v>40.294129468926528</v>
      </c>
      <c r="AG37" s="340">
        <v>40.354851350456514</v>
      </c>
      <c r="AH37" s="340">
        <v>40.418450380492096</v>
      </c>
      <c r="AI37" s="340">
        <v>40.335431018250105</v>
      </c>
      <c r="AJ37" s="340">
        <v>40.34667344007687</v>
      </c>
      <c r="AK37" s="340">
        <v>40.345190235993584</v>
      </c>
      <c r="AL37" s="340">
        <v>40.401386179172775</v>
      </c>
      <c r="AM37" s="340">
        <v>40.335614961483678</v>
      </c>
      <c r="AN37" s="340">
        <v>40.414632699453101</v>
      </c>
      <c r="AO37" s="340">
        <v>40.375391517400296</v>
      </c>
      <c r="AP37" s="340">
        <v>40.34035035847841</v>
      </c>
      <c r="AQ37" s="340">
        <v>40.391674286276348</v>
      </c>
      <c r="AR37" s="340">
        <v>40.24457922518198</v>
      </c>
      <c r="AS37" s="340">
        <v>40.299981248817559</v>
      </c>
      <c r="AT37" s="340">
        <v>40.44128922721174</v>
      </c>
      <c r="AU37" s="340">
        <v>40.379277867754439</v>
      </c>
      <c r="AV37" s="340">
        <v>39.991576212267631</v>
      </c>
      <c r="AW37" s="340">
        <v>40.636999955679457</v>
      </c>
      <c r="AX37" s="340">
        <v>41.200894325714415</v>
      </c>
      <c r="AY37" s="340">
        <v>40.918633500684514</v>
      </c>
      <c r="AZ37" s="340">
        <v>41.367930778867084</v>
      </c>
      <c r="BA37" s="340">
        <v>40.992577526393823</v>
      </c>
      <c r="BB37" s="340">
        <v>40.999574544956069</v>
      </c>
      <c r="BC37" s="340">
        <v>41.059208497136041</v>
      </c>
      <c r="BD37" s="340">
        <v>41.046477993290253</v>
      </c>
      <c r="BE37" s="340">
        <v>41.061238846230189</v>
      </c>
      <c r="BF37" s="340">
        <v>41.014444954163928</v>
      </c>
    </row>
    <row r="38" spans="21:58" ht="18" customHeight="1">
      <c r="U38" s="601"/>
      <c r="V38" s="601"/>
      <c r="W38" s="610"/>
      <c r="X38" s="244" t="s">
        <v>189</v>
      </c>
      <c r="Y38" s="241" t="s">
        <v>190</v>
      </c>
      <c r="Z38" s="392" t="s">
        <v>297</v>
      </c>
      <c r="AA38" s="340">
        <v>40.186080000000004</v>
      </c>
      <c r="AB38" s="340">
        <v>40.186080000000004</v>
      </c>
      <c r="AC38" s="340">
        <v>40.186080000000004</v>
      </c>
      <c r="AD38" s="340">
        <v>40.186080000000004</v>
      </c>
      <c r="AE38" s="340">
        <v>40.186080000000004</v>
      </c>
      <c r="AF38" s="340">
        <v>40.186080000000004</v>
      </c>
      <c r="AG38" s="340">
        <v>40.186080000000004</v>
      </c>
      <c r="AH38" s="340">
        <v>40.186080000000004</v>
      </c>
      <c r="AI38" s="340">
        <v>40.186080000000004</v>
      </c>
      <c r="AJ38" s="340">
        <v>40.186080000000004</v>
      </c>
      <c r="AK38" s="340">
        <v>40.4</v>
      </c>
      <c r="AL38" s="340">
        <v>40.4</v>
      </c>
      <c r="AM38" s="340">
        <v>40.4</v>
      </c>
      <c r="AN38" s="340">
        <v>40.4</v>
      </c>
      <c r="AO38" s="340">
        <v>40.4</v>
      </c>
      <c r="AP38" s="340">
        <v>40.4</v>
      </c>
      <c r="AQ38" s="340">
        <v>40.4</v>
      </c>
      <c r="AR38" s="340">
        <v>40.4</v>
      </c>
      <c r="AS38" s="340">
        <v>40.4</v>
      </c>
      <c r="AT38" s="340">
        <v>40.4</v>
      </c>
      <c r="AU38" s="340">
        <v>40.4</v>
      </c>
      <c r="AV38" s="340">
        <v>40.4</v>
      </c>
      <c r="AW38" s="340">
        <v>40.4</v>
      </c>
      <c r="AX38" s="340">
        <v>40.4</v>
      </c>
      <c r="AY38" s="340">
        <v>40.4</v>
      </c>
      <c r="AZ38" s="340">
        <v>40.4</v>
      </c>
      <c r="BA38" s="340">
        <v>40.4</v>
      </c>
      <c r="BB38" s="340">
        <v>40.4</v>
      </c>
      <c r="BC38" s="340">
        <v>40.4</v>
      </c>
      <c r="BD38" s="340">
        <v>40.4</v>
      </c>
      <c r="BE38" s="340">
        <v>40.4</v>
      </c>
      <c r="BF38" s="340">
        <v>40.4</v>
      </c>
    </row>
    <row r="39" spans="21:58" ht="18" customHeight="1">
      <c r="U39" s="601"/>
      <c r="V39" s="601"/>
      <c r="W39" s="610"/>
      <c r="X39" s="244" t="s">
        <v>191</v>
      </c>
      <c r="Y39" s="241" t="s">
        <v>192</v>
      </c>
      <c r="Z39" s="392" t="s">
        <v>297</v>
      </c>
      <c r="AA39" s="340">
        <v>40.220698615340964</v>
      </c>
      <c r="AB39" s="340">
        <v>40.345689222292194</v>
      </c>
      <c r="AC39" s="340">
        <v>40.216589303490046</v>
      </c>
      <c r="AD39" s="340">
        <v>40.32174207990915</v>
      </c>
      <c r="AE39" s="340">
        <v>40.340181339785175</v>
      </c>
      <c r="AF39" s="340">
        <v>40.294129468926528</v>
      </c>
      <c r="AG39" s="340">
        <v>40.354851350456514</v>
      </c>
      <c r="AH39" s="340">
        <v>40.418450380492096</v>
      </c>
      <c r="AI39" s="340">
        <v>40.335431018250105</v>
      </c>
      <c r="AJ39" s="340">
        <v>40.34667344007687</v>
      </c>
      <c r="AK39" s="340">
        <v>40.345190235993584</v>
      </c>
      <c r="AL39" s="340">
        <v>40.401386179172775</v>
      </c>
      <c r="AM39" s="340">
        <v>40.335614961483678</v>
      </c>
      <c r="AN39" s="340">
        <v>40.414632699453101</v>
      </c>
      <c r="AO39" s="340">
        <v>40.375391517400296</v>
      </c>
      <c r="AP39" s="340">
        <v>40.34035035847841</v>
      </c>
      <c r="AQ39" s="340">
        <v>40.391674286276348</v>
      </c>
      <c r="AR39" s="340">
        <v>40.24457922518198</v>
      </c>
      <c r="AS39" s="340">
        <v>40.299981248817559</v>
      </c>
      <c r="AT39" s="340">
        <v>40.44128922721174</v>
      </c>
      <c r="AU39" s="340">
        <v>40.379277867754439</v>
      </c>
      <c r="AV39" s="340">
        <v>39.991576212267631</v>
      </c>
      <c r="AW39" s="340">
        <v>40.636999955679457</v>
      </c>
      <c r="AX39" s="340">
        <v>41.200894325714415</v>
      </c>
      <c r="AY39" s="340">
        <v>40.918633500684514</v>
      </c>
      <c r="AZ39" s="340">
        <v>41.367930778867084</v>
      </c>
      <c r="BA39" s="340">
        <v>40.992577526393823</v>
      </c>
      <c r="BB39" s="340">
        <v>40.999574544956069</v>
      </c>
      <c r="BC39" s="340">
        <v>41.059208497136041</v>
      </c>
      <c r="BD39" s="340">
        <v>41.046477993290253</v>
      </c>
      <c r="BE39" s="340">
        <v>41.061238846230189</v>
      </c>
      <c r="BF39" s="340">
        <v>41.014444954163928</v>
      </c>
    </row>
    <row r="40" spans="21:58" ht="18" customHeight="1">
      <c r="U40" s="601"/>
      <c r="V40" s="601"/>
      <c r="W40" s="610"/>
      <c r="X40" s="244" t="s">
        <v>193</v>
      </c>
      <c r="Y40" s="241" t="s">
        <v>194</v>
      </c>
      <c r="Z40" s="392" t="s">
        <v>297</v>
      </c>
      <c r="AA40" s="340">
        <v>41.061016128361963</v>
      </c>
      <c r="AB40" s="340">
        <v>40.916579207483394</v>
      </c>
      <c r="AC40" s="340">
        <v>41.035590052691603</v>
      </c>
      <c r="AD40" s="340">
        <v>41.066131995721371</v>
      </c>
      <c r="AE40" s="340">
        <v>41.042507674845034</v>
      </c>
      <c r="AF40" s="340">
        <v>41.123757904384711</v>
      </c>
      <c r="AG40" s="340">
        <v>41.174682553908276</v>
      </c>
      <c r="AH40" s="340">
        <v>41.137897789768189</v>
      </c>
      <c r="AI40" s="340">
        <v>41.278891670045546</v>
      </c>
      <c r="AJ40" s="340">
        <v>41.318041147909426</v>
      </c>
      <c r="AK40" s="340">
        <v>41.331851947429023</v>
      </c>
      <c r="AL40" s="340">
        <v>41.240099732485866</v>
      </c>
      <c r="AM40" s="340">
        <v>41.216595935398054</v>
      </c>
      <c r="AN40" s="340">
        <v>41.062997226827775</v>
      </c>
      <c r="AO40" s="340">
        <v>41.192194590740343</v>
      </c>
      <c r="AP40" s="340">
        <v>41.186861184784064</v>
      </c>
      <c r="AQ40" s="340">
        <v>41.235776221396897</v>
      </c>
      <c r="AR40" s="340">
        <v>41.20971057563105</v>
      </c>
      <c r="AS40" s="340">
        <v>41.212181600995777</v>
      </c>
      <c r="AT40" s="340">
        <v>41.226275911118222</v>
      </c>
      <c r="AU40" s="340">
        <v>41.325235152697935</v>
      </c>
      <c r="AV40" s="340">
        <v>41.237964026945114</v>
      </c>
      <c r="AW40" s="340">
        <v>41.155973577370844</v>
      </c>
      <c r="AX40" s="340">
        <v>41.155999999999999</v>
      </c>
      <c r="AY40" s="340">
        <v>41.43</v>
      </c>
      <c r="AZ40" s="340">
        <v>40.97</v>
      </c>
      <c r="BA40" s="340">
        <v>41.490445705305163</v>
      </c>
      <c r="BB40" s="340">
        <v>41.571836543257305</v>
      </c>
      <c r="BC40" s="340">
        <v>41.603635601964172</v>
      </c>
      <c r="BD40" s="340">
        <v>41.699228766115716</v>
      </c>
      <c r="BE40" s="340">
        <v>41.649110251403108</v>
      </c>
      <c r="BF40" s="340">
        <v>41.593482894699129</v>
      </c>
    </row>
    <row r="41" spans="21:58" ht="18" customHeight="1">
      <c r="U41" s="601"/>
      <c r="V41" s="601"/>
      <c r="W41" s="609" t="s">
        <v>195</v>
      </c>
      <c r="X41" s="167" t="s">
        <v>196</v>
      </c>
      <c r="Y41" s="241" t="s">
        <v>197</v>
      </c>
      <c r="Z41" s="392" t="s">
        <v>297</v>
      </c>
      <c r="AA41" s="340">
        <v>40.186080000000004</v>
      </c>
      <c r="AB41" s="340">
        <v>40.186080000000004</v>
      </c>
      <c r="AC41" s="340">
        <v>40.186080000000004</v>
      </c>
      <c r="AD41" s="340">
        <v>40.186080000000004</v>
      </c>
      <c r="AE41" s="340">
        <v>40.186080000000004</v>
      </c>
      <c r="AF41" s="340">
        <v>40.186080000000004</v>
      </c>
      <c r="AG41" s="340">
        <v>40.186080000000004</v>
      </c>
      <c r="AH41" s="340">
        <v>40.186080000000004</v>
      </c>
      <c r="AI41" s="340">
        <v>40.186080000000004</v>
      </c>
      <c r="AJ41" s="340">
        <v>40.186080000000004</v>
      </c>
      <c r="AK41" s="340">
        <v>40.200000000000003</v>
      </c>
      <c r="AL41" s="340">
        <v>40.200000000000003</v>
      </c>
      <c r="AM41" s="340">
        <v>40.200000000000003</v>
      </c>
      <c r="AN41" s="340">
        <v>40.200000000000003</v>
      </c>
      <c r="AO41" s="340">
        <v>40.200000000000003</v>
      </c>
      <c r="AP41" s="340">
        <v>40.200000000000003</v>
      </c>
      <c r="AQ41" s="340">
        <v>40.200000000000003</v>
      </c>
      <c r="AR41" s="340">
        <v>40.200000000000003</v>
      </c>
      <c r="AS41" s="340">
        <v>40.200000000000003</v>
      </c>
      <c r="AT41" s="340">
        <v>40.200000000000003</v>
      </c>
      <c r="AU41" s="340">
        <v>40.200000000000003</v>
      </c>
      <c r="AV41" s="340">
        <v>40.200000000000003</v>
      </c>
      <c r="AW41" s="340">
        <v>40.200000000000003</v>
      </c>
      <c r="AX41" s="340">
        <v>40.200000000000003</v>
      </c>
      <c r="AY41" s="340">
        <v>40.200000000000003</v>
      </c>
      <c r="AZ41" s="340">
        <v>40.200000000000003</v>
      </c>
      <c r="BA41" s="340">
        <v>40.200000000000003</v>
      </c>
      <c r="BB41" s="340">
        <v>40.200000000000003</v>
      </c>
      <c r="BC41" s="340">
        <v>40.200000000000003</v>
      </c>
      <c r="BD41" s="340">
        <v>40.200000000000003</v>
      </c>
      <c r="BE41" s="340">
        <v>40.200000000000003</v>
      </c>
      <c r="BF41" s="340">
        <v>40.200000000000003</v>
      </c>
    </row>
    <row r="42" spans="21:58" ht="18" customHeight="1">
      <c r="U42" s="601"/>
      <c r="V42" s="601"/>
      <c r="W42" s="609"/>
      <c r="X42" s="167" t="s">
        <v>198</v>
      </c>
      <c r="Y42" s="241" t="s">
        <v>199</v>
      </c>
      <c r="Z42" s="392" t="s">
        <v>294</v>
      </c>
      <c r="AA42" s="340">
        <v>39.239705966186307</v>
      </c>
      <c r="AB42" s="340">
        <v>39.361648021748486</v>
      </c>
      <c r="AC42" s="340">
        <v>39.235696881453705</v>
      </c>
      <c r="AD42" s="340">
        <v>39.338284956008927</v>
      </c>
      <c r="AE42" s="340">
        <v>39.3562744778392</v>
      </c>
      <c r="AF42" s="340">
        <v>39.311345823342954</v>
      </c>
      <c r="AG42" s="340">
        <v>39.37058668337221</v>
      </c>
      <c r="AH42" s="340">
        <v>39.432634517553268</v>
      </c>
      <c r="AI42" s="340">
        <v>39.351640017804982</v>
      </c>
      <c r="AJ42" s="340">
        <v>39.362608234221341</v>
      </c>
      <c r="AK42" s="340">
        <v>39.361161205847402</v>
      </c>
      <c r="AL42" s="340">
        <v>39.415986516266123</v>
      </c>
      <c r="AM42" s="340">
        <v>39.351819474618225</v>
      </c>
      <c r="AN42" s="340">
        <v>39.428909950685956</v>
      </c>
      <c r="AO42" s="340">
        <v>39.390625870634437</v>
      </c>
      <c r="AP42" s="340">
        <v>39.35643937412528</v>
      </c>
      <c r="AQ42" s="340">
        <v>39.406511498806196</v>
      </c>
      <c r="AR42" s="340">
        <v>39.263004122128763</v>
      </c>
      <c r="AS42" s="340">
        <v>39.317054876895185</v>
      </c>
      <c r="AT42" s="340">
        <v>39.454916319230968</v>
      </c>
      <c r="AU42" s="340">
        <v>39.394417431955553</v>
      </c>
      <c r="AV42" s="340">
        <v>39.016171914407451</v>
      </c>
      <c r="AW42" s="340">
        <v>39.645853615297035</v>
      </c>
      <c r="AX42" s="340">
        <v>40.195994464111628</v>
      </c>
      <c r="AY42" s="340">
        <v>39.920618049448308</v>
      </c>
      <c r="AZ42" s="340">
        <v>40.358956857431302</v>
      </c>
      <c r="BA42" s="340">
        <v>39.992758562335439</v>
      </c>
      <c r="BB42" s="340">
        <v>39.999584921908365</v>
      </c>
      <c r="BC42" s="340">
        <v>40.057764387449801</v>
      </c>
      <c r="BD42" s="340">
        <v>40.04534438369781</v>
      </c>
      <c r="BE42" s="340">
        <v>40.059745215834333</v>
      </c>
      <c r="BF42" s="340">
        <v>40.014092638208716</v>
      </c>
    </row>
    <row r="43" spans="21:58" ht="18" customHeight="1">
      <c r="U43" s="601"/>
      <c r="V43" s="601"/>
      <c r="W43" s="610"/>
      <c r="X43" s="167" t="s">
        <v>200</v>
      </c>
      <c r="Y43" s="241" t="s">
        <v>201</v>
      </c>
      <c r="Z43" s="392" t="s">
        <v>294</v>
      </c>
      <c r="AA43" s="340">
        <v>35.581425000000003</v>
      </c>
      <c r="AB43" s="340">
        <v>35.581425000000003</v>
      </c>
      <c r="AC43" s="340">
        <v>35.581425000000003</v>
      </c>
      <c r="AD43" s="340">
        <v>35.581425000000003</v>
      </c>
      <c r="AE43" s="340">
        <v>35.581425000000003</v>
      </c>
      <c r="AF43" s="340">
        <v>35.581425000000003</v>
      </c>
      <c r="AG43" s="340">
        <v>35.581425000000003</v>
      </c>
      <c r="AH43" s="340">
        <v>35.581425000000003</v>
      </c>
      <c r="AI43" s="340">
        <v>35.581425000000003</v>
      </c>
      <c r="AJ43" s="340">
        <v>35.581425000000003</v>
      </c>
      <c r="AK43" s="340">
        <v>35.6</v>
      </c>
      <c r="AL43" s="340">
        <v>35.6</v>
      </c>
      <c r="AM43" s="340">
        <v>35.6</v>
      </c>
      <c r="AN43" s="340">
        <v>35.6</v>
      </c>
      <c r="AO43" s="340">
        <v>35.6</v>
      </c>
      <c r="AP43" s="340">
        <v>29.9</v>
      </c>
      <c r="AQ43" s="340">
        <v>29.9</v>
      </c>
      <c r="AR43" s="340">
        <v>29.9</v>
      </c>
      <c r="AS43" s="340">
        <v>29.9</v>
      </c>
      <c r="AT43" s="340">
        <v>29.9</v>
      </c>
      <c r="AU43" s="340">
        <v>29.9</v>
      </c>
      <c r="AV43" s="340">
        <v>29.9</v>
      </c>
      <c r="AW43" s="340">
        <v>29.9</v>
      </c>
      <c r="AX43" s="340">
        <v>33.293376922185708</v>
      </c>
      <c r="AY43" s="340">
        <v>33.293376922185708</v>
      </c>
      <c r="AZ43" s="340">
        <v>33.293376922185708</v>
      </c>
      <c r="BA43" s="340">
        <v>33.293376922185708</v>
      </c>
      <c r="BB43" s="340">
        <v>33.293376922185708</v>
      </c>
      <c r="BC43" s="340">
        <v>33.293376922185708</v>
      </c>
      <c r="BD43" s="340">
        <v>33.293376922185708</v>
      </c>
      <c r="BE43" s="340">
        <v>33.293376922185708</v>
      </c>
      <c r="BF43" s="340">
        <v>34.106075254253604</v>
      </c>
    </row>
    <row r="44" spans="21:58" ht="18" customHeight="1">
      <c r="U44" s="601"/>
      <c r="V44" s="601"/>
      <c r="W44" s="610"/>
      <c r="X44" s="167" t="s">
        <v>202</v>
      </c>
      <c r="Y44" s="241" t="s">
        <v>203</v>
      </c>
      <c r="Z44" s="392" t="s">
        <v>296</v>
      </c>
      <c r="AA44" s="340">
        <v>8.3720999999999997</v>
      </c>
      <c r="AB44" s="340">
        <v>8.3720999999999997</v>
      </c>
      <c r="AC44" s="340">
        <v>8.3720999999999997</v>
      </c>
      <c r="AD44" s="340">
        <v>8.3720999999999997</v>
      </c>
      <c r="AE44" s="340">
        <v>8.3720999999999997</v>
      </c>
      <c r="AF44" s="340">
        <v>8.3720999999999997</v>
      </c>
      <c r="AG44" s="340">
        <v>8.3720999999999997</v>
      </c>
      <c r="AH44" s="340">
        <v>8.3720999999999997</v>
      </c>
      <c r="AI44" s="340">
        <v>8.3720999999999997</v>
      </c>
      <c r="AJ44" s="340">
        <v>8.3720999999999997</v>
      </c>
      <c r="AK44" s="340">
        <v>8.41</v>
      </c>
      <c r="AL44" s="340">
        <v>8.41</v>
      </c>
      <c r="AM44" s="340">
        <v>8.41</v>
      </c>
      <c r="AN44" s="340">
        <v>8.41</v>
      </c>
      <c r="AO44" s="340">
        <v>8.41</v>
      </c>
      <c r="AP44" s="340">
        <v>8.41</v>
      </c>
      <c r="AQ44" s="340">
        <v>8.41</v>
      </c>
      <c r="AR44" s="340">
        <v>8.41</v>
      </c>
      <c r="AS44" s="340">
        <v>8.41</v>
      </c>
      <c r="AT44" s="340">
        <v>8.41</v>
      </c>
      <c r="AU44" s="340">
        <v>8.41</v>
      </c>
      <c r="AV44" s="340">
        <v>8.41</v>
      </c>
      <c r="AW44" s="340">
        <v>8.41</v>
      </c>
      <c r="AX44" s="340">
        <v>7.5403417190174498</v>
      </c>
      <c r="AY44" s="340">
        <v>7.5403417190174498</v>
      </c>
      <c r="AZ44" s="340">
        <v>7.5403417190174498</v>
      </c>
      <c r="BA44" s="340">
        <v>7.5403417190174498</v>
      </c>
      <c r="BB44" s="340">
        <v>7.5403417190174498</v>
      </c>
      <c r="BC44" s="340">
        <v>7.527950494881547</v>
      </c>
      <c r="BD44" s="340">
        <v>7.527950494881547</v>
      </c>
      <c r="BE44" s="340">
        <v>7.527950494881547</v>
      </c>
      <c r="BF44" s="340">
        <v>7.527950494881547</v>
      </c>
    </row>
    <row r="45" spans="21:58" ht="18" customHeight="1">
      <c r="U45" s="601"/>
      <c r="V45" s="601"/>
      <c r="W45" s="610"/>
      <c r="X45" s="167" t="s">
        <v>204</v>
      </c>
      <c r="Y45" s="241" t="s">
        <v>205</v>
      </c>
      <c r="Z45" s="392" t="s">
        <v>296</v>
      </c>
      <c r="AA45" s="340">
        <v>39.348870000000005</v>
      </c>
      <c r="AB45" s="340">
        <v>39.348870000000005</v>
      </c>
      <c r="AC45" s="340">
        <v>39.348870000000005</v>
      </c>
      <c r="AD45" s="340">
        <v>39.348870000000005</v>
      </c>
      <c r="AE45" s="340">
        <v>39.348870000000005</v>
      </c>
      <c r="AF45" s="340">
        <v>39.348870000000005</v>
      </c>
      <c r="AG45" s="340">
        <v>39.348870000000005</v>
      </c>
      <c r="AH45" s="340">
        <v>39.348870000000005</v>
      </c>
      <c r="AI45" s="340">
        <v>39.348870000000005</v>
      </c>
      <c r="AJ45" s="340">
        <v>39.348870000000005</v>
      </c>
      <c r="AK45" s="340">
        <v>44.9</v>
      </c>
      <c r="AL45" s="340">
        <v>44.9</v>
      </c>
      <c r="AM45" s="340">
        <v>44.9</v>
      </c>
      <c r="AN45" s="340">
        <v>44.9</v>
      </c>
      <c r="AO45" s="340">
        <v>44.9</v>
      </c>
      <c r="AP45" s="340">
        <v>44.9</v>
      </c>
      <c r="AQ45" s="340">
        <v>44.9</v>
      </c>
      <c r="AR45" s="340">
        <v>44.9</v>
      </c>
      <c r="AS45" s="340">
        <v>44.9</v>
      </c>
      <c r="AT45" s="340">
        <v>44.9</v>
      </c>
      <c r="AU45" s="340">
        <v>44.9</v>
      </c>
      <c r="AV45" s="340">
        <v>44.9</v>
      </c>
      <c r="AW45" s="340">
        <v>44.9</v>
      </c>
      <c r="AX45" s="340">
        <v>46.116938594842786</v>
      </c>
      <c r="AY45" s="340">
        <v>46.116938594842786</v>
      </c>
      <c r="AZ45" s="340">
        <v>46.116938594842786</v>
      </c>
      <c r="BA45" s="340">
        <v>46.116938594842786</v>
      </c>
      <c r="BB45" s="340">
        <v>46.116938594842786</v>
      </c>
      <c r="BC45" s="340">
        <v>46.116925731071873</v>
      </c>
      <c r="BD45" s="340">
        <v>46.116925731071873</v>
      </c>
      <c r="BE45" s="340">
        <v>46.116925731071873</v>
      </c>
      <c r="BF45" s="340">
        <v>46.116925731071873</v>
      </c>
    </row>
    <row r="46" spans="21:58" ht="18" customHeight="1">
      <c r="U46" s="602"/>
      <c r="V46" s="602"/>
      <c r="W46" s="610"/>
      <c r="X46" s="167" t="s">
        <v>206</v>
      </c>
      <c r="Y46" s="241" t="s">
        <v>207</v>
      </c>
      <c r="Z46" s="392" t="s">
        <v>295</v>
      </c>
      <c r="AA46" s="340">
        <v>50.531353959612147</v>
      </c>
      <c r="AB46" s="340">
        <v>50.549620078847255</v>
      </c>
      <c r="AC46" s="340">
        <v>50.56519744636612</v>
      </c>
      <c r="AD46" s="340">
        <v>50.593123193648346</v>
      </c>
      <c r="AE46" s="340">
        <v>50.590576755089209</v>
      </c>
      <c r="AF46" s="340">
        <v>50.628824521111241</v>
      </c>
      <c r="AG46" s="340">
        <v>50.634295974059071</v>
      </c>
      <c r="AH46" s="340">
        <v>50.659158493623082</v>
      </c>
      <c r="AI46" s="340">
        <v>50.681835130401296</v>
      </c>
      <c r="AJ46" s="340">
        <v>50.689652909357264</v>
      </c>
      <c r="AK46" s="340">
        <v>50.704009156960616</v>
      </c>
      <c r="AL46" s="340">
        <v>50.732325387469416</v>
      </c>
      <c r="AM46" s="340">
        <v>50.715978937608163</v>
      </c>
      <c r="AN46" s="340">
        <v>50.749448919821191</v>
      </c>
      <c r="AO46" s="340">
        <v>50.728935947007287</v>
      </c>
      <c r="AP46" s="340">
        <v>50.74681900754878</v>
      </c>
      <c r="AQ46" s="340">
        <v>50.741701965788174</v>
      </c>
      <c r="AR46" s="340">
        <v>50.725716651886636</v>
      </c>
      <c r="AS46" s="340">
        <v>50.728468576302973</v>
      </c>
      <c r="AT46" s="340">
        <v>50.720146999134997</v>
      </c>
      <c r="AU46" s="340">
        <v>50.773253658634658</v>
      </c>
      <c r="AV46" s="340">
        <v>50.764609847755956</v>
      </c>
      <c r="AW46" s="340">
        <v>50.775814192060331</v>
      </c>
      <c r="AX46" s="340">
        <v>50.07190243651101</v>
      </c>
      <c r="AY46" s="340">
        <v>50.086445425145378</v>
      </c>
      <c r="AZ46" s="340">
        <v>50.098895836933153</v>
      </c>
      <c r="BA46" s="340">
        <v>50.101337918689353</v>
      </c>
      <c r="BB46" s="340">
        <v>50.111585104380318</v>
      </c>
      <c r="BC46" s="340">
        <v>50.102274907566489</v>
      </c>
      <c r="BD46" s="340">
        <v>50.099066183667453</v>
      </c>
      <c r="BE46" s="340">
        <v>50.123143226574967</v>
      </c>
      <c r="BF46" s="340">
        <v>50.129058742107581</v>
      </c>
    </row>
    <row r="47" spans="21:58" ht="18" customHeight="1">
      <c r="U47" s="598" t="s">
        <v>208</v>
      </c>
      <c r="V47" s="605" t="s">
        <v>209</v>
      </c>
      <c r="W47" s="240" t="s">
        <v>210</v>
      </c>
      <c r="X47" s="403"/>
      <c r="Y47" s="241" t="s">
        <v>211</v>
      </c>
      <c r="Z47" s="392" t="s">
        <v>294</v>
      </c>
      <c r="AA47" s="340">
        <v>54.535092999410146</v>
      </c>
      <c r="AB47" s="340">
        <v>54.536678271332782</v>
      </c>
      <c r="AC47" s="340">
        <v>54.529223112573227</v>
      </c>
      <c r="AD47" s="340">
        <v>54.52717889464143</v>
      </c>
      <c r="AE47" s="340">
        <v>54.526747968672815</v>
      </c>
      <c r="AF47" s="340">
        <v>54.526121123207773</v>
      </c>
      <c r="AG47" s="340">
        <v>54.524842090199748</v>
      </c>
      <c r="AH47" s="340">
        <v>54.519582090679762</v>
      </c>
      <c r="AI47" s="340">
        <v>54.51927167967316</v>
      </c>
      <c r="AJ47" s="340">
        <v>54.515283791495122</v>
      </c>
      <c r="AK47" s="340">
        <v>54.515655599329307</v>
      </c>
      <c r="AL47" s="340">
        <v>54.514324570790862</v>
      </c>
      <c r="AM47" s="340">
        <v>54.513946641611092</v>
      </c>
      <c r="AN47" s="340">
        <v>54.511333305125937</v>
      </c>
      <c r="AO47" s="340">
        <v>54.506875818239649</v>
      </c>
      <c r="AP47" s="340">
        <v>54.506977434528032</v>
      </c>
      <c r="AQ47" s="340">
        <v>54.499858258929301</v>
      </c>
      <c r="AR47" s="340">
        <v>54.494556371371473</v>
      </c>
      <c r="AS47" s="340">
        <v>54.49584463156264</v>
      </c>
      <c r="AT47" s="340">
        <v>54.49162149498455</v>
      </c>
      <c r="AU47" s="340">
        <v>54.49078231306919</v>
      </c>
      <c r="AV47" s="340">
        <v>54.475145912911181</v>
      </c>
      <c r="AW47" s="340">
        <v>54.465854873441614</v>
      </c>
      <c r="AX47" s="340">
        <v>54.461766817183246</v>
      </c>
      <c r="AY47" s="340">
        <v>54.463546491191657</v>
      </c>
      <c r="AZ47" s="340">
        <v>54.461724952590508</v>
      </c>
      <c r="BA47" s="340">
        <v>54.461732140626964</v>
      </c>
      <c r="BB47" s="340">
        <v>54.464028787435041</v>
      </c>
      <c r="BC47" s="340">
        <v>54.704215287822791</v>
      </c>
      <c r="BD47" s="340">
        <v>54.713401401305603</v>
      </c>
      <c r="BE47" s="340">
        <v>54.728362890322217</v>
      </c>
      <c r="BF47" s="340">
        <v>54.725279742135243</v>
      </c>
    </row>
    <row r="48" spans="21:58" ht="18" customHeight="1">
      <c r="U48" s="601"/>
      <c r="V48" s="601"/>
      <c r="W48" s="240" t="s">
        <v>212</v>
      </c>
      <c r="X48" s="403"/>
      <c r="Y48" s="241" t="s">
        <v>213</v>
      </c>
      <c r="Z48" s="392" t="s">
        <v>296</v>
      </c>
      <c r="AA48" s="340">
        <v>42.093962817154718</v>
      </c>
      <c r="AB48" s="340">
        <v>42.225038412185917</v>
      </c>
      <c r="AC48" s="340">
        <v>42.243622069272085</v>
      </c>
      <c r="AD48" s="340">
        <v>42.32119967928233</v>
      </c>
      <c r="AE48" s="340">
        <v>42.212249499141009</v>
      </c>
      <c r="AF48" s="340">
        <v>42.387286678831352</v>
      </c>
      <c r="AG48" s="340">
        <v>42.564743822860841</v>
      </c>
      <c r="AH48" s="340">
        <v>42.751017743127512</v>
      </c>
      <c r="AI48" s="340">
        <v>42.759315949854496</v>
      </c>
      <c r="AJ48" s="340">
        <v>42.631258976914879</v>
      </c>
      <c r="AK48" s="340">
        <v>42.553613910435836</v>
      </c>
      <c r="AL48" s="340">
        <v>42.894953361881278</v>
      </c>
      <c r="AM48" s="340">
        <v>42.536128413826752</v>
      </c>
      <c r="AN48" s="340">
        <v>42.911451355746095</v>
      </c>
      <c r="AO48" s="340">
        <v>42.387916532899084</v>
      </c>
      <c r="AP48" s="340">
        <v>42.871322083569666</v>
      </c>
      <c r="AQ48" s="340">
        <v>43.569852064617685</v>
      </c>
      <c r="AR48" s="340">
        <v>44.612521393262945</v>
      </c>
      <c r="AS48" s="340">
        <v>44.707358508776267</v>
      </c>
      <c r="AT48" s="340">
        <v>44.836215458022039</v>
      </c>
      <c r="AU48" s="340">
        <v>44.670083518846972</v>
      </c>
      <c r="AV48" s="340">
        <v>44.743329146289192</v>
      </c>
      <c r="AW48" s="340">
        <v>44.753861894210075</v>
      </c>
      <c r="AX48" s="340">
        <v>39.624308593882311</v>
      </c>
      <c r="AY48" s="340">
        <v>39.624308593882311</v>
      </c>
      <c r="AZ48" s="340">
        <v>39.624308593882311</v>
      </c>
      <c r="BA48" s="340">
        <v>39.624308593882311</v>
      </c>
      <c r="BB48" s="340">
        <v>39.624308593882311</v>
      </c>
      <c r="BC48" s="340">
        <v>38.378321639711153</v>
      </c>
      <c r="BD48" s="340">
        <v>38.378321639711153</v>
      </c>
      <c r="BE48" s="340">
        <v>38.378321639711153</v>
      </c>
      <c r="BF48" s="340">
        <v>38.378321639711153</v>
      </c>
    </row>
    <row r="49" spans="21:58" ht="18" customHeight="1">
      <c r="U49" s="601"/>
      <c r="V49" s="601"/>
      <c r="W49" s="242" t="s">
        <v>214</v>
      </c>
      <c r="X49" s="403"/>
      <c r="Y49" s="241" t="s">
        <v>215</v>
      </c>
      <c r="Z49" s="392" t="s">
        <v>296</v>
      </c>
      <c r="AA49" s="340">
        <v>42.093962817154718</v>
      </c>
      <c r="AB49" s="340">
        <v>42.225038412185917</v>
      </c>
      <c r="AC49" s="340">
        <v>42.243622069272085</v>
      </c>
      <c r="AD49" s="340">
        <v>42.32119967928233</v>
      </c>
      <c r="AE49" s="340">
        <v>42.212249499141009</v>
      </c>
      <c r="AF49" s="340">
        <v>42.387286678831352</v>
      </c>
      <c r="AG49" s="340">
        <v>42.564743822860841</v>
      </c>
      <c r="AH49" s="340">
        <v>42.751017743127512</v>
      </c>
      <c r="AI49" s="340">
        <v>42.759315949854496</v>
      </c>
      <c r="AJ49" s="340">
        <v>42.631258976914879</v>
      </c>
      <c r="AK49" s="340">
        <v>42.553613910435836</v>
      </c>
      <c r="AL49" s="340">
        <v>42.894953361881278</v>
      </c>
      <c r="AM49" s="340">
        <v>42.536128413826752</v>
      </c>
      <c r="AN49" s="340">
        <v>42.911451355746095</v>
      </c>
      <c r="AO49" s="340">
        <v>42.387916532899084</v>
      </c>
      <c r="AP49" s="340">
        <v>42.871322083569666</v>
      </c>
      <c r="AQ49" s="340">
        <v>43.569852064617685</v>
      </c>
      <c r="AR49" s="340">
        <v>44.612521393262945</v>
      </c>
      <c r="AS49" s="340">
        <v>44.707358508776267</v>
      </c>
      <c r="AT49" s="340">
        <v>44.836215458022039</v>
      </c>
      <c r="AU49" s="340">
        <v>44.670083518846972</v>
      </c>
      <c r="AV49" s="340">
        <v>44.743329146289192</v>
      </c>
      <c r="AW49" s="340">
        <v>44.753861894210075</v>
      </c>
      <c r="AX49" s="340">
        <v>39.624308593882311</v>
      </c>
      <c r="AY49" s="340">
        <v>39.624308593882311</v>
      </c>
      <c r="AZ49" s="340">
        <v>39.624308593882311</v>
      </c>
      <c r="BA49" s="340">
        <v>39.624308593882311</v>
      </c>
      <c r="BB49" s="340">
        <v>39.624308593882311</v>
      </c>
      <c r="BC49" s="340">
        <v>38.378321639711153</v>
      </c>
      <c r="BD49" s="340">
        <v>38.378321639711153</v>
      </c>
      <c r="BE49" s="340">
        <v>38.378321639711153</v>
      </c>
      <c r="BF49" s="340">
        <v>38.378321639711153</v>
      </c>
    </row>
    <row r="50" spans="21:58" ht="18" customHeight="1">
      <c r="U50" s="601"/>
      <c r="V50" s="601"/>
      <c r="W50" s="242" t="s">
        <v>216</v>
      </c>
      <c r="X50" s="403"/>
      <c r="Y50" s="241" t="s">
        <v>217</v>
      </c>
      <c r="Z50" s="392" t="s">
        <v>296</v>
      </c>
      <c r="AA50" s="340">
        <v>36.000030000000002</v>
      </c>
      <c r="AB50" s="340">
        <v>36.000030000000002</v>
      </c>
      <c r="AC50" s="340">
        <v>36.000030000000002</v>
      </c>
      <c r="AD50" s="340">
        <v>36.000030000000002</v>
      </c>
      <c r="AE50" s="340">
        <v>36.000030000000002</v>
      </c>
      <c r="AF50" s="340">
        <v>36.000030000000002</v>
      </c>
      <c r="AG50" s="340">
        <v>36.000030000000002</v>
      </c>
      <c r="AH50" s="340">
        <v>36.000030000000002</v>
      </c>
      <c r="AI50" s="340">
        <v>36.000030000000002</v>
      </c>
      <c r="AJ50" s="340">
        <v>36.000030000000002</v>
      </c>
      <c r="AK50" s="340">
        <v>16.7</v>
      </c>
      <c r="AL50" s="340">
        <v>16.7</v>
      </c>
      <c r="AM50" s="340">
        <v>16.7</v>
      </c>
      <c r="AN50" s="340">
        <v>16.7</v>
      </c>
      <c r="AO50" s="340">
        <v>16.7</v>
      </c>
      <c r="AP50" s="340">
        <v>16.7</v>
      </c>
      <c r="AQ50" s="340">
        <v>16.7</v>
      </c>
      <c r="AR50" s="340">
        <v>16.7</v>
      </c>
      <c r="AS50" s="340">
        <v>16.7</v>
      </c>
      <c r="AT50" s="340">
        <v>16.7</v>
      </c>
      <c r="AU50" s="340">
        <v>16.7</v>
      </c>
      <c r="AV50" s="340">
        <v>16.7</v>
      </c>
      <c r="AW50" s="340">
        <v>16.7</v>
      </c>
      <c r="AX50" s="340">
        <v>15.099628066637925</v>
      </c>
      <c r="AY50" s="340">
        <v>15.099628066637925</v>
      </c>
      <c r="AZ50" s="340">
        <v>15.099628066637925</v>
      </c>
      <c r="BA50" s="340">
        <v>15.099628066637925</v>
      </c>
      <c r="BB50" s="340">
        <v>15.099628066637925</v>
      </c>
      <c r="BC50" s="340">
        <v>15.099628066637925</v>
      </c>
      <c r="BD50" s="340">
        <v>15.099628066637925</v>
      </c>
      <c r="BE50" s="340">
        <v>15.099628066637925</v>
      </c>
      <c r="BF50" s="340">
        <v>15.099628066637925</v>
      </c>
    </row>
    <row r="51" spans="21:58" ht="18" customHeight="1">
      <c r="U51" s="601"/>
      <c r="V51" s="602"/>
      <c r="W51" s="242" t="s">
        <v>218</v>
      </c>
      <c r="X51" s="403"/>
      <c r="Y51" s="241" t="s">
        <v>219</v>
      </c>
      <c r="Z51" s="392" t="s">
        <v>296</v>
      </c>
      <c r="AA51" s="340">
        <v>42.093962817154718</v>
      </c>
      <c r="AB51" s="340">
        <v>42.225038412185917</v>
      </c>
      <c r="AC51" s="340">
        <v>42.243622069272085</v>
      </c>
      <c r="AD51" s="340">
        <v>42.32119967928233</v>
      </c>
      <c r="AE51" s="340">
        <v>42.212249499141009</v>
      </c>
      <c r="AF51" s="340">
        <v>42.387286678831352</v>
      </c>
      <c r="AG51" s="340">
        <v>42.564743822860841</v>
      </c>
      <c r="AH51" s="340">
        <v>42.751017743127512</v>
      </c>
      <c r="AI51" s="340">
        <v>42.759315949854496</v>
      </c>
      <c r="AJ51" s="340">
        <v>42.631258976914879</v>
      </c>
      <c r="AK51" s="340">
        <v>42.553613910435836</v>
      </c>
      <c r="AL51" s="340">
        <v>42.894953361881278</v>
      </c>
      <c r="AM51" s="340">
        <v>42.536128413826752</v>
      </c>
      <c r="AN51" s="340">
        <v>42.911451355746095</v>
      </c>
      <c r="AO51" s="340">
        <v>42.387916532899084</v>
      </c>
      <c r="AP51" s="340">
        <v>42.871322083569666</v>
      </c>
      <c r="AQ51" s="340">
        <v>43.569852064617685</v>
      </c>
      <c r="AR51" s="340">
        <v>44.612521393262945</v>
      </c>
      <c r="AS51" s="340">
        <v>44.707358508776267</v>
      </c>
      <c r="AT51" s="340">
        <v>44.836215458022039</v>
      </c>
      <c r="AU51" s="340">
        <v>44.670083518846972</v>
      </c>
      <c r="AV51" s="340">
        <v>44.743329146289192</v>
      </c>
      <c r="AW51" s="340">
        <v>44.753861894210075</v>
      </c>
      <c r="AX51" s="340">
        <v>39.624308593882311</v>
      </c>
      <c r="AY51" s="340">
        <v>39.624308593882311</v>
      </c>
      <c r="AZ51" s="340">
        <v>39.624308593882311</v>
      </c>
      <c r="BA51" s="340">
        <v>39.624308593882311</v>
      </c>
      <c r="BB51" s="340">
        <v>39.624308593882311</v>
      </c>
      <c r="BC51" s="340">
        <v>38.378321639711153</v>
      </c>
      <c r="BD51" s="340">
        <v>38.378321639711153</v>
      </c>
      <c r="BE51" s="340">
        <v>38.378321639711153</v>
      </c>
      <c r="BF51" s="340">
        <v>38.378321639711153</v>
      </c>
    </row>
    <row r="52" spans="21:58" ht="18" customHeight="1">
      <c r="U52" s="601"/>
      <c r="V52" s="599" t="s">
        <v>302</v>
      </c>
      <c r="W52" s="245" t="s">
        <v>221</v>
      </c>
      <c r="X52" s="403"/>
      <c r="Y52" s="241" t="s">
        <v>222</v>
      </c>
      <c r="Z52" s="392" t="s">
        <v>296</v>
      </c>
      <c r="AA52" s="340">
        <v>41.860500000000002</v>
      </c>
      <c r="AB52" s="340">
        <v>41.860500000000002</v>
      </c>
      <c r="AC52" s="340">
        <v>41.860500000000002</v>
      </c>
      <c r="AD52" s="340">
        <v>41.860500000000002</v>
      </c>
      <c r="AE52" s="340">
        <v>41.860500000000002</v>
      </c>
      <c r="AF52" s="340">
        <v>41.860500000000002</v>
      </c>
      <c r="AG52" s="340">
        <v>41.860500000000002</v>
      </c>
      <c r="AH52" s="340">
        <v>41.860500000000002</v>
      </c>
      <c r="AI52" s="340">
        <v>41.860500000000002</v>
      </c>
      <c r="AJ52" s="340">
        <v>41.860500000000002</v>
      </c>
      <c r="AK52" s="340">
        <v>41.1</v>
      </c>
      <c r="AL52" s="340">
        <v>41.1</v>
      </c>
      <c r="AM52" s="340">
        <v>41.1</v>
      </c>
      <c r="AN52" s="340">
        <v>41.1</v>
      </c>
      <c r="AO52" s="340">
        <v>41.1</v>
      </c>
      <c r="AP52" s="340">
        <v>44.8</v>
      </c>
      <c r="AQ52" s="340">
        <v>44.8</v>
      </c>
      <c r="AR52" s="340">
        <v>44.8</v>
      </c>
      <c r="AS52" s="340">
        <v>44.8</v>
      </c>
      <c r="AT52" s="340">
        <v>44.8</v>
      </c>
      <c r="AU52" s="340">
        <v>44.8</v>
      </c>
      <c r="AV52" s="340">
        <v>44.8</v>
      </c>
      <c r="AW52" s="340">
        <v>44.8</v>
      </c>
      <c r="AX52" s="340">
        <v>40.759487697653981</v>
      </c>
      <c r="AY52" s="340">
        <v>40.778115262934037</v>
      </c>
      <c r="AZ52" s="340">
        <v>40.676690559732627</v>
      </c>
      <c r="BA52" s="340">
        <v>40.693103170208992</v>
      </c>
      <c r="BB52" s="340">
        <v>40.787870849151261</v>
      </c>
      <c r="BC52" s="340">
        <v>39.988487673390971</v>
      </c>
      <c r="BD52" s="340">
        <v>39.960406374385514</v>
      </c>
      <c r="BE52" s="340">
        <v>39.91450766799926</v>
      </c>
      <c r="BF52" s="340">
        <v>40.049968022742135</v>
      </c>
    </row>
    <row r="53" spans="21:58" ht="18" customHeight="1">
      <c r="U53" s="602"/>
      <c r="V53" s="600"/>
      <c r="W53" s="245" t="s">
        <v>223</v>
      </c>
      <c r="X53" s="403"/>
      <c r="Y53" s="241" t="s">
        <v>224</v>
      </c>
      <c r="Z53" s="392" t="s">
        <v>296</v>
      </c>
      <c r="AA53" s="340">
        <v>105.3727030656424</v>
      </c>
      <c r="AB53" s="340">
        <v>105.04693759796369</v>
      </c>
      <c r="AC53" s="340">
        <v>104.76912443197726</v>
      </c>
      <c r="AD53" s="340">
        <v>104.27108519295901</v>
      </c>
      <c r="AE53" s="340">
        <v>104.31649942339583</v>
      </c>
      <c r="AF53" s="340">
        <v>103.63437306554923</v>
      </c>
      <c r="AG53" s="340">
        <v>103.53679292794642</v>
      </c>
      <c r="AH53" s="340">
        <v>103.09338454934158</v>
      </c>
      <c r="AI53" s="340">
        <v>102.68896010152361</v>
      </c>
      <c r="AJ53" s="340">
        <v>102.54953462285339</v>
      </c>
      <c r="AK53" s="340">
        <v>102.29349941064312</v>
      </c>
      <c r="AL53" s="340">
        <v>101.78849613349013</v>
      </c>
      <c r="AM53" s="340">
        <v>102.08002542963651</v>
      </c>
      <c r="AN53" s="340">
        <v>101.48310802925788</v>
      </c>
      <c r="AO53" s="340">
        <v>101.8489448058712</v>
      </c>
      <c r="AP53" s="340">
        <v>101.53001096415878</v>
      </c>
      <c r="AQ53" s="340">
        <v>101.62127038718248</v>
      </c>
      <c r="AR53" s="340">
        <v>101.90635903639668</v>
      </c>
      <c r="AS53" s="340">
        <v>101.85728008684188</v>
      </c>
      <c r="AT53" s="340">
        <v>102.00569050960657</v>
      </c>
      <c r="AU53" s="340">
        <v>101.0585645467192</v>
      </c>
      <c r="AV53" s="340">
        <v>101.21272181774005</v>
      </c>
      <c r="AW53" s="340">
        <v>101.01289894264725</v>
      </c>
      <c r="AX53" s="340">
        <v>96.031252346521242</v>
      </c>
      <c r="AY53" s="340">
        <v>95.661762073042894</v>
      </c>
      <c r="AZ53" s="340">
        <v>95.347857713992781</v>
      </c>
      <c r="BA53" s="340">
        <v>95.286546780286315</v>
      </c>
      <c r="BB53" s="340">
        <v>95.030202832982042</v>
      </c>
      <c r="BC53" s="340">
        <v>94.778618742299727</v>
      </c>
      <c r="BD53" s="340">
        <v>94.860284644474717</v>
      </c>
      <c r="BE53" s="340">
        <v>94.251158791063816</v>
      </c>
      <c r="BF53" s="340">
        <v>94.102785878044088</v>
      </c>
    </row>
    <row r="54" spans="21:58" ht="18" customHeight="1">
      <c r="U54" s="603" t="s">
        <v>225</v>
      </c>
      <c r="V54" s="603" t="s">
        <v>286</v>
      </c>
      <c r="W54" s="240" t="s">
        <v>227</v>
      </c>
      <c r="X54" s="403"/>
      <c r="Y54" s="241" t="s">
        <v>228</v>
      </c>
      <c r="Z54" s="392" t="s">
        <v>294</v>
      </c>
      <c r="AA54" s="340">
        <v>15.417064579256369</v>
      </c>
      <c r="AB54" s="340">
        <v>15.417064579256369</v>
      </c>
      <c r="AC54" s="340">
        <v>15.417064579256369</v>
      </c>
      <c r="AD54" s="340">
        <v>15.417064579256369</v>
      </c>
      <c r="AE54" s="340">
        <v>15.417064579256369</v>
      </c>
      <c r="AF54" s="340">
        <v>15.417064579256369</v>
      </c>
      <c r="AG54" s="340">
        <v>15.417064579256369</v>
      </c>
      <c r="AH54" s="340">
        <v>15.417064579256369</v>
      </c>
      <c r="AI54" s="340">
        <v>15.417064579256369</v>
      </c>
      <c r="AJ54" s="340">
        <v>15.417064579256369</v>
      </c>
      <c r="AK54" s="340">
        <v>15.417064579256369</v>
      </c>
      <c r="AL54" s="340">
        <v>15.417064579256369</v>
      </c>
      <c r="AM54" s="340">
        <v>15.417064579256369</v>
      </c>
      <c r="AN54" s="340">
        <v>15.417064579256369</v>
      </c>
      <c r="AO54" s="340">
        <v>14.964334763948496</v>
      </c>
      <c r="AP54" s="340">
        <v>19.872128780487802</v>
      </c>
      <c r="AQ54" s="340">
        <v>19.830875780506968</v>
      </c>
      <c r="AR54" s="340">
        <v>17.733973746958636</v>
      </c>
      <c r="AS54" s="340">
        <v>18.502395869823157</v>
      </c>
      <c r="AT54" s="340">
        <v>18.646811026786224</v>
      </c>
      <c r="AU54" s="340">
        <v>17.403595915174943</v>
      </c>
      <c r="AV54" s="340">
        <v>17.679346773595039</v>
      </c>
      <c r="AW54" s="340">
        <v>17.939326233400163</v>
      </c>
      <c r="AX54" s="340">
        <v>17.594185634465262</v>
      </c>
      <c r="AY54" s="340">
        <v>17.18</v>
      </c>
      <c r="AZ54" s="340">
        <v>16.95</v>
      </c>
      <c r="BA54" s="340">
        <v>13.094674944958166</v>
      </c>
      <c r="BB54" s="340">
        <v>12.93099539214969</v>
      </c>
      <c r="BC54" s="340">
        <v>13.589160288018412</v>
      </c>
      <c r="BD54" s="340">
        <v>14.839991707978161</v>
      </c>
      <c r="BE54" s="340">
        <v>14.502654158650401</v>
      </c>
      <c r="BF54" s="340">
        <v>14.75</v>
      </c>
    </row>
    <row r="55" spans="21:58" ht="18" customHeight="1">
      <c r="U55" s="604"/>
      <c r="V55" s="604"/>
      <c r="W55" s="240" t="s">
        <v>229</v>
      </c>
      <c r="X55" s="403"/>
      <c r="Y55" s="241" t="s">
        <v>230</v>
      </c>
      <c r="Z55" s="392" t="s">
        <v>294</v>
      </c>
      <c r="AA55" s="340">
        <v>16.7</v>
      </c>
      <c r="AB55" s="340">
        <v>16.7</v>
      </c>
      <c r="AC55" s="340">
        <v>16.7</v>
      </c>
      <c r="AD55" s="340">
        <v>16.7</v>
      </c>
      <c r="AE55" s="340">
        <v>16.7</v>
      </c>
      <c r="AF55" s="340">
        <v>16.7</v>
      </c>
      <c r="AG55" s="340">
        <v>16.7</v>
      </c>
      <c r="AH55" s="340">
        <v>16.7</v>
      </c>
      <c r="AI55" s="340">
        <v>16.7</v>
      </c>
      <c r="AJ55" s="340">
        <v>16.7</v>
      </c>
      <c r="AK55" s="340">
        <v>16.7</v>
      </c>
      <c r="AL55" s="340">
        <v>16.7</v>
      </c>
      <c r="AM55" s="340">
        <v>16.7</v>
      </c>
      <c r="AN55" s="340">
        <v>16.7</v>
      </c>
      <c r="AO55" s="340">
        <v>16.7</v>
      </c>
      <c r="AP55" s="340">
        <v>16.3</v>
      </c>
      <c r="AQ55" s="340">
        <v>16.3</v>
      </c>
      <c r="AR55" s="340">
        <v>16.3</v>
      </c>
      <c r="AS55" s="340">
        <v>16.3</v>
      </c>
      <c r="AT55" s="340">
        <v>16.3</v>
      </c>
      <c r="AU55" s="340">
        <v>16.3</v>
      </c>
      <c r="AV55" s="340">
        <v>16.3</v>
      </c>
      <c r="AW55" s="340">
        <v>16.3</v>
      </c>
      <c r="AX55" s="340">
        <v>17.062152408434127</v>
      </c>
      <c r="AY55" s="340">
        <v>17.062152408434127</v>
      </c>
      <c r="AZ55" s="340">
        <v>17.062152408434127</v>
      </c>
      <c r="BA55" s="340">
        <v>17.062152408434127</v>
      </c>
      <c r="BB55" s="340">
        <v>17.062152408434127</v>
      </c>
      <c r="BC55" s="340">
        <v>17.062152408434127</v>
      </c>
      <c r="BD55" s="340">
        <v>17.062152408434127</v>
      </c>
      <c r="BE55" s="340">
        <v>17.062152408434127</v>
      </c>
      <c r="BF55" s="340">
        <v>17.062152408434127</v>
      </c>
    </row>
    <row r="56" spans="21:58" ht="18" customHeight="1">
      <c r="U56" s="604"/>
      <c r="V56" s="604"/>
      <c r="W56" s="240" t="s">
        <v>231</v>
      </c>
      <c r="X56" s="403"/>
      <c r="Y56" s="241" t="s">
        <v>232</v>
      </c>
      <c r="Z56" s="392" t="s">
        <v>297</v>
      </c>
      <c r="AA56" s="340">
        <v>23.9</v>
      </c>
      <c r="AB56" s="340">
        <v>23.9</v>
      </c>
      <c r="AC56" s="340">
        <v>23.9</v>
      </c>
      <c r="AD56" s="340">
        <v>23.9</v>
      </c>
      <c r="AE56" s="340">
        <v>23.9</v>
      </c>
      <c r="AF56" s="340">
        <v>23.9</v>
      </c>
      <c r="AG56" s="340">
        <v>23.9</v>
      </c>
      <c r="AH56" s="340">
        <v>23.9</v>
      </c>
      <c r="AI56" s="340">
        <v>23.9</v>
      </c>
      <c r="AJ56" s="340">
        <v>23.9</v>
      </c>
      <c r="AK56" s="340">
        <v>23.9</v>
      </c>
      <c r="AL56" s="340">
        <v>23.9</v>
      </c>
      <c r="AM56" s="340">
        <v>23.9</v>
      </c>
      <c r="AN56" s="340">
        <v>23.9</v>
      </c>
      <c r="AO56" s="340">
        <v>23.9</v>
      </c>
      <c r="AP56" s="340">
        <v>23.9</v>
      </c>
      <c r="AQ56" s="340">
        <v>23.9</v>
      </c>
      <c r="AR56" s="340">
        <v>23.9</v>
      </c>
      <c r="AS56" s="340">
        <v>23.9</v>
      </c>
      <c r="AT56" s="340">
        <v>23.9</v>
      </c>
      <c r="AU56" s="340">
        <v>23.9</v>
      </c>
      <c r="AV56" s="340">
        <v>23.9</v>
      </c>
      <c r="AW56" s="340">
        <v>23.9</v>
      </c>
      <c r="AX56" s="340">
        <v>23.42057546976293</v>
      </c>
      <c r="AY56" s="340">
        <v>23.42057546976293</v>
      </c>
      <c r="AZ56" s="340">
        <v>23.42057546976293</v>
      </c>
      <c r="BA56" s="340">
        <v>23.42057546976293</v>
      </c>
      <c r="BB56" s="340">
        <v>23.42057546976293</v>
      </c>
      <c r="BC56" s="340">
        <v>23.419034067783922</v>
      </c>
      <c r="BD56" s="340">
        <v>23.419034067783922</v>
      </c>
      <c r="BE56" s="340">
        <v>23.419034067783922</v>
      </c>
      <c r="BF56" s="340">
        <v>23.419034067783922</v>
      </c>
    </row>
    <row r="57" spans="21:58" ht="18" customHeight="1">
      <c r="U57" s="604"/>
      <c r="V57" s="604"/>
      <c r="W57" s="240" t="s">
        <v>233</v>
      </c>
      <c r="X57" s="403"/>
      <c r="Y57" s="241" t="s">
        <v>234</v>
      </c>
      <c r="Z57" s="392" t="s">
        <v>297</v>
      </c>
      <c r="AA57" s="340">
        <v>23.9</v>
      </c>
      <c r="AB57" s="340">
        <v>23.9</v>
      </c>
      <c r="AC57" s="340">
        <v>23.9</v>
      </c>
      <c r="AD57" s="340">
        <v>23.9</v>
      </c>
      <c r="AE57" s="340">
        <v>23.9</v>
      </c>
      <c r="AF57" s="340">
        <v>23.9</v>
      </c>
      <c r="AG57" s="340">
        <v>23.9</v>
      </c>
      <c r="AH57" s="340">
        <v>23.9</v>
      </c>
      <c r="AI57" s="340">
        <v>23.9</v>
      </c>
      <c r="AJ57" s="340">
        <v>23.9</v>
      </c>
      <c r="AK57" s="340">
        <v>23.9</v>
      </c>
      <c r="AL57" s="340">
        <v>23.9</v>
      </c>
      <c r="AM57" s="340">
        <v>23.9</v>
      </c>
      <c r="AN57" s="340">
        <v>23.9</v>
      </c>
      <c r="AO57" s="340">
        <v>23.9</v>
      </c>
      <c r="AP57" s="340">
        <v>23.9</v>
      </c>
      <c r="AQ57" s="340">
        <v>23.9</v>
      </c>
      <c r="AR57" s="340">
        <v>23.9</v>
      </c>
      <c r="AS57" s="340">
        <v>23.9</v>
      </c>
      <c r="AT57" s="340">
        <v>23.9</v>
      </c>
      <c r="AU57" s="340">
        <v>23.9</v>
      </c>
      <c r="AV57" s="340">
        <v>23.9</v>
      </c>
      <c r="AW57" s="340">
        <v>23.9</v>
      </c>
      <c r="AX57" s="340">
        <v>23.42057546976293</v>
      </c>
      <c r="AY57" s="340">
        <v>23.42057546976293</v>
      </c>
      <c r="AZ57" s="340">
        <v>23.42057546976293</v>
      </c>
      <c r="BA57" s="340">
        <v>23.42057546976293</v>
      </c>
      <c r="BB57" s="340">
        <v>23.42057546976293</v>
      </c>
      <c r="BC57" s="340">
        <v>23.419034067783922</v>
      </c>
      <c r="BD57" s="340">
        <v>23.419034067783922</v>
      </c>
      <c r="BE57" s="340">
        <v>23.419034067783922</v>
      </c>
      <c r="BF57" s="340">
        <v>35.602186666666697</v>
      </c>
    </row>
    <row r="58" spans="21:58" ht="18" customHeight="1">
      <c r="U58" s="604"/>
      <c r="V58" s="604"/>
      <c r="W58" s="240" t="s">
        <v>235</v>
      </c>
      <c r="X58" s="403"/>
      <c r="Y58" s="241" t="s">
        <v>236</v>
      </c>
      <c r="Z58" s="392" t="s">
        <v>294</v>
      </c>
      <c r="AA58" s="340">
        <v>12.6</v>
      </c>
      <c r="AB58" s="340">
        <v>12.6</v>
      </c>
      <c r="AC58" s="340">
        <v>12.6</v>
      </c>
      <c r="AD58" s="340">
        <v>12.6</v>
      </c>
      <c r="AE58" s="340">
        <v>12.6</v>
      </c>
      <c r="AF58" s="340">
        <v>12.6</v>
      </c>
      <c r="AG58" s="340">
        <v>12.6</v>
      </c>
      <c r="AH58" s="340">
        <v>12.6</v>
      </c>
      <c r="AI58" s="340">
        <v>12.6</v>
      </c>
      <c r="AJ58" s="340">
        <v>12.6</v>
      </c>
      <c r="AK58" s="340">
        <v>12.6</v>
      </c>
      <c r="AL58" s="340">
        <v>12.6</v>
      </c>
      <c r="AM58" s="340">
        <v>12.6</v>
      </c>
      <c r="AN58" s="340">
        <v>12.6</v>
      </c>
      <c r="AO58" s="340">
        <v>12.6</v>
      </c>
      <c r="AP58" s="340">
        <v>13.2</v>
      </c>
      <c r="AQ58" s="340">
        <v>13.2</v>
      </c>
      <c r="AR58" s="340">
        <v>13.2</v>
      </c>
      <c r="AS58" s="340">
        <v>13.2</v>
      </c>
      <c r="AT58" s="340">
        <v>13.2</v>
      </c>
      <c r="AU58" s="340">
        <v>13.2</v>
      </c>
      <c r="AV58" s="340">
        <v>13.2</v>
      </c>
      <c r="AW58" s="340">
        <v>13.2</v>
      </c>
      <c r="AX58" s="340">
        <v>13.609066783216523</v>
      </c>
      <c r="AY58" s="340">
        <v>13.609066783216523</v>
      </c>
      <c r="AZ58" s="340">
        <v>13.609066783216523</v>
      </c>
      <c r="BA58" s="340">
        <v>13.609066783216523</v>
      </c>
      <c r="BB58" s="340">
        <v>13.609066783216523</v>
      </c>
      <c r="BC58" s="340">
        <v>13.609066783216523</v>
      </c>
      <c r="BD58" s="340">
        <v>13.609066783216523</v>
      </c>
      <c r="BE58" s="340">
        <v>13.609066783216523</v>
      </c>
      <c r="BF58" s="340">
        <v>13.609066783216523</v>
      </c>
    </row>
    <row r="59" spans="21:58" ht="18" customHeight="1">
      <c r="U59" s="604"/>
      <c r="V59" s="604"/>
      <c r="W59" s="240" t="s">
        <v>237</v>
      </c>
      <c r="X59" s="403"/>
      <c r="Y59" s="241" t="s">
        <v>238</v>
      </c>
      <c r="Z59" s="392" t="s">
        <v>296</v>
      </c>
      <c r="AA59" s="340">
        <v>23.4</v>
      </c>
      <c r="AB59" s="340">
        <v>23.4</v>
      </c>
      <c r="AC59" s="340">
        <v>23.4</v>
      </c>
      <c r="AD59" s="340">
        <v>23.4</v>
      </c>
      <c r="AE59" s="340">
        <v>23.4</v>
      </c>
      <c r="AF59" s="340">
        <v>23.4</v>
      </c>
      <c r="AG59" s="340">
        <v>23.4</v>
      </c>
      <c r="AH59" s="340">
        <v>23.4</v>
      </c>
      <c r="AI59" s="340">
        <v>23.4</v>
      </c>
      <c r="AJ59" s="340">
        <v>23.4</v>
      </c>
      <c r="AK59" s="340">
        <v>23.4</v>
      </c>
      <c r="AL59" s="340">
        <v>23.4</v>
      </c>
      <c r="AM59" s="340">
        <v>23.4</v>
      </c>
      <c r="AN59" s="340">
        <v>23.4</v>
      </c>
      <c r="AO59" s="340">
        <v>23.4</v>
      </c>
      <c r="AP59" s="340">
        <v>23.4</v>
      </c>
      <c r="AQ59" s="340">
        <v>23.4</v>
      </c>
      <c r="AR59" s="340">
        <v>23.4</v>
      </c>
      <c r="AS59" s="340">
        <v>23.4</v>
      </c>
      <c r="AT59" s="340">
        <v>23.4</v>
      </c>
      <c r="AU59" s="340">
        <v>23.4</v>
      </c>
      <c r="AV59" s="340">
        <v>23.4</v>
      </c>
      <c r="AW59" s="340">
        <v>23.4</v>
      </c>
      <c r="AX59" s="340">
        <v>21.157562680199248</v>
      </c>
      <c r="AY59" s="340">
        <v>21.157562680199248</v>
      </c>
      <c r="AZ59" s="340">
        <v>21.157562680199248</v>
      </c>
      <c r="BA59" s="340">
        <v>21.157562680199248</v>
      </c>
      <c r="BB59" s="340">
        <v>21.157562680199248</v>
      </c>
      <c r="BC59" s="340">
        <v>21.157562680199248</v>
      </c>
      <c r="BD59" s="340">
        <v>21.157562680199248</v>
      </c>
      <c r="BE59" s="340">
        <v>21.157562680199248</v>
      </c>
      <c r="BF59" s="340">
        <v>21.157562680199248</v>
      </c>
    </row>
    <row r="60" spans="21:58" ht="15" customHeight="1">
      <c r="U60" s="168"/>
      <c r="V60" s="168"/>
      <c r="W60" s="405"/>
      <c r="X60" s="406"/>
      <c r="Y60" s="407"/>
      <c r="Z60" s="407"/>
      <c r="AA60" s="407"/>
      <c r="AB60" s="407"/>
      <c r="AC60" s="407"/>
      <c r="AD60" s="407"/>
      <c r="AE60" s="407"/>
      <c r="AF60" s="407"/>
      <c r="AG60" s="407"/>
      <c r="AH60" s="407"/>
      <c r="AI60" s="407"/>
      <c r="AJ60" s="407"/>
      <c r="AK60" s="407"/>
      <c r="AL60" s="407"/>
      <c r="AM60" s="407"/>
      <c r="AN60" s="407"/>
      <c r="AO60" s="407"/>
      <c r="AP60" s="407"/>
      <c r="AQ60" s="407"/>
      <c r="AR60" s="407"/>
      <c r="AS60" s="407"/>
      <c r="AT60" s="407"/>
      <c r="AU60" s="407"/>
      <c r="AV60" s="407"/>
      <c r="AW60" s="407"/>
      <c r="AX60" s="407"/>
      <c r="AY60" s="407"/>
      <c r="AZ60" s="407"/>
      <c r="BA60" s="407"/>
      <c r="BB60" s="407"/>
      <c r="BC60" s="407"/>
      <c r="BD60" s="407"/>
      <c r="BE60" s="407"/>
      <c r="BF60" s="407"/>
    </row>
    <row r="61" spans="21:58" ht="15" customHeight="1">
      <c r="U61" s="143"/>
      <c r="V61" s="143"/>
      <c r="W61" s="406"/>
      <c r="X61" s="406"/>
      <c r="Y61" s="406"/>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7"/>
      <c r="AY61" s="407"/>
      <c r="AZ61" s="407"/>
      <c r="BA61" s="407"/>
      <c r="BB61" s="407"/>
      <c r="BC61" s="407"/>
      <c r="BD61" s="407"/>
      <c r="BE61" s="407"/>
      <c r="BF61" s="407"/>
    </row>
    <row r="62" spans="21:58" ht="15" customHeight="1">
      <c r="U62" s="143"/>
      <c r="V62" s="143"/>
      <c r="W62" s="406"/>
      <c r="X62" s="406"/>
      <c r="Y62" s="406"/>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7"/>
      <c r="AY62" s="407"/>
      <c r="AZ62" s="407"/>
      <c r="BA62" s="407"/>
      <c r="BB62" s="407"/>
      <c r="BC62" s="407"/>
      <c r="BD62" s="407"/>
      <c r="BE62" s="407"/>
      <c r="BF62" s="407"/>
    </row>
    <row r="63" spans="21:58" ht="15" customHeight="1">
      <c r="U63" s="143"/>
      <c r="V63" s="408"/>
      <c r="W63" s="406"/>
      <c r="X63" s="406"/>
      <c r="Y63" s="406"/>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7"/>
      <c r="AY63" s="407"/>
      <c r="AZ63" s="407"/>
      <c r="BA63" s="407"/>
      <c r="BB63" s="407"/>
      <c r="BC63" s="407"/>
      <c r="BD63" s="407"/>
      <c r="BE63" s="407"/>
      <c r="BF63" s="407"/>
    </row>
    <row r="64" spans="21:58" ht="12.75" customHeight="1">
      <c r="V64" s="406"/>
      <c r="W64" s="406"/>
      <c r="X64" s="406"/>
      <c r="Y64" s="406"/>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7"/>
      <c r="AY64" s="407"/>
      <c r="AZ64" s="407"/>
      <c r="BA64" s="407"/>
      <c r="BB64" s="407"/>
      <c r="BC64" s="407"/>
      <c r="BD64" s="407"/>
      <c r="BE64" s="407"/>
      <c r="BF64" s="407"/>
    </row>
    <row r="65" spans="27:58" ht="12.75" customHeight="1">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7"/>
      <c r="AY65" s="407"/>
      <c r="AZ65" s="407"/>
      <c r="BA65" s="407"/>
      <c r="BB65" s="407"/>
      <c r="BC65" s="407"/>
      <c r="BD65" s="407"/>
      <c r="BE65" s="407"/>
      <c r="BF65" s="407"/>
    </row>
  </sheetData>
  <mergeCells count="16">
    <mergeCell ref="W30:W40"/>
    <mergeCell ref="W41:W46"/>
    <mergeCell ref="W28:W29"/>
    <mergeCell ref="Y34:Y35"/>
    <mergeCell ref="Y30:Y31"/>
    <mergeCell ref="U5:U18"/>
    <mergeCell ref="U19:U46"/>
    <mergeCell ref="U47:U53"/>
    <mergeCell ref="U54:U59"/>
    <mergeCell ref="V54:V59"/>
    <mergeCell ref="V28:V46"/>
    <mergeCell ref="V47:V51"/>
    <mergeCell ref="V52:V53"/>
    <mergeCell ref="V5:V12"/>
    <mergeCell ref="V13:V18"/>
    <mergeCell ref="V19:V27"/>
  </mergeCells>
  <phoneticPr fontId="5"/>
  <pageMargins left="0.7" right="0.7" top="0.75" bottom="0.75" header="0.3" footer="0.3"/>
  <pageSetup paperSize="9" orientation="portrait" verticalDpi="0" r:id="rId1"/>
  <ignoredErrors>
    <ignoredError sqref="Y36:Y42 Y5:Y11 Y32:Y34 Y52:Y59 Y12:Y27 Y28:Y30 Y43:Y5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Contents</vt:lpstr>
      <vt:lpstr>排出量_1A_J</vt:lpstr>
      <vt:lpstr>Indicators</vt:lpstr>
      <vt:lpstr>RASA_summary</vt:lpstr>
      <vt:lpstr>RASA_detail</vt:lpstr>
      <vt:lpstr>CEF</vt:lpstr>
      <vt:lpstr>BFG_CG_EF</vt:lpstr>
      <vt:lpstr>AD_Trend</vt:lpstr>
      <vt:lpstr>GCV</vt:lpstr>
      <vt:lpstr>1A_misc</vt:lpstr>
      <vt:lpstr>Transport</vt:lpstr>
      <vt:lpstr>Waste</vt:lpstr>
      <vt:lpstr>排出量_1B</vt:lpstr>
      <vt:lpstr>1B_misc</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NK/GIO</dc:creator>
  <cp:keywords/>
  <dc:description/>
  <cp:lastModifiedBy>Eriko HIRATA</cp:lastModifiedBy>
  <cp:revision/>
  <dcterms:created xsi:type="dcterms:W3CDTF">2015-09-30T08:29:24Z</dcterms:created>
  <dcterms:modified xsi:type="dcterms:W3CDTF">2023-05-22T01:54:34Z</dcterms:modified>
  <cp:category/>
  <cp:contentStatus/>
</cp:coreProperties>
</file>